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15.xml" ContentType="application/vnd.openxmlformats-officedocument.drawing+xml"/>
  <Override PartName="/xl/drawings/drawing16.xml" ContentType="application/vnd.openxmlformats-officedocument.drawing+xml"/>
  <Override PartName="/xl/charts/chart5.xml" ContentType="application/vnd.openxmlformats-officedocument.drawingml.chart+xml"/>
  <Override PartName="/xl/drawings/drawing17.xml" ContentType="application/vnd.openxmlformats-officedocument.drawing+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xl/charts/chart7.xml" ContentType="application/vnd.openxmlformats-officedocument.drawingml.chart+xml"/>
  <Override PartName="/xl/drawings/drawing18.xml" ContentType="application/vnd.openxmlformats-officedocument.drawing+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charts/chart9.xml" ContentType="application/vnd.openxmlformats-officedocument.drawingml.chart+xml"/>
  <Override PartName="/xl/drawings/drawing19.xml" ContentType="application/vnd.openxmlformats-officedocument.drawing+xml"/>
  <Override PartName="/xl/charts/chart10.xml" ContentType="application/vnd.openxmlformats-officedocument.drawingml.chart+xml"/>
  <Override PartName="/xl/charts/style3.xml" ContentType="application/vnd.ms-office.chartstyle+xml"/>
  <Override PartName="/xl/charts/colors3.xml" ContentType="application/vnd.ms-office.chartcolorstyle+xml"/>
  <Override PartName="/xl/charts/chart11.xml" ContentType="application/vnd.openxmlformats-officedocument.drawingml.chart+xml"/>
  <Override PartName="/xl/drawings/drawing20.xml" ContentType="application/vnd.openxmlformats-officedocument.drawing+xml"/>
  <Override PartName="/xl/charts/chart12.xml" ContentType="application/vnd.openxmlformats-officedocument.drawingml.chart+xml"/>
  <Override PartName="/xl/charts/style4.xml" ContentType="application/vnd.ms-office.chartstyle+xml"/>
  <Override PartName="/xl/charts/colors4.xml" ContentType="application/vnd.ms-office.chartcolorstyle+xml"/>
  <Override PartName="/xl/charts/chart13.xml" ContentType="application/vnd.openxmlformats-officedocument.drawingml.chart+xml"/>
  <Override PartName="/xl/drawings/drawing21.xml" ContentType="application/vnd.openxmlformats-officedocument.drawing+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charts/chart15.xml" ContentType="application/vnd.openxmlformats-officedocument.drawingml.chart+xml"/>
  <Override PartName="/xl/drawings/drawing22.xml" ContentType="application/vnd.openxmlformats-officedocument.drawing+xml"/>
  <Override PartName="/xl/charts/chart16.xml" ContentType="application/vnd.openxmlformats-officedocument.drawingml.chart+xml"/>
  <Override PartName="/xl/charts/style6.xml" ContentType="application/vnd.ms-office.chartstyle+xml"/>
  <Override PartName="/xl/charts/colors6.xml" ContentType="application/vnd.ms-office.chartcolorstyle+xml"/>
  <Override PartName="/xl/charts/chart17.xml" ContentType="application/vnd.openxmlformats-officedocument.drawingml.chart+xml"/>
  <Override PartName="/xl/drawings/drawing23.xml" ContentType="application/vnd.openxmlformats-officedocument.drawing+xml"/>
  <Override PartName="/xl/charts/chart18.xml" ContentType="application/vnd.openxmlformats-officedocument.drawingml.chart+xml"/>
  <Override PartName="/xl/charts/style7.xml" ContentType="application/vnd.ms-office.chartstyle+xml"/>
  <Override PartName="/xl/charts/colors7.xml" ContentType="application/vnd.ms-office.chartcolorstyle+xml"/>
  <Override PartName="/xl/charts/chart19.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danegovco-my.sharepoint.com/personal/lacastillos_dane_gov_co/Documents/ED/01. ED_2023pre/07. Difusión/Anexos ambiente prueba/"/>
    </mc:Choice>
  </mc:AlternateContent>
  <xr:revisionPtr revIDLastSave="21" documentId="13_ncr:1_{4626BC5F-7C3A-4444-98C9-3B082F45EAD9}" xr6:coauthVersionLast="47" xr6:coauthVersionMax="47" xr10:uidLastSave="{6B65249D-8A80-44D6-8594-BF8382B140A0}"/>
  <bookViews>
    <workbookView xWindow="-108" yWindow="-108" windowWidth="23256" windowHeight="12456" tabRatio="828" firstSheet="1" xr2:uid="{00000000-000D-0000-FFFF-FFFF00000000}"/>
  </bookViews>
  <sheets>
    <sheet name="Índice" sheetId="519" r:id="rId1"/>
    <sheet name="Tema" sheetId="518" state="hidden" r:id="rId2"/>
    <sheet name="Total TIC" sheetId="528" state="hidden" r:id="rId3"/>
    <sheet name="Cuadro 1" sheetId="533" r:id="rId4"/>
    <sheet name="Cuadro 2" sheetId="534" r:id="rId5"/>
    <sheet name="Cuadro 3" sheetId="535" r:id="rId6"/>
    <sheet name="Cuadro 4" sheetId="536" r:id="rId7"/>
    <sheet name="Cuadro 5" sheetId="537" r:id="rId8"/>
    <sheet name="Cuadro 6" sheetId="538" r:id="rId9"/>
    <sheet name="Cuadro 7" sheetId="539" r:id="rId10"/>
    <sheet name="Cuadro 8" sheetId="545" r:id="rId11"/>
    <sheet name="C.1__" sheetId="520" state="hidden" r:id="rId12"/>
    <sheet name="C.1 (2)" sheetId="529" state="hidden" r:id="rId13"/>
    <sheet name="C.1 (3)" sheetId="531" state="hidden" r:id="rId14"/>
    <sheet name="C.2__" sheetId="521" state="hidden" r:id="rId15"/>
    <sheet name="C.3__" sheetId="522" state="hidden" r:id="rId16"/>
    <sheet name="C.4__" sheetId="523" state="hidden" r:id="rId17"/>
    <sheet name="C.5__" sheetId="524" state="hidden" r:id="rId18"/>
    <sheet name="C.6__" sheetId="525" state="hidden" r:id="rId19"/>
    <sheet name="C.7__" sheetId="526" state="hidden" r:id="rId20"/>
    <sheet name="C.8__" sheetId="527" state="hidden" r:id="rId2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0" i="527" l="1"/>
  <c r="R30" i="527"/>
  <c r="N30" i="527"/>
  <c r="J30" i="527"/>
  <c r="F30" i="527"/>
  <c r="C30" i="527"/>
  <c r="V30" i="526"/>
  <c r="R30" i="526"/>
  <c r="N30" i="526"/>
  <c r="J30" i="526"/>
  <c r="F30" i="526"/>
  <c r="C30" i="526"/>
  <c r="V30" i="525"/>
  <c r="R30" i="525"/>
  <c r="N30" i="525"/>
  <c r="J30" i="525"/>
  <c r="F30" i="525"/>
  <c r="C30" i="525"/>
  <c r="V30" i="524"/>
  <c r="R30" i="524"/>
  <c r="N30" i="524"/>
  <c r="J30" i="524"/>
  <c r="F30" i="524"/>
  <c r="C30" i="524"/>
  <c r="V33" i="527"/>
  <c r="R33" i="527"/>
  <c r="N33" i="527"/>
  <c r="J33" i="527"/>
  <c r="F33" i="527"/>
  <c r="C33" i="527"/>
  <c r="V33" i="526"/>
  <c r="R33" i="526"/>
  <c r="N33" i="526"/>
  <c r="J33" i="526"/>
  <c r="F33" i="526"/>
  <c r="C33" i="526"/>
  <c r="V33" i="525"/>
  <c r="R33" i="525"/>
  <c r="N33" i="525"/>
  <c r="J33" i="525"/>
  <c r="F33" i="525"/>
  <c r="C33" i="525"/>
  <c r="V33" i="524"/>
  <c r="R33" i="524"/>
  <c r="N33" i="524"/>
  <c r="J33" i="524"/>
  <c r="F33" i="524"/>
  <c r="C33" i="524"/>
  <c r="V33" i="523"/>
  <c r="R33" i="523"/>
  <c r="N33" i="523"/>
  <c r="J33" i="523"/>
  <c r="F33" i="523"/>
  <c r="C33" i="523"/>
  <c r="V30" i="523"/>
  <c r="R30" i="523"/>
  <c r="N30" i="523"/>
  <c r="J30" i="523"/>
  <c r="F30" i="523"/>
  <c r="C30" i="523"/>
  <c r="V27" i="527"/>
  <c r="R27" i="527"/>
  <c r="N27" i="527"/>
  <c r="J27" i="527"/>
  <c r="F27" i="527"/>
  <c r="C27" i="527"/>
  <c r="V27" i="526"/>
  <c r="R27" i="526"/>
  <c r="N27" i="526"/>
  <c r="J27" i="526"/>
  <c r="F27" i="526"/>
  <c r="C27" i="526"/>
  <c r="V27" i="525"/>
  <c r="V27" i="524"/>
  <c r="R27" i="524"/>
  <c r="N27" i="524"/>
  <c r="J27" i="524"/>
  <c r="F27" i="524"/>
  <c r="C27" i="524"/>
  <c r="V27" i="523"/>
  <c r="R27" i="523"/>
  <c r="N27" i="523"/>
  <c r="J27" i="523"/>
  <c r="F27" i="523"/>
  <c r="C27" i="523"/>
  <c r="V33" i="522"/>
  <c r="R33" i="522"/>
  <c r="N33" i="522"/>
  <c r="J33" i="522"/>
  <c r="F33" i="522"/>
  <c r="C33" i="522"/>
  <c r="V30" i="522"/>
  <c r="R30" i="522"/>
  <c r="N30" i="522"/>
  <c r="J30" i="522"/>
  <c r="F30" i="522"/>
  <c r="C30" i="522"/>
  <c r="V27" i="522"/>
  <c r="R27" i="522"/>
  <c r="N27" i="522"/>
  <c r="J27" i="522"/>
  <c r="F27" i="522"/>
  <c r="C27" i="522"/>
  <c r="V33" i="521"/>
  <c r="R33" i="521"/>
  <c r="N33" i="521"/>
  <c r="J33" i="521"/>
  <c r="V30" i="521"/>
  <c r="R30" i="521"/>
  <c r="N30" i="521"/>
  <c r="J30" i="521"/>
  <c r="V27" i="521"/>
  <c r="F33" i="521"/>
  <c r="F30" i="521"/>
  <c r="C33" i="521"/>
  <c r="C30" i="521"/>
  <c r="M26" i="522"/>
  <c r="M29" i="522"/>
  <c r="U29" i="527"/>
  <c r="U26" i="527"/>
  <c r="Q29" i="527"/>
  <c r="Q26" i="527"/>
  <c r="M29" i="527"/>
  <c r="M26" i="527"/>
  <c r="I29" i="527"/>
  <c r="I26" i="527"/>
  <c r="E29" i="527"/>
  <c r="E26" i="527"/>
  <c r="U29" i="526"/>
  <c r="Q29" i="526"/>
  <c r="M29" i="526"/>
  <c r="I29" i="526"/>
  <c r="E29" i="526"/>
  <c r="U29" i="525"/>
  <c r="Q29" i="525"/>
  <c r="M29" i="525"/>
  <c r="I29" i="525"/>
  <c r="E29" i="525"/>
  <c r="U29" i="524"/>
  <c r="U26" i="524"/>
  <c r="Q29" i="524"/>
  <c r="Q26" i="524"/>
  <c r="M29" i="524"/>
  <c r="M26" i="524"/>
  <c r="I29" i="524"/>
  <c r="I26" i="524"/>
  <c r="E29" i="524"/>
  <c r="E26" i="524"/>
  <c r="U29" i="523"/>
  <c r="U26" i="523"/>
  <c r="Q29" i="523"/>
  <c r="Q26" i="523"/>
  <c r="M29" i="523"/>
  <c r="M26" i="523"/>
  <c r="I29" i="523"/>
  <c r="I26" i="523"/>
  <c r="E29" i="523"/>
  <c r="E26" i="523"/>
  <c r="U29" i="522"/>
  <c r="U26" i="522"/>
  <c r="Q29" i="522"/>
  <c r="Q26" i="522"/>
  <c r="I29" i="522"/>
  <c r="I26" i="522"/>
  <c r="E29" i="522"/>
  <c r="E26" i="522"/>
  <c r="U29" i="521"/>
  <c r="Q29" i="521"/>
  <c r="M29" i="521"/>
  <c r="I29" i="521"/>
  <c r="E29" i="521"/>
  <c r="P25" i="520"/>
  <c r="R26" i="520" s="1"/>
  <c r="M25" i="520"/>
  <c r="R31" i="526" s="1"/>
  <c r="J25" i="520"/>
  <c r="N31" i="525" s="1"/>
  <c r="L26" i="520"/>
  <c r="G25" i="520"/>
  <c r="J31" i="526" s="1"/>
  <c r="D25" i="520"/>
  <c r="F31" i="522" s="1"/>
  <c r="B25" i="520"/>
  <c r="C31" i="522" s="1"/>
  <c r="N31" i="521"/>
  <c r="S29" i="521"/>
  <c r="N31" i="522"/>
  <c r="S29" i="522" s="1"/>
  <c r="N31" i="523"/>
  <c r="S29" i="523" s="1"/>
  <c r="N31" i="526"/>
  <c r="S29" i="526"/>
  <c r="N31" i="527"/>
  <c r="S29" i="527" s="1"/>
  <c r="V31" i="525"/>
  <c r="V31" i="523"/>
  <c r="V31" i="524"/>
  <c r="J17" i="529"/>
  <c r="K17" i="529"/>
  <c r="L17" i="529"/>
  <c r="M17" i="529"/>
  <c r="J13" i="529"/>
  <c r="K13" i="529"/>
  <c r="L13" i="529"/>
  <c r="M13" i="529"/>
  <c r="J10" i="529"/>
  <c r="K10" i="529"/>
  <c r="L10" i="529"/>
  <c r="M10" i="529"/>
  <c r="S20" i="529"/>
  <c r="R20" i="529"/>
  <c r="Q20" i="529"/>
  <c r="P20" i="529"/>
  <c r="O20" i="529"/>
  <c r="S19" i="529"/>
  <c r="R19" i="529"/>
  <c r="Q19" i="529"/>
  <c r="P19" i="529"/>
  <c r="O19" i="529"/>
  <c r="S18" i="529"/>
  <c r="R18" i="529"/>
  <c r="Q18" i="529"/>
  <c r="P18" i="529"/>
  <c r="O18" i="529"/>
  <c r="S16" i="529"/>
  <c r="R16" i="529"/>
  <c r="Q16" i="529"/>
  <c r="P16" i="529"/>
  <c r="O16" i="529"/>
  <c r="S15" i="529"/>
  <c r="R15" i="529"/>
  <c r="Q15" i="529"/>
  <c r="P15" i="529"/>
  <c r="O15" i="529"/>
  <c r="S14" i="529"/>
  <c r="R14" i="529"/>
  <c r="Q14" i="529"/>
  <c r="P14" i="529"/>
  <c r="O14" i="529"/>
  <c r="S12" i="529"/>
  <c r="R12" i="529"/>
  <c r="Q12" i="529"/>
  <c r="P12" i="529"/>
  <c r="O12" i="529"/>
  <c r="S11" i="529"/>
  <c r="R11" i="529"/>
  <c r="Q11" i="529"/>
  <c r="P11" i="529"/>
  <c r="O11" i="529"/>
  <c r="B23" i="529"/>
  <c r="B13" i="529"/>
  <c r="I13" i="529" s="1"/>
  <c r="B10" i="529"/>
  <c r="I10" i="529" s="1"/>
  <c r="D22" i="528"/>
  <c r="L21" i="528"/>
  <c r="K21" i="528"/>
  <c r="J21" i="528"/>
  <c r="G21" i="528"/>
  <c r="F21" i="528"/>
  <c r="E21" i="528"/>
  <c r="L20" i="528"/>
  <c r="K20" i="528"/>
  <c r="J20" i="528"/>
  <c r="G20" i="528"/>
  <c r="F20" i="528"/>
  <c r="E20" i="528"/>
  <c r="L19" i="528"/>
  <c r="K19" i="528"/>
  <c r="J19" i="528"/>
  <c r="G19" i="528"/>
  <c r="F19" i="528"/>
  <c r="E19" i="528"/>
  <c r="L18" i="528"/>
  <c r="K18" i="528"/>
  <c r="J18" i="528"/>
  <c r="G18" i="528"/>
  <c r="F18" i="528"/>
  <c r="E18" i="528"/>
  <c r="L17" i="528"/>
  <c r="K17" i="528"/>
  <c r="J17" i="528"/>
  <c r="G17" i="528"/>
  <c r="F17" i="528"/>
  <c r="E17" i="528"/>
  <c r="L16" i="528"/>
  <c r="K16" i="528"/>
  <c r="J16" i="528"/>
  <c r="G16" i="528"/>
  <c r="F16" i="528"/>
  <c r="E16" i="528"/>
  <c r="L15" i="528"/>
  <c r="K15" i="528"/>
  <c r="J15" i="528"/>
  <c r="G15" i="528"/>
  <c r="F15" i="528"/>
  <c r="E15" i="528"/>
  <c r="F17" i="527"/>
  <c r="F16" i="527"/>
  <c r="F13" i="527"/>
  <c r="F12" i="527"/>
  <c r="V17" i="527"/>
  <c r="V16" i="527"/>
  <c r="V13" i="527"/>
  <c r="V12" i="527"/>
  <c r="R17" i="527"/>
  <c r="R16" i="527"/>
  <c r="R13" i="527"/>
  <c r="R12" i="527"/>
  <c r="N17" i="527"/>
  <c r="N16" i="527"/>
  <c r="N13" i="527"/>
  <c r="N12" i="527"/>
  <c r="J17" i="527"/>
  <c r="J16" i="527"/>
  <c r="J13" i="527"/>
  <c r="J12" i="527"/>
  <c r="V17" i="526"/>
  <c r="V16" i="526"/>
  <c r="V13" i="526"/>
  <c r="V12" i="526"/>
  <c r="R17" i="526"/>
  <c r="R16" i="526"/>
  <c r="R13" i="526"/>
  <c r="R12" i="526"/>
  <c r="N17" i="526"/>
  <c r="N16" i="526"/>
  <c r="N13" i="526"/>
  <c r="N12" i="526"/>
  <c r="V17" i="525"/>
  <c r="V16" i="525"/>
  <c r="V13" i="525"/>
  <c r="V12" i="525"/>
  <c r="R17" i="525"/>
  <c r="R16" i="525"/>
  <c r="R13" i="525"/>
  <c r="R12" i="525"/>
  <c r="N17" i="525"/>
  <c r="N16" i="525"/>
  <c r="N13" i="525"/>
  <c r="N12" i="525"/>
  <c r="J17" i="525"/>
  <c r="J16" i="525"/>
  <c r="J13" i="525"/>
  <c r="J12" i="525"/>
  <c r="V17" i="524"/>
  <c r="V16" i="524"/>
  <c r="V13" i="524"/>
  <c r="V12" i="524"/>
  <c r="R17" i="524"/>
  <c r="R16" i="524"/>
  <c r="R13" i="524"/>
  <c r="R12" i="524"/>
  <c r="N17" i="524"/>
  <c r="N16" i="524"/>
  <c r="N13" i="524"/>
  <c r="N12" i="524"/>
  <c r="J17" i="524"/>
  <c r="J16" i="524"/>
  <c r="J13" i="524"/>
  <c r="J12" i="524"/>
  <c r="J17" i="526"/>
  <c r="J16" i="526"/>
  <c r="J13" i="526"/>
  <c r="J12" i="526"/>
  <c r="F17" i="526"/>
  <c r="F16" i="526"/>
  <c r="F13" i="526"/>
  <c r="F12" i="526"/>
  <c r="E11" i="526"/>
  <c r="E15" i="526"/>
  <c r="F17" i="525"/>
  <c r="F16" i="525"/>
  <c r="F13" i="525"/>
  <c r="F12" i="525"/>
  <c r="C17" i="527"/>
  <c r="C16" i="527"/>
  <c r="C13" i="527"/>
  <c r="C12" i="527"/>
  <c r="C17" i="526"/>
  <c r="C16" i="526"/>
  <c r="C13" i="526"/>
  <c r="C12" i="526"/>
  <c r="C17" i="525"/>
  <c r="C16" i="525"/>
  <c r="C13" i="525"/>
  <c r="C12" i="525"/>
  <c r="C17" i="524"/>
  <c r="C16" i="524"/>
  <c r="C13" i="524"/>
  <c r="C12" i="524"/>
  <c r="F17" i="524"/>
  <c r="F16" i="524"/>
  <c r="F13" i="524"/>
  <c r="F12" i="524"/>
  <c r="V17" i="523"/>
  <c r="V16" i="523"/>
  <c r="V13" i="523"/>
  <c r="V12" i="523"/>
  <c r="R17" i="523"/>
  <c r="R16" i="523"/>
  <c r="R13" i="523"/>
  <c r="R12" i="523"/>
  <c r="N17" i="523"/>
  <c r="N16" i="523"/>
  <c r="N13" i="523"/>
  <c r="N12" i="523"/>
  <c r="J17" i="523"/>
  <c r="J16" i="523"/>
  <c r="J13" i="523"/>
  <c r="J12" i="523"/>
  <c r="F17" i="523"/>
  <c r="F16" i="523"/>
  <c r="F13" i="523"/>
  <c r="F12" i="523"/>
  <c r="C17" i="523"/>
  <c r="C16" i="523"/>
  <c r="C13" i="523"/>
  <c r="C12" i="523"/>
  <c r="U38" i="527"/>
  <c r="Q38" i="527"/>
  <c r="M38" i="527"/>
  <c r="I38" i="527"/>
  <c r="E38" i="527"/>
  <c r="T37" i="527"/>
  <c r="U37" i="527" s="1"/>
  <c r="P37" i="527"/>
  <c r="L37" i="527"/>
  <c r="Q37" i="527" s="1"/>
  <c r="H37" i="527"/>
  <c r="U36" i="527"/>
  <c r="Q36" i="527"/>
  <c r="M36" i="527"/>
  <c r="I36" i="527"/>
  <c r="E36" i="527"/>
  <c r="U35" i="527"/>
  <c r="Q35" i="527"/>
  <c r="M35" i="527"/>
  <c r="I35" i="527"/>
  <c r="E35" i="527"/>
  <c r="U38" i="526"/>
  <c r="Q38" i="526"/>
  <c r="M38" i="526"/>
  <c r="I38" i="526"/>
  <c r="E38" i="526"/>
  <c r="T37" i="526"/>
  <c r="P37" i="526"/>
  <c r="L37" i="526"/>
  <c r="M37" i="526" s="1"/>
  <c r="H37" i="526"/>
  <c r="I37" i="526" s="1"/>
  <c r="U36" i="526"/>
  <c r="Q36" i="526"/>
  <c r="M36" i="526"/>
  <c r="I36" i="526"/>
  <c r="E36" i="526"/>
  <c r="U35" i="526"/>
  <c r="Q35" i="526"/>
  <c r="M35" i="526"/>
  <c r="I35" i="526"/>
  <c r="E35" i="526"/>
  <c r="U38" i="525"/>
  <c r="Q38" i="525"/>
  <c r="M38" i="525"/>
  <c r="I38" i="525"/>
  <c r="E38" i="525"/>
  <c r="T37" i="525"/>
  <c r="U37" i="525" s="1"/>
  <c r="P37" i="525"/>
  <c r="Q37" i="525" s="1"/>
  <c r="L37" i="525"/>
  <c r="M37" i="525" s="1"/>
  <c r="H37" i="525"/>
  <c r="I37" i="525" s="1"/>
  <c r="U36" i="525"/>
  <c r="Q36" i="525"/>
  <c r="M36" i="525"/>
  <c r="I36" i="525"/>
  <c r="E36" i="525"/>
  <c r="U35" i="525"/>
  <c r="Q35" i="525"/>
  <c r="M35" i="525"/>
  <c r="I35" i="525"/>
  <c r="E35" i="525"/>
  <c r="U38" i="524"/>
  <c r="Q38" i="524"/>
  <c r="M38" i="524"/>
  <c r="I38" i="524"/>
  <c r="E38" i="524"/>
  <c r="T37" i="524"/>
  <c r="P37" i="524"/>
  <c r="L37" i="524"/>
  <c r="H37" i="524"/>
  <c r="J21" i="524" s="1"/>
  <c r="U36" i="524"/>
  <c r="Q36" i="524"/>
  <c r="M36" i="524"/>
  <c r="I36" i="524"/>
  <c r="E36" i="524"/>
  <c r="U35" i="524"/>
  <c r="Q35" i="524"/>
  <c r="M35" i="524"/>
  <c r="I35" i="524"/>
  <c r="E35" i="524"/>
  <c r="U38" i="523"/>
  <c r="Q38" i="523"/>
  <c r="M38" i="523"/>
  <c r="I38" i="523"/>
  <c r="E38" i="523"/>
  <c r="T37" i="523"/>
  <c r="P37" i="523"/>
  <c r="R21" i="523" s="1"/>
  <c r="L37" i="523"/>
  <c r="H37" i="523"/>
  <c r="U36" i="523"/>
  <c r="Q36" i="523"/>
  <c r="M36" i="523"/>
  <c r="I36" i="523"/>
  <c r="E36" i="523"/>
  <c r="U35" i="523"/>
  <c r="Q35" i="523"/>
  <c r="M35" i="523"/>
  <c r="I35" i="523"/>
  <c r="E35" i="523"/>
  <c r="E38" i="522"/>
  <c r="E36" i="522"/>
  <c r="E35" i="522"/>
  <c r="I38" i="522"/>
  <c r="I36" i="522"/>
  <c r="I35" i="522"/>
  <c r="M38" i="522"/>
  <c r="M36" i="522"/>
  <c r="M35" i="522"/>
  <c r="Q38" i="522"/>
  <c r="Q36" i="522"/>
  <c r="Q35" i="522"/>
  <c r="U38" i="522"/>
  <c r="U36" i="522"/>
  <c r="U35" i="522"/>
  <c r="U38" i="521"/>
  <c r="U36" i="521"/>
  <c r="U35" i="521"/>
  <c r="Q38" i="521"/>
  <c r="Q36" i="521"/>
  <c r="Q35" i="521"/>
  <c r="M38" i="521"/>
  <c r="M36" i="521"/>
  <c r="M35" i="521"/>
  <c r="I38" i="521"/>
  <c r="I36" i="521"/>
  <c r="E38" i="521"/>
  <c r="E36" i="521"/>
  <c r="I35" i="521"/>
  <c r="E35" i="521"/>
  <c r="P31" i="520"/>
  <c r="M31" i="520"/>
  <c r="J31" i="520"/>
  <c r="T37" i="521"/>
  <c r="U37" i="521" s="1"/>
  <c r="P37" i="521"/>
  <c r="L37" i="521"/>
  <c r="N21" i="521" s="1"/>
  <c r="T37" i="522"/>
  <c r="P37" i="522"/>
  <c r="Q37" i="522" s="1"/>
  <c r="L37" i="522"/>
  <c r="M37" i="523"/>
  <c r="P14" i="520"/>
  <c r="P11" i="520"/>
  <c r="V14" i="521" s="1"/>
  <c r="M14" i="520"/>
  <c r="M11" i="520"/>
  <c r="R14" i="526" s="1"/>
  <c r="J14" i="520"/>
  <c r="N19" i="524" s="1"/>
  <c r="J11" i="520"/>
  <c r="N14" i="525" s="1"/>
  <c r="G14" i="520"/>
  <c r="J19" i="523" s="1"/>
  <c r="O15" i="523" s="1"/>
  <c r="G11" i="520"/>
  <c r="J14" i="522" s="1"/>
  <c r="O11" i="522" s="1"/>
  <c r="D14" i="520"/>
  <c r="F19" i="524" s="1"/>
  <c r="K15" i="524" s="1"/>
  <c r="D11" i="520"/>
  <c r="F14" i="524" s="1"/>
  <c r="B20" i="523"/>
  <c r="C22" i="523" s="1"/>
  <c r="D20" i="523"/>
  <c r="E20" i="523" s="1"/>
  <c r="H20" i="523"/>
  <c r="J18" i="523" s="1"/>
  <c r="L20" i="523"/>
  <c r="N21" i="523" s="1"/>
  <c r="P20" i="523"/>
  <c r="R22" i="523" s="1"/>
  <c r="T20" i="523"/>
  <c r="V23" i="523" s="1"/>
  <c r="B20" i="524"/>
  <c r="D20" i="524"/>
  <c r="H20" i="524"/>
  <c r="J22" i="524" s="1"/>
  <c r="L20" i="524"/>
  <c r="N23" i="524" s="1"/>
  <c r="P20" i="524"/>
  <c r="R23" i="524" s="1"/>
  <c r="T20" i="524"/>
  <c r="V18" i="524" s="1"/>
  <c r="B20" i="525"/>
  <c r="C21" i="525" s="1"/>
  <c r="D20" i="525"/>
  <c r="H20" i="525"/>
  <c r="I20" i="525" s="1"/>
  <c r="L20" i="525"/>
  <c r="N21" i="525" s="1"/>
  <c r="P20" i="525"/>
  <c r="T20" i="525"/>
  <c r="U20" i="525" s="1"/>
  <c r="B20" i="526"/>
  <c r="D20" i="526"/>
  <c r="F21" i="526" s="1"/>
  <c r="H20" i="526"/>
  <c r="J21" i="526" s="1"/>
  <c r="L20" i="526"/>
  <c r="P20" i="526"/>
  <c r="T20" i="526"/>
  <c r="B20" i="527"/>
  <c r="C22" i="527" s="1"/>
  <c r="D20" i="527"/>
  <c r="F18" i="527" s="1"/>
  <c r="H20" i="527"/>
  <c r="J23" i="527" s="1"/>
  <c r="L20" i="527"/>
  <c r="N22" i="527" s="1"/>
  <c r="P20" i="527"/>
  <c r="T20" i="527"/>
  <c r="L20" i="522"/>
  <c r="P20" i="522"/>
  <c r="T20" i="522"/>
  <c r="U20" i="522" s="1"/>
  <c r="T20" i="521"/>
  <c r="P20" i="521"/>
  <c r="P26" i="521" s="1"/>
  <c r="B20" i="521"/>
  <c r="C21" i="521" s="1"/>
  <c r="Q32" i="527"/>
  <c r="U32" i="527"/>
  <c r="M32" i="527"/>
  <c r="E32" i="524"/>
  <c r="M32" i="524"/>
  <c r="Q32" i="523"/>
  <c r="I32" i="526"/>
  <c r="I26" i="526"/>
  <c r="Q32" i="526"/>
  <c r="Q26" i="526"/>
  <c r="E26" i="526"/>
  <c r="M32" i="525"/>
  <c r="L26" i="525"/>
  <c r="N27" i="525" s="1"/>
  <c r="E32" i="527"/>
  <c r="E32" i="525"/>
  <c r="E32" i="523"/>
  <c r="I32" i="523"/>
  <c r="I32" i="525"/>
  <c r="I32" i="524"/>
  <c r="I32" i="527"/>
  <c r="U32" i="526"/>
  <c r="Q32" i="522"/>
  <c r="U32" i="522"/>
  <c r="M32" i="526"/>
  <c r="E32" i="526"/>
  <c r="U32" i="525"/>
  <c r="Q32" i="525"/>
  <c r="Q32" i="524"/>
  <c r="U32" i="524"/>
  <c r="W32" i="524" s="1"/>
  <c r="U32" i="523"/>
  <c r="M32" i="523"/>
  <c r="N14" i="521"/>
  <c r="S11" i="521" s="1"/>
  <c r="N14" i="526"/>
  <c r="N14" i="523"/>
  <c r="S11" i="523" s="1"/>
  <c r="N14" i="524"/>
  <c r="F14" i="521"/>
  <c r="K11" i="521" s="1"/>
  <c r="F14" i="526"/>
  <c r="F14" i="525"/>
  <c r="K11" i="525" s="1"/>
  <c r="F14" i="523"/>
  <c r="K11" i="523" s="1"/>
  <c r="R14" i="521"/>
  <c r="R14" i="522"/>
  <c r="R14" i="527"/>
  <c r="V14" i="522"/>
  <c r="R19" i="521"/>
  <c r="R19" i="525"/>
  <c r="R19" i="523"/>
  <c r="W15" i="523" s="1"/>
  <c r="R19" i="524"/>
  <c r="R19" i="526"/>
  <c r="N19" i="521"/>
  <c r="S15" i="521" s="1"/>
  <c r="N19" i="525"/>
  <c r="N19" i="526"/>
  <c r="S15" i="526" s="1"/>
  <c r="N19" i="523"/>
  <c r="S15" i="523" s="1"/>
  <c r="R18" i="527"/>
  <c r="R23" i="527"/>
  <c r="C23" i="526"/>
  <c r="C22" i="526"/>
  <c r="C18" i="526"/>
  <c r="F23" i="526"/>
  <c r="F18" i="526"/>
  <c r="F22" i="526"/>
  <c r="V23" i="526"/>
  <c r="V22" i="526"/>
  <c r="V18" i="526"/>
  <c r="J23" i="526"/>
  <c r="R23" i="525"/>
  <c r="R22" i="525"/>
  <c r="C18" i="525"/>
  <c r="V21" i="524"/>
  <c r="R22" i="524"/>
  <c r="R18" i="524"/>
  <c r="F23" i="524"/>
  <c r="F18" i="524"/>
  <c r="F22" i="524"/>
  <c r="N18" i="524"/>
  <c r="J18" i="524"/>
  <c r="J23" i="524"/>
  <c r="C23" i="523"/>
  <c r="C18" i="523"/>
  <c r="R18" i="523"/>
  <c r="R23" i="523"/>
  <c r="V18" i="522"/>
  <c r="R18" i="522"/>
  <c r="L20" i="521"/>
  <c r="N23" i="521" s="1"/>
  <c r="L26" i="521"/>
  <c r="U26" i="526"/>
  <c r="M26" i="526"/>
  <c r="N18" i="521"/>
  <c r="B14" i="520"/>
  <c r="C19" i="521" s="1"/>
  <c r="G15" i="521" s="1"/>
  <c r="B11" i="520"/>
  <c r="C14" i="523" s="1"/>
  <c r="H20" i="522"/>
  <c r="J18" i="522" s="1"/>
  <c r="D20" i="522"/>
  <c r="F22" i="522" s="1"/>
  <c r="B20" i="522"/>
  <c r="C22" i="522" s="1"/>
  <c r="H20" i="521"/>
  <c r="D20" i="521"/>
  <c r="F22" i="521" s="1"/>
  <c r="D37" i="527"/>
  <c r="B37" i="527"/>
  <c r="D37" i="526"/>
  <c r="B37" i="526"/>
  <c r="C21" i="526"/>
  <c r="D37" i="525"/>
  <c r="B37" i="525"/>
  <c r="D37" i="524"/>
  <c r="F21" i="524" s="1"/>
  <c r="B37" i="524"/>
  <c r="D37" i="523"/>
  <c r="B37" i="523"/>
  <c r="E37" i="523" s="1"/>
  <c r="H37" i="522"/>
  <c r="M37" i="522" s="1"/>
  <c r="D37" i="522"/>
  <c r="B37" i="522"/>
  <c r="H37" i="521"/>
  <c r="J21" i="521" s="1"/>
  <c r="D37" i="521"/>
  <c r="B37" i="521"/>
  <c r="U20" i="527"/>
  <c r="U15" i="527"/>
  <c r="Q15" i="527"/>
  <c r="M15" i="527"/>
  <c r="I15" i="527"/>
  <c r="E15" i="527"/>
  <c r="U11" i="527"/>
  <c r="Q11" i="527"/>
  <c r="M11" i="527"/>
  <c r="I11" i="527"/>
  <c r="E11" i="527"/>
  <c r="U15" i="526"/>
  <c r="Q15" i="526"/>
  <c r="M15" i="526"/>
  <c r="I15" i="526"/>
  <c r="U11" i="526"/>
  <c r="Q11" i="526"/>
  <c r="M11" i="526"/>
  <c r="I11" i="526"/>
  <c r="K11" i="526" s="1"/>
  <c r="U15" i="525"/>
  <c r="W15" i="525" s="1"/>
  <c r="Q15" i="525"/>
  <c r="M15" i="525"/>
  <c r="I15" i="525"/>
  <c r="E15" i="525"/>
  <c r="U11" i="525"/>
  <c r="Q11" i="525"/>
  <c r="S11" i="525" s="1"/>
  <c r="M11" i="525"/>
  <c r="I11" i="525"/>
  <c r="E11" i="525"/>
  <c r="Q20" i="524"/>
  <c r="I20" i="524"/>
  <c r="U15" i="524"/>
  <c r="Q15" i="524"/>
  <c r="S15" i="524"/>
  <c r="M15" i="524"/>
  <c r="I15" i="524"/>
  <c r="E15" i="524"/>
  <c r="U11" i="524"/>
  <c r="Q11" i="524"/>
  <c r="S11" i="524" s="1"/>
  <c r="M11" i="524"/>
  <c r="I11" i="524"/>
  <c r="E11" i="524"/>
  <c r="U15" i="523"/>
  <c r="Q15" i="523"/>
  <c r="M15" i="523"/>
  <c r="I15" i="523"/>
  <c r="E15" i="523"/>
  <c r="U11" i="523"/>
  <c r="Q11" i="523"/>
  <c r="M11" i="523"/>
  <c r="I11" i="523"/>
  <c r="E11" i="523"/>
  <c r="R23" i="522"/>
  <c r="N23" i="522"/>
  <c r="V22" i="522"/>
  <c r="R22" i="522"/>
  <c r="V21" i="522"/>
  <c r="R21" i="522"/>
  <c r="V17" i="522"/>
  <c r="R17" i="522"/>
  <c r="N17" i="522"/>
  <c r="J17" i="522"/>
  <c r="F17" i="522"/>
  <c r="C17" i="522"/>
  <c r="V16" i="522"/>
  <c r="R16" i="522"/>
  <c r="N16" i="522"/>
  <c r="J16" i="522"/>
  <c r="F16" i="522"/>
  <c r="C16" i="522"/>
  <c r="U15" i="522"/>
  <c r="Q15" i="522"/>
  <c r="M15" i="522"/>
  <c r="I15" i="522"/>
  <c r="E15" i="522"/>
  <c r="V13" i="522"/>
  <c r="R13" i="522"/>
  <c r="N13" i="522"/>
  <c r="J13" i="522"/>
  <c r="F13" i="522"/>
  <c r="C13" i="522"/>
  <c r="V12" i="522"/>
  <c r="R12" i="522"/>
  <c r="N12" i="522"/>
  <c r="J12" i="522"/>
  <c r="F12" i="522"/>
  <c r="C12" i="522"/>
  <c r="U11" i="522"/>
  <c r="Q11" i="522"/>
  <c r="M11" i="522"/>
  <c r="I11" i="522"/>
  <c r="E11" i="522"/>
  <c r="R23" i="521"/>
  <c r="C22" i="521"/>
  <c r="U20" i="521"/>
  <c r="Q20" i="521"/>
  <c r="C23" i="521"/>
  <c r="V17" i="521"/>
  <c r="R17" i="521"/>
  <c r="N17" i="521"/>
  <c r="J17" i="521"/>
  <c r="F17" i="521"/>
  <c r="C17" i="521"/>
  <c r="V16" i="521"/>
  <c r="R16" i="521"/>
  <c r="N16" i="521"/>
  <c r="J16" i="521"/>
  <c r="F16" i="521"/>
  <c r="C16" i="521"/>
  <c r="U15" i="521"/>
  <c r="W15" i="521"/>
  <c r="Q15" i="521"/>
  <c r="M15" i="521"/>
  <c r="I15" i="521"/>
  <c r="E15" i="521"/>
  <c r="V13" i="521"/>
  <c r="R13" i="521"/>
  <c r="N13" i="521"/>
  <c r="J13" i="521"/>
  <c r="F13" i="521"/>
  <c r="C13" i="521"/>
  <c r="V12" i="521"/>
  <c r="R12" i="521"/>
  <c r="N12" i="521"/>
  <c r="J12" i="521"/>
  <c r="F12" i="521"/>
  <c r="C12" i="521"/>
  <c r="U11" i="521"/>
  <c r="Q11" i="521"/>
  <c r="M11" i="521"/>
  <c r="I11" i="521"/>
  <c r="E11" i="521"/>
  <c r="Q11" i="520"/>
  <c r="O15" i="520"/>
  <c r="O13" i="520"/>
  <c r="L16" i="520"/>
  <c r="L15" i="520"/>
  <c r="K14" i="520"/>
  <c r="L12" i="520"/>
  <c r="I15" i="520"/>
  <c r="I13" i="520"/>
  <c r="G31" i="520"/>
  <c r="D31" i="520"/>
  <c r="F15" i="520"/>
  <c r="B31" i="520"/>
  <c r="H26" i="521"/>
  <c r="E32" i="522"/>
  <c r="B27" i="520"/>
  <c r="C28" i="520" s="1"/>
  <c r="I32" i="522"/>
  <c r="M32" i="522"/>
  <c r="C19" i="527"/>
  <c r="C19" i="526"/>
  <c r="G15" i="526"/>
  <c r="C19" i="523"/>
  <c r="J18" i="521"/>
  <c r="E37" i="527"/>
  <c r="E37" i="524"/>
  <c r="I37" i="524"/>
  <c r="J23" i="521"/>
  <c r="F23" i="521"/>
  <c r="I20" i="521"/>
  <c r="M20" i="521"/>
  <c r="J22" i="521"/>
  <c r="C34" i="527"/>
  <c r="C34" i="526"/>
  <c r="G32" i="526"/>
  <c r="C34" i="524"/>
  <c r="G27" i="520"/>
  <c r="I28" i="520" s="1"/>
  <c r="J27" i="520"/>
  <c r="N34" i="521" s="1"/>
  <c r="M32" i="521"/>
  <c r="Q32" i="521"/>
  <c r="M27" i="520"/>
  <c r="R34" i="522" s="1"/>
  <c r="W32" i="522" s="1"/>
  <c r="O28" i="520"/>
  <c r="Q26" i="521"/>
  <c r="R34" i="524"/>
  <c r="U32" i="521"/>
  <c r="P27" i="520"/>
  <c r="V34" i="524" s="1"/>
  <c r="V34" i="523"/>
  <c r="P23" i="520"/>
  <c r="V28" i="523" s="1"/>
  <c r="V34" i="525"/>
  <c r="V28" i="521"/>
  <c r="I32" i="521"/>
  <c r="E32" i="521"/>
  <c r="D27" i="520"/>
  <c r="F28" i="520" s="1"/>
  <c r="F34" i="522"/>
  <c r="K32" i="522" s="1"/>
  <c r="C15" i="520" l="1"/>
  <c r="W15" i="524"/>
  <c r="J31" i="525"/>
  <c r="M37" i="521"/>
  <c r="B26" i="521"/>
  <c r="C27" i="521" s="1"/>
  <c r="U37" i="523"/>
  <c r="G32" i="527"/>
  <c r="K15" i="526"/>
  <c r="B18" i="520"/>
  <c r="C24" i="526" s="1"/>
  <c r="C19" i="522"/>
  <c r="G15" i="522" s="1"/>
  <c r="C19" i="524"/>
  <c r="C21" i="523"/>
  <c r="S11" i="526"/>
  <c r="V21" i="521"/>
  <c r="O11" i="523"/>
  <c r="C19" i="525"/>
  <c r="G15" i="525" s="1"/>
  <c r="W15" i="526"/>
  <c r="C16" i="520"/>
  <c r="N22" i="521"/>
  <c r="I20" i="526"/>
  <c r="E20" i="526"/>
  <c r="V14" i="527"/>
  <c r="Q37" i="526"/>
  <c r="J31" i="523"/>
  <c r="O29" i="523" s="1"/>
  <c r="N14" i="520"/>
  <c r="R22" i="521"/>
  <c r="U20" i="524"/>
  <c r="R18" i="521"/>
  <c r="C23" i="527"/>
  <c r="V14" i="526"/>
  <c r="J31" i="522"/>
  <c r="C14" i="527"/>
  <c r="C18" i="521"/>
  <c r="V23" i="524"/>
  <c r="C18" i="527"/>
  <c r="V14" i="524"/>
  <c r="R21" i="525"/>
  <c r="O16" i="520"/>
  <c r="J31" i="521"/>
  <c r="O29" i="521" s="1"/>
  <c r="C14" i="525"/>
  <c r="G11" i="525" s="1"/>
  <c r="R12" i="520"/>
  <c r="V14" i="525"/>
  <c r="R13" i="520"/>
  <c r="K25" i="520"/>
  <c r="V21" i="527"/>
  <c r="E37" i="526"/>
  <c r="Q20" i="523"/>
  <c r="N18" i="525"/>
  <c r="C34" i="522"/>
  <c r="G32" i="522" s="1"/>
  <c r="M26" i="521"/>
  <c r="W11" i="521"/>
  <c r="K11" i="524"/>
  <c r="M20" i="527"/>
  <c r="N23" i="523"/>
  <c r="N22" i="525"/>
  <c r="F19" i="522"/>
  <c r="K15" i="522" s="1"/>
  <c r="J14" i="523"/>
  <c r="U37" i="524"/>
  <c r="V31" i="527"/>
  <c r="J21" i="527"/>
  <c r="E37" i="522"/>
  <c r="E14" i="520"/>
  <c r="E37" i="525"/>
  <c r="V14" i="523"/>
  <c r="M20" i="523"/>
  <c r="J22" i="523"/>
  <c r="S32" i="521"/>
  <c r="J14" i="525"/>
  <c r="O11" i="525" s="1"/>
  <c r="R21" i="524"/>
  <c r="C34" i="525"/>
  <c r="G32" i="525" s="1"/>
  <c r="Q20" i="527"/>
  <c r="N22" i="523"/>
  <c r="N23" i="525"/>
  <c r="F19" i="526"/>
  <c r="F14" i="527"/>
  <c r="K11" i="527" s="1"/>
  <c r="E20" i="524"/>
  <c r="V31" i="521"/>
  <c r="C14" i="526"/>
  <c r="J22" i="525"/>
  <c r="C14" i="521"/>
  <c r="J23" i="525"/>
  <c r="S29" i="525"/>
  <c r="C34" i="521"/>
  <c r="G32" i="521" s="1"/>
  <c r="F12" i="520"/>
  <c r="N18" i="523"/>
  <c r="J18" i="526"/>
  <c r="J19" i="527"/>
  <c r="O15" i="527" s="1"/>
  <c r="F14" i="522"/>
  <c r="K11" i="522" s="1"/>
  <c r="V31" i="526"/>
  <c r="N23" i="527"/>
  <c r="R16" i="520"/>
  <c r="I37" i="522"/>
  <c r="J18" i="527"/>
  <c r="C21" i="527"/>
  <c r="J23" i="523"/>
  <c r="F19" i="523"/>
  <c r="M37" i="524"/>
  <c r="S15" i="525"/>
  <c r="V31" i="522"/>
  <c r="C34" i="523"/>
  <c r="G32" i="523" s="1"/>
  <c r="C13" i="520"/>
  <c r="F13" i="520"/>
  <c r="J22" i="526"/>
  <c r="U37" i="522"/>
  <c r="Q37" i="523"/>
  <c r="R34" i="527"/>
  <c r="W32" i="527" s="1"/>
  <c r="E25" i="520"/>
  <c r="F34" i="523"/>
  <c r="K32" i="523" s="1"/>
  <c r="V28" i="527"/>
  <c r="F34" i="521"/>
  <c r="K32" i="521" s="1"/>
  <c r="E27" i="520"/>
  <c r="V28" i="522"/>
  <c r="V34" i="527"/>
  <c r="R34" i="523"/>
  <c r="W32" i="523" s="1"/>
  <c r="O29" i="525"/>
  <c r="F34" i="526"/>
  <c r="K32" i="526" s="1"/>
  <c r="G11" i="521"/>
  <c r="G15" i="527"/>
  <c r="N31" i="524"/>
  <c r="S29" i="524" s="1"/>
  <c r="F34" i="525"/>
  <c r="K32" i="525" s="1"/>
  <c r="V28" i="526"/>
  <c r="V28" i="524"/>
  <c r="V34" i="522"/>
  <c r="I26" i="520"/>
  <c r="F34" i="527"/>
  <c r="K32" i="527" s="1"/>
  <c r="V28" i="525"/>
  <c r="V34" i="521"/>
  <c r="R34" i="525"/>
  <c r="W32" i="525" s="1"/>
  <c r="N34" i="527"/>
  <c r="S32" i="527" s="1"/>
  <c r="N14" i="529"/>
  <c r="O29" i="526"/>
  <c r="G32" i="524"/>
  <c r="G11" i="526"/>
  <c r="F26" i="520"/>
  <c r="R24" i="520"/>
  <c r="F34" i="524"/>
  <c r="K32" i="524" s="1"/>
  <c r="G11" i="527"/>
  <c r="F31" i="525"/>
  <c r="K29" i="525" s="1"/>
  <c r="N25" i="520"/>
  <c r="U20" i="526"/>
  <c r="Q20" i="526"/>
  <c r="R23" i="526"/>
  <c r="R21" i="526"/>
  <c r="K27" i="520"/>
  <c r="I20" i="522"/>
  <c r="J21" i="522"/>
  <c r="J22" i="522"/>
  <c r="J23" i="522"/>
  <c r="O32" i="524"/>
  <c r="R31" i="525"/>
  <c r="W29" i="525" s="1"/>
  <c r="W11" i="522"/>
  <c r="Q37" i="524"/>
  <c r="C31" i="526"/>
  <c r="G29" i="526" s="1"/>
  <c r="G11" i="523"/>
  <c r="N27" i="521"/>
  <c r="J23" i="520"/>
  <c r="V22" i="523"/>
  <c r="R27" i="521"/>
  <c r="U26" i="521"/>
  <c r="O29" i="522"/>
  <c r="M20" i="526"/>
  <c r="N22" i="526"/>
  <c r="N21" i="526"/>
  <c r="N23" i="526"/>
  <c r="J34" i="521"/>
  <c r="J34" i="524"/>
  <c r="J34" i="527"/>
  <c r="O32" i="527" s="1"/>
  <c r="H27" i="520"/>
  <c r="J34" i="526"/>
  <c r="O32" i="526" s="1"/>
  <c r="J34" i="522"/>
  <c r="O32" i="522" s="1"/>
  <c r="J34" i="525"/>
  <c r="O32" i="525" s="1"/>
  <c r="N18" i="526"/>
  <c r="V22" i="521"/>
  <c r="V23" i="521"/>
  <c r="G29" i="522"/>
  <c r="R28" i="520"/>
  <c r="V34" i="526"/>
  <c r="C24" i="525"/>
  <c r="C18" i="522"/>
  <c r="F31" i="526"/>
  <c r="K29" i="526" s="1"/>
  <c r="F31" i="521"/>
  <c r="K29" i="521" s="1"/>
  <c r="F31" i="523"/>
  <c r="K29" i="523" s="1"/>
  <c r="F31" i="527"/>
  <c r="K29" i="527" s="1"/>
  <c r="F31" i="524"/>
  <c r="K29" i="524" s="1"/>
  <c r="H25" i="520"/>
  <c r="C23" i="522"/>
  <c r="W11" i="527"/>
  <c r="V19" i="523"/>
  <c r="N18" i="522"/>
  <c r="N21" i="522"/>
  <c r="M20" i="522"/>
  <c r="Q20" i="522"/>
  <c r="N22" i="522"/>
  <c r="M20" i="525"/>
  <c r="H26" i="525"/>
  <c r="J21" i="525"/>
  <c r="J18" i="525"/>
  <c r="F19" i="521"/>
  <c r="K15" i="521" s="1"/>
  <c r="F16" i="520"/>
  <c r="F19" i="527"/>
  <c r="K15" i="527" s="1"/>
  <c r="D18" i="520"/>
  <c r="F19" i="525"/>
  <c r="K15" i="525" s="1"/>
  <c r="V23" i="525"/>
  <c r="V22" i="525"/>
  <c r="V21" i="525"/>
  <c r="V18" i="521"/>
  <c r="R18" i="526"/>
  <c r="V19" i="522"/>
  <c r="V18" i="527"/>
  <c r="V23" i="527"/>
  <c r="V22" i="527"/>
  <c r="F18" i="525"/>
  <c r="F23" i="525"/>
  <c r="F22" i="525"/>
  <c r="F21" i="525"/>
  <c r="E20" i="525"/>
  <c r="D26" i="525"/>
  <c r="H11" i="520"/>
  <c r="I12" i="520"/>
  <c r="G18" i="520"/>
  <c r="J24" i="525" s="1"/>
  <c r="J14" i="521"/>
  <c r="O11" i="521" s="1"/>
  <c r="J14" i="526"/>
  <c r="O11" i="526" s="1"/>
  <c r="J14" i="527"/>
  <c r="O11" i="527" s="1"/>
  <c r="J14" i="524"/>
  <c r="O11" i="524" s="1"/>
  <c r="N15" i="529"/>
  <c r="N11" i="529"/>
  <c r="N12" i="529"/>
  <c r="W29" i="526"/>
  <c r="F21" i="523"/>
  <c r="I20" i="523"/>
  <c r="F23" i="523"/>
  <c r="F22" i="523"/>
  <c r="C31" i="524"/>
  <c r="G29" i="524" s="1"/>
  <c r="C31" i="527"/>
  <c r="G29" i="527" s="1"/>
  <c r="C31" i="523"/>
  <c r="G29" i="523" s="1"/>
  <c r="C31" i="521"/>
  <c r="G29" i="521" s="1"/>
  <c r="C26" i="520"/>
  <c r="C31" i="525"/>
  <c r="G29" i="525" s="1"/>
  <c r="V21" i="526"/>
  <c r="U37" i="526"/>
  <c r="J34" i="523"/>
  <c r="O32" i="523" s="1"/>
  <c r="N34" i="524"/>
  <c r="S32" i="524" s="1"/>
  <c r="K11" i="520"/>
  <c r="G15" i="523"/>
  <c r="G15" i="524"/>
  <c r="W11" i="526"/>
  <c r="R22" i="526"/>
  <c r="R22" i="527"/>
  <c r="R21" i="527"/>
  <c r="C22" i="525"/>
  <c r="C23" i="525"/>
  <c r="B26" i="525"/>
  <c r="H14" i="520"/>
  <c r="J19" i="521"/>
  <c r="O15" i="521" s="1"/>
  <c r="I16" i="520"/>
  <c r="J19" i="526"/>
  <c r="O15" i="526" s="1"/>
  <c r="J19" i="522"/>
  <c r="O15" i="522" s="1"/>
  <c r="J19" i="524"/>
  <c r="J19" i="525"/>
  <c r="O15" i="525" s="1"/>
  <c r="J21" i="523"/>
  <c r="I37" i="523"/>
  <c r="O32" i="521"/>
  <c r="K29" i="522"/>
  <c r="N34" i="523"/>
  <c r="S32" i="523" s="1"/>
  <c r="N34" i="522"/>
  <c r="S32" i="522" s="1"/>
  <c r="K15" i="523"/>
  <c r="V18" i="525"/>
  <c r="B17" i="529"/>
  <c r="N16" i="529" s="1"/>
  <c r="V19" i="526"/>
  <c r="V19" i="524"/>
  <c r="V19" i="527"/>
  <c r="P18" i="520"/>
  <c r="R17" i="520" s="1"/>
  <c r="R15" i="520"/>
  <c r="Q14" i="520"/>
  <c r="V19" i="521"/>
  <c r="V19" i="525"/>
  <c r="V18" i="523"/>
  <c r="U20" i="523"/>
  <c r="V21" i="523"/>
  <c r="E37" i="521"/>
  <c r="I37" i="521"/>
  <c r="C21" i="522"/>
  <c r="F18" i="523"/>
  <c r="R31" i="527"/>
  <c r="W29" i="527" s="1"/>
  <c r="R31" i="522"/>
  <c r="W29" i="522" s="1"/>
  <c r="O26" i="520"/>
  <c r="R31" i="523"/>
  <c r="W29" i="523" s="1"/>
  <c r="R31" i="524"/>
  <c r="W29" i="524" s="1"/>
  <c r="Q25" i="520"/>
  <c r="R31" i="521"/>
  <c r="W29" i="521" s="1"/>
  <c r="C17" i="520"/>
  <c r="C24" i="521"/>
  <c r="C21" i="520"/>
  <c r="C19" i="520"/>
  <c r="C24" i="523"/>
  <c r="G20" i="523" s="1"/>
  <c r="C23" i="524"/>
  <c r="C18" i="524"/>
  <c r="C22" i="524"/>
  <c r="C24" i="524"/>
  <c r="G20" i="524" s="1"/>
  <c r="C21" i="524"/>
  <c r="J27" i="521"/>
  <c r="N34" i="526"/>
  <c r="S32" i="526" s="1"/>
  <c r="N27" i="520"/>
  <c r="L28" i="520"/>
  <c r="N34" i="525"/>
  <c r="S32" i="525" s="1"/>
  <c r="Q27" i="520"/>
  <c r="E20" i="522"/>
  <c r="O15" i="524"/>
  <c r="F21" i="522"/>
  <c r="F18" i="522"/>
  <c r="F23" i="522"/>
  <c r="F21" i="527"/>
  <c r="Q37" i="521"/>
  <c r="R21" i="521"/>
  <c r="N21" i="524"/>
  <c r="N14" i="527"/>
  <c r="S11" i="527" s="1"/>
  <c r="C14" i="524"/>
  <c r="G11" i="524" s="1"/>
  <c r="L13" i="520"/>
  <c r="M20" i="524"/>
  <c r="I20" i="527"/>
  <c r="N22" i="524"/>
  <c r="N19" i="527"/>
  <c r="S15" i="527" s="1"/>
  <c r="N14" i="522"/>
  <c r="S11" i="522" s="1"/>
  <c r="F22" i="527"/>
  <c r="R34" i="521"/>
  <c r="W32" i="521" s="1"/>
  <c r="C12" i="520"/>
  <c r="V23" i="522"/>
  <c r="F23" i="527"/>
  <c r="R19" i="527"/>
  <c r="W15" i="527" s="1"/>
  <c r="E20" i="521"/>
  <c r="R18" i="525"/>
  <c r="P26" i="525"/>
  <c r="M23" i="520" s="1"/>
  <c r="M37" i="527"/>
  <c r="J31" i="527"/>
  <c r="O29" i="527" s="1"/>
  <c r="R34" i="526"/>
  <c r="W32" i="526" s="1"/>
  <c r="E11" i="520"/>
  <c r="N11" i="520"/>
  <c r="J18" i="520"/>
  <c r="N24" i="526" s="1"/>
  <c r="I37" i="527"/>
  <c r="C14" i="522"/>
  <c r="G11" i="522" s="1"/>
  <c r="O12" i="520"/>
  <c r="Q20" i="525"/>
  <c r="M18" i="520"/>
  <c r="R24" i="526" s="1"/>
  <c r="V22" i="524"/>
  <c r="R19" i="522"/>
  <c r="W15" i="522" s="1"/>
  <c r="R14" i="524"/>
  <c r="W11" i="524" s="1"/>
  <c r="J31" i="524"/>
  <c r="O29" i="524" s="1"/>
  <c r="E20" i="527"/>
  <c r="F18" i="521"/>
  <c r="N21" i="527"/>
  <c r="J22" i="527"/>
  <c r="N19" i="522"/>
  <c r="S15" i="522" s="1"/>
  <c r="R14" i="523"/>
  <c r="W11" i="523" s="1"/>
  <c r="N18" i="527"/>
  <c r="R14" i="525"/>
  <c r="W11" i="525" s="1"/>
  <c r="D26" i="521"/>
  <c r="F21" i="521"/>
  <c r="N24" i="527"/>
  <c r="S20" i="527" s="1"/>
  <c r="C24" i="527" l="1"/>
  <c r="V24" i="521"/>
  <c r="G20" i="521"/>
  <c r="C20" i="520"/>
  <c r="C24" i="522"/>
  <c r="S41" i="521"/>
  <c r="G20" i="526"/>
  <c r="R24" i="525"/>
  <c r="W20" i="525" s="1"/>
  <c r="S42" i="521"/>
  <c r="O41" i="521"/>
  <c r="J24" i="522"/>
  <c r="O20" i="522" s="1"/>
  <c r="G20" i="527"/>
  <c r="G39" i="521"/>
  <c r="N24" i="524"/>
  <c r="S20" i="524" s="1"/>
  <c r="R24" i="527"/>
  <c r="W20" i="527" s="1"/>
  <c r="O24" i="520"/>
  <c r="R28" i="522"/>
  <c r="W26" i="522" s="1"/>
  <c r="R28" i="526"/>
  <c r="W26" i="526" s="1"/>
  <c r="R28" i="523"/>
  <c r="W26" i="523" s="1"/>
  <c r="R28" i="524"/>
  <c r="W26" i="524" s="1"/>
  <c r="R28" i="527"/>
  <c r="W26" i="527" s="1"/>
  <c r="N23" i="520"/>
  <c r="Q23" i="520"/>
  <c r="R28" i="521"/>
  <c r="W26" i="521" s="1"/>
  <c r="F24" i="526"/>
  <c r="K20" i="526" s="1"/>
  <c r="F24" i="524"/>
  <c r="K20" i="524" s="1"/>
  <c r="F21" i="520"/>
  <c r="F20" i="520"/>
  <c r="F19" i="520"/>
  <c r="F24" i="525"/>
  <c r="K20" i="525" s="1"/>
  <c r="E18" i="520"/>
  <c r="O42" i="521"/>
  <c r="V24" i="526"/>
  <c r="R20" i="520"/>
  <c r="R19" i="520"/>
  <c r="V24" i="522"/>
  <c r="V24" i="524"/>
  <c r="Q18" i="520"/>
  <c r="V24" i="527"/>
  <c r="R21" i="520"/>
  <c r="V24" i="523"/>
  <c r="J24" i="526"/>
  <c r="O20" i="526" s="1"/>
  <c r="I19" i="520"/>
  <c r="J24" i="523"/>
  <c r="O20" i="523" s="1"/>
  <c r="J24" i="524"/>
  <c r="O20" i="524" s="1"/>
  <c r="H18" i="520"/>
  <c r="J24" i="521"/>
  <c r="O20" i="521" s="1"/>
  <c r="I17" i="520"/>
  <c r="I21" i="520"/>
  <c r="J24" i="527"/>
  <c r="O20" i="527" s="1"/>
  <c r="I20" i="520"/>
  <c r="M26" i="525"/>
  <c r="I26" i="525"/>
  <c r="G23" i="520"/>
  <c r="J27" i="525"/>
  <c r="F24" i="521"/>
  <c r="K20" i="521" s="1"/>
  <c r="N19" i="529"/>
  <c r="N20" i="529"/>
  <c r="I17" i="529"/>
  <c r="N18" i="529"/>
  <c r="F24" i="523"/>
  <c r="K20" i="523" s="1"/>
  <c r="N28" i="526"/>
  <c r="S26" i="526" s="1"/>
  <c r="L24" i="520"/>
  <c r="N28" i="527"/>
  <c r="S26" i="527" s="1"/>
  <c r="N28" i="522"/>
  <c r="S26" i="522" s="1"/>
  <c r="N28" i="524"/>
  <c r="S26" i="524" s="1"/>
  <c r="N28" i="525"/>
  <c r="N28" i="523"/>
  <c r="S26" i="523" s="1"/>
  <c r="N28" i="521"/>
  <c r="S26" i="521" s="1"/>
  <c r="G20" i="522"/>
  <c r="F24" i="527"/>
  <c r="K20" i="527" s="1"/>
  <c r="N24" i="522"/>
  <c r="S20" i="522" s="1"/>
  <c r="F24" i="522"/>
  <c r="E26" i="521"/>
  <c r="D23" i="520"/>
  <c r="F28" i="521" s="1"/>
  <c r="F27" i="521"/>
  <c r="W41" i="521"/>
  <c r="B23" i="520"/>
  <c r="C28" i="525" s="1"/>
  <c r="C27" i="525"/>
  <c r="W42" i="521"/>
  <c r="V24" i="525"/>
  <c r="S20" i="526"/>
  <c r="K20" i="522"/>
  <c r="G20" i="525"/>
  <c r="W20" i="526"/>
  <c r="Q26" i="525"/>
  <c r="U26" i="525"/>
  <c r="R27" i="525"/>
  <c r="R28" i="525"/>
  <c r="O20" i="525"/>
  <c r="N18" i="520"/>
  <c r="R24" i="521"/>
  <c r="W20" i="521" s="1"/>
  <c r="R24" i="524"/>
  <c r="W20" i="524" s="1"/>
  <c r="O21" i="520"/>
  <c r="O20" i="520"/>
  <c r="O19" i="520"/>
  <c r="O17" i="520"/>
  <c r="R24" i="523"/>
  <c r="W20" i="523" s="1"/>
  <c r="R24" i="522"/>
  <c r="W20" i="522" s="1"/>
  <c r="E26" i="525"/>
  <c r="F27" i="525"/>
  <c r="K18" i="520"/>
  <c r="L17" i="520"/>
  <c r="L20" i="520"/>
  <c r="L19" i="520"/>
  <c r="N24" i="525"/>
  <c r="S20" i="525" s="1"/>
  <c r="N24" i="521"/>
  <c r="S20" i="521" s="1"/>
  <c r="N24" i="523"/>
  <c r="S20" i="523" s="1"/>
  <c r="L21" i="520"/>
  <c r="I26" i="521"/>
  <c r="F17" i="520"/>
  <c r="K26" i="521" l="1"/>
  <c r="C28" i="524"/>
  <c r="G26" i="524" s="1"/>
  <c r="C28" i="522"/>
  <c r="G26" i="522" s="1"/>
  <c r="C28" i="521"/>
  <c r="G26" i="521" s="1"/>
  <c r="C28" i="526"/>
  <c r="G26" i="526" s="1"/>
  <c r="C24" i="520"/>
  <c r="C28" i="527"/>
  <c r="G26" i="527" s="1"/>
  <c r="C28" i="523"/>
  <c r="G26" i="523" s="1"/>
  <c r="J28" i="522"/>
  <c r="O26" i="522" s="1"/>
  <c r="J28" i="524"/>
  <c r="O26" i="524" s="1"/>
  <c r="J28" i="527"/>
  <c r="O26" i="527" s="1"/>
  <c r="J28" i="523"/>
  <c r="O26" i="523" s="1"/>
  <c r="I24" i="520"/>
  <c r="J28" i="526"/>
  <c r="O26" i="526" s="1"/>
  <c r="H23" i="520"/>
  <c r="J28" i="521"/>
  <c r="O26" i="521" s="1"/>
  <c r="J28" i="525"/>
  <c r="O26" i="525" s="1"/>
  <c r="F28" i="526"/>
  <c r="K26" i="526" s="1"/>
  <c r="F28" i="524"/>
  <c r="K26" i="524" s="1"/>
  <c r="F28" i="523"/>
  <c r="K26" i="523" s="1"/>
  <c r="F24" i="520"/>
  <c r="F28" i="522"/>
  <c r="K26" i="522" s="1"/>
  <c r="F28" i="527"/>
  <c r="K26" i="527" s="1"/>
  <c r="E23" i="520"/>
  <c r="S26" i="525"/>
  <c r="S39" i="521" s="1"/>
  <c r="F28" i="525"/>
  <c r="K26" i="525" s="1"/>
  <c r="K23" i="520"/>
  <c r="W26" i="525"/>
  <c r="W39" i="521" s="1"/>
  <c r="G26" i="525"/>
  <c r="O39" i="521" l="1"/>
</calcChain>
</file>

<file path=xl/sharedStrings.xml><?xml version="1.0" encoding="utf-8"?>
<sst xmlns="http://schemas.openxmlformats.org/spreadsheetml/2006/main" count="1549" uniqueCount="312">
  <si>
    <r>
      <t>ECONOMÍA DIGITAL</t>
    </r>
    <r>
      <rPr>
        <b/>
        <vertAlign val="superscript"/>
        <sz val="14"/>
        <color theme="0"/>
        <rFont val="Segoe UI"/>
        <family val="2"/>
      </rPr>
      <t>1</t>
    </r>
  </si>
  <si>
    <r>
      <t>Industrias digitales: Cuenta de producción y generación del ingreso 
2017</t>
    </r>
    <r>
      <rPr>
        <b/>
        <vertAlign val="superscript"/>
        <sz val="12"/>
        <color rgb="FF404040"/>
        <rFont val="Segoe UI"/>
        <family val="2"/>
      </rPr>
      <t>pr</t>
    </r>
    <r>
      <rPr>
        <b/>
        <sz val="12"/>
        <color rgb="FF404040"/>
        <rFont val="Segoe UI"/>
        <family val="2"/>
      </rPr>
      <t>-2023</t>
    </r>
    <r>
      <rPr>
        <b/>
        <vertAlign val="superscript"/>
        <sz val="12"/>
        <color rgb="FF404040"/>
        <rFont val="Segoe UI"/>
        <family val="2"/>
      </rPr>
      <t>pr</t>
    </r>
    <r>
      <rPr>
        <b/>
        <sz val="12"/>
        <color rgb="FF404040"/>
        <rFont val="Segoe UI"/>
        <family val="2"/>
      </rPr>
      <t xml:space="preserve"> (valores a precios corrientes)</t>
    </r>
  </si>
  <si>
    <t>1.</t>
  </si>
  <si>
    <t>Cuadro 1</t>
  </si>
  <si>
    <t>Total Industrias Digitales</t>
  </si>
  <si>
    <t>2.</t>
  </si>
  <si>
    <t>Cuadro 2</t>
  </si>
  <si>
    <t>Industrias habilitadoras digitales</t>
  </si>
  <si>
    <t>3.</t>
  </si>
  <si>
    <t>Cuadro 3</t>
  </si>
  <si>
    <t>Plataformas intermediarias digitales que cobran una tarifa</t>
  </si>
  <si>
    <t>4.</t>
  </si>
  <si>
    <t>Cuadro 4</t>
  </si>
  <si>
    <t>Plataformas digitales basadas en datos y publicidad</t>
  </si>
  <si>
    <t>5.</t>
  </si>
  <si>
    <t>Cuadro 5</t>
  </si>
  <si>
    <t>Empresas dependientes de plataformas intermediarias</t>
  </si>
  <si>
    <t>6.</t>
  </si>
  <si>
    <t>Cuadro 6</t>
  </si>
  <si>
    <t>E-Tailers</t>
  </si>
  <si>
    <t>7.</t>
  </si>
  <si>
    <t>Cuadro 7</t>
  </si>
  <si>
    <t>Empresas digitales que brindan servicios financieros y de seguros</t>
  </si>
  <si>
    <t>8.</t>
  </si>
  <si>
    <t>Cuadro 8</t>
  </si>
  <si>
    <t>Otros productores que solo operan digitalmente</t>
  </si>
  <si>
    <t>1. Resultados experimentales. Los datos de las series pueden cambiar en la medida que se integren a los cálculos nuevas fuentes de información.</t>
  </si>
  <si>
    <t>Tema</t>
  </si>
  <si>
    <t xml:space="preserve">Lorem ipsum dolor sit amet, Lorem ipsum dolor sit amet,  Lorem ipsum dolor sit amet,  Lorem ipsum dolor sit amet,  Lorem ipsum dolor sit amet,  Lorem ipsum dolor sit amet,  Lorem ipsum dolor sit amet, </t>
  </si>
  <si>
    <t>Lorem ipsum dolor sit amet:</t>
  </si>
  <si>
    <t>Lorem ipsum dolor sit amet, consectetur adipiscing elit. Lorem ipsum dolor sit amet, consectetur adipiscing elit. Lorem ipsum dolor sit amet, consectetur adipiscing elit.</t>
  </si>
  <si>
    <t xml:space="preserve"> Lorem ipsum dolor sit amet, consectetur adipiscing elit. Lorem ipsum dolor sit amet, consectetur adipiscing elit. Lorem ipsum dolor sit amet, consectetur adipiscing elit. Lorem ipsum dolor sit amet, consectetur adipiscing elit.</t>
  </si>
  <si>
    <t>Lorem ipsum dolor sit amet, consectetur adipiscing elit. Lorem ipsum dolor sit amet, consectetur adipiscing elit. Lorem ipsum dolor sit amet, consectetur adipiscing elit. Lorem ipsum dolor sit amet, consectetur adipiscing elit.</t>
  </si>
  <si>
    <t>Índice</t>
  </si>
  <si>
    <t>Cuenta Satélite TIC</t>
  </si>
  <si>
    <t>Matriz de producción TIC</t>
  </si>
  <si>
    <r>
      <t>Año 2020</t>
    </r>
    <r>
      <rPr>
        <b/>
        <vertAlign val="superscript"/>
        <sz val="9"/>
        <color theme="1"/>
        <rFont val="Segoe UI"/>
        <family val="2"/>
      </rPr>
      <t>pr</t>
    </r>
  </si>
  <si>
    <t>Valores a precios corrientes</t>
  </si>
  <si>
    <t>CUADRO 2 PARA EL BOLETÍN TÉCNICO</t>
  </si>
  <si>
    <t>Millones de pesos</t>
  </si>
  <si>
    <t xml:space="preserve">Cuadro 2. Participación del valor agregado de las actividades económicas características en el sector TIC 
2018-2021pr </t>
  </si>
  <si>
    <t>Productos TIC CPC Vers. 2 A.C.</t>
  </si>
  <si>
    <t>GRÁFICA PRESENTACIÓN POWERPOINT: TOTAL TIC</t>
  </si>
  <si>
    <t>Actividad Característica TIC</t>
  </si>
  <si>
    <t>Oferta Total</t>
  </si>
  <si>
    <t>Tasa de Crecimiento anual (%)</t>
  </si>
  <si>
    <r>
      <t>2020</t>
    </r>
    <r>
      <rPr>
        <b/>
        <vertAlign val="superscript"/>
        <sz val="8"/>
        <color rgb="FF000000"/>
        <rFont val="Segoe UI"/>
        <family val="2"/>
      </rPr>
      <t>p</t>
    </r>
  </si>
  <si>
    <t>Saldo (Trabajo no registrado)</t>
  </si>
  <si>
    <t>2020p</t>
  </si>
  <si>
    <t>2021p</t>
  </si>
  <si>
    <t>2022pr</t>
  </si>
  <si>
    <t>Tasa de crecimiento, 2021p</t>
  </si>
  <si>
    <r>
      <t>Tasa de crecimiento, 2022</t>
    </r>
    <r>
      <rPr>
        <vertAlign val="superscript"/>
        <sz val="10"/>
        <color indexed="8"/>
        <rFont val="Arial"/>
        <family val="2"/>
      </rPr>
      <t>pr</t>
    </r>
  </si>
  <si>
    <r>
      <t>Participación, 2022</t>
    </r>
    <r>
      <rPr>
        <vertAlign val="superscript"/>
        <sz val="10"/>
        <color indexed="8"/>
        <rFont val="Arial"/>
        <family val="2"/>
      </rPr>
      <t>pr</t>
    </r>
  </si>
  <si>
    <r>
      <t>2021</t>
    </r>
    <r>
      <rPr>
        <b/>
        <vertAlign val="superscript"/>
        <sz val="8"/>
        <color rgb="FF000000"/>
        <rFont val="Segoe UI"/>
        <family val="2"/>
      </rPr>
      <t>p</t>
    </r>
  </si>
  <si>
    <r>
      <t>2022</t>
    </r>
    <r>
      <rPr>
        <b/>
        <vertAlign val="superscript"/>
        <sz val="8"/>
        <color rgb="FF000000"/>
        <rFont val="Segoe UI"/>
        <family val="2"/>
      </rPr>
      <t>pr</t>
    </r>
  </si>
  <si>
    <t>Oferta</t>
  </si>
  <si>
    <t>Demanda*</t>
  </si>
  <si>
    <t>Telecomunicaciones</t>
  </si>
  <si>
    <t>Servicios TI</t>
  </si>
  <si>
    <t>Comercio TIC</t>
  </si>
  <si>
    <t>Contenido y Media</t>
  </si>
  <si>
    <t>Infraestructura TIC</t>
  </si>
  <si>
    <t>Manufactura TIC</t>
  </si>
  <si>
    <t>Total VA</t>
  </si>
  <si>
    <t>Total Sector TIC</t>
  </si>
  <si>
    <r>
      <rPr>
        <vertAlign val="superscript"/>
        <sz val="8"/>
        <rFont val="Segoe UI"/>
        <family val="2"/>
      </rPr>
      <t xml:space="preserve">pr </t>
    </r>
    <r>
      <rPr>
        <sz val="8"/>
        <rFont val="Segoe UI"/>
        <family val="2"/>
      </rPr>
      <t>preliminar</t>
    </r>
  </si>
  <si>
    <t>Participación TETC - en el TETC Nacional</t>
  </si>
  <si>
    <t>Nota: La medición de los servicios de "Software de juegos", se incluye en los productos de "Servicios y consultoría de tecnologías de la información" debido a que en la medición no fue posible separar la producción nacional en estos servicios.</t>
  </si>
  <si>
    <t>Actualizado el 19 de Marzo de 2021</t>
  </si>
  <si>
    <r>
      <t>Cuenta de producción y generación del ingreso
Total industrias digitales
Valores a precios corrientes
Miles de millones de pesos
2017</t>
    </r>
    <r>
      <rPr>
        <b/>
        <vertAlign val="superscript"/>
        <sz val="9"/>
        <rFont val="Segoe UI"/>
        <family val="2"/>
      </rPr>
      <t>pr</t>
    </r>
    <r>
      <rPr>
        <b/>
        <sz val="9"/>
        <rFont val="Segoe UI"/>
        <family val="2"/>
      </rPr>
      <t xml:space="preserve"> - 2023</t>
    </r>
    <r>
      <rPr>
        <b/>
        <vertAlign val="superscript"/>
        <sz val="9"/>
        <rFont val="Segoe UI"/>
        <family val="2"/>
      </rPr>
      <t>pr</t>
    </r>
  </si>
  <si>
    <t>Total industrias digitales</t>
  </si>
  <si>
    <t>Concepto</t>
  </si>
  <si>
    <t>Año</t>
  </si>
  <si>
    <t>2017pr</t>
  </si>
  <si>
    <t>2018pr</t>
  </si>
  <si>
    <t>2019pr</t>
  </si>
  <si>
    <t>2020pr</t>
  </si>
  <si>
    <t>2021pr</t>
  </si>
  <si>
    <t>1. Cuenta de producción</t>
  </si>
  <si>
    <t>P.1 Producción</t>
  </si>
  <si>
    <t>P.2 Consumo Intermedio</t>
  </si>
  <si>
    <t>B1. Valor agregado bruto</t>
  </si>
  <si>
    <t>2. Cuenta de generacion del ingreso</t>
  </si>
  <si>
    <t>D.1 Remuneración de los asalariados</t>
  </si>
  <si>
    <t>B.2 - B.3 Excedente bruto de explotación e Ingreso mixto</t>
  </si>
  <si>
    <t>Participación de la producción de las industrias digitales en la producción total de la economía</t>
  </si>
  <si>
    <t>Participación del consumo intermedio de las industrias digitales en el consumo intermedio total de la economía</t>
  </si>
  <si>
    <t>Participación del valor agregado de las industrias digitales en el valor agregado total de la economía</t>
  </si>
  <si>
    <t>Producción - total de la economía</t>
  </si>
  <si>
    <t>Consumo Intermedio para el total de la economía</t>
  </si>
  <si>
    <t>Valor agregado bruto total</t>
  </si>
  <si>
    <t>Nota: Por efecto del redondeo en las cifras, la desagregación de los totales puede diferir ligeramente.</t>
  </si>
  <si>
    <r>
      <t>Cuenta de producción y generación del ingreso
Industrias habilitadoras digitales
Valores a precios corrientes
Miles de millones de pesos
2017</t>
    </r>
    <r>
      <rPr>
        <b/>
        <vertAlign val="superscript"/>
        <sz val="9"/>
        <color rgb="FF000000"/>
        <rFont val="Segoe UI"/>
        <family val="2"/>
      </rPr>
      <t>pr</t>
    </r>
    <r>
      <rPr>
        <b/>
        <sz val="9"/>
        <color rgb="FF000000"/>
        <rFont val="Segoe UI"/>
        <family val="2"/>
      </rPr>
      <t xml:space="preserve"> - 2023</t>
    </r>
    <r>
      <rPr>
        <b/>
        <vertAlign val="superscript"/>
        <sz val="9"/>
        <color rgb="FF000000"/>
        <rFont val="Segoe UI"/>
        <family val="2"/>
      </rPr>
      <t>pr</t>
    </r>
  </si>
  <si>
    <t>D.2 - D.3 Impuestos netos sobre la producción y las importaciones</t>
  </si>
  <si>
    <t>Participación (%) de las industrias habilitadoras digitales en el total de las industrias digitales</t>
  </si>
  <si>
    <r>
      <rPr>
        <b/>
        <sz val="9"/>
        <color rgb="FF000000"/>
        <rFont val="Segoe UI"/>
        <family val="2"/>
      </rPr>
      <t>Cuenta de producción y generación del ingreso
Plataformas intermediarias digitales que cobran una tarifa
Valores a precios corrientes
Miles de millones de pesos
2017</t>
    </r>
    <r>
      <rPr>
        <b/>
        <vertAlign val="superscript"/>
        <sz val="9"/>
        <color rgb="FF000000"/>
        <rFont val="Segoe UI"/>
        <family val="2"/>
      </rPr>
      <t>pr</t>
    </r>
    <r>
      <rPr>
        <b/>
        <sz val="9"/>
        <color rgb="FF000000"/>
        <rFont val="Segoe UI"/>
        <family val="2"/>
      </rPr>
      <t xml:space="preserve"> - 2023</t>
    </r>
    <r>
      <rPr>
        <b/>
        <vertAlign val="superscript"/>
        <sz val="9"/>
        <color rgb="FF000000"/>
        <rFont val="Segoe UI"/>
        <family val="2"/>
      </rPr>
      <t>pr</t>
    </r>
  </si>
  <si>
    <t>Participación (%) de las plataformas intermediarias digitales que cobran una tarifa en el total de las industrias digitales</t>
  </si>
  <si>
    <r>
      <t>Cuenta de producción y generación del ingreso
Plataformas digitales basadas en datos y publicidad
Valores a precios corrientes
Miles de millones de pesos
2017</t>
    </r>
    <r>
      <rPr>
        <b/>
        <vertAlign val="superscript"/>
        <sz val="9"/>
        <color rgb="FF000000"/>
        <rFont val="Segoe UI"/>
        <family val="2"/>
      </rPr>
      <t>pr</t>
    </r>
    <r>
      <rPr>
        <b/>
        <sz val="9"/>
        <color rgb="FF000000"/>
        <rFont val="Segoe UI"/>
        <family val="2"/>
      </rPr>
      <t>-2023</t>
    </r>
    <r>
      <rPr>
        <b/>
        <vertAlign val="superscript"/>
        <sz val="9"/>
        <color rgb="FF000000"/>
        <rFont val="Segoe UI"/>
        <family val="2"/>
      </rPr>
      <t>pr</t>
    </r>
  </si>
  <si>
    <r>
      <t>Cuenta de producción y generación del ingreso
Empresas dependientes de plataformas intermediarias
Valores a precios corrientes
Miles de millones de pesos
2017</t>
    </r>
    <r>
      <rPr>
        <b/>
        <vertAlign val="superscript"/>
        <sz val="9"/>
        <rFont val="Segoe UI"/>
        <family val="2"/>
      </rPr>
      <t>pr</t>
    </r>
    <r>
      <rPr>
        <b/>
        <sz val="9"/>
        <rFont val="Segoe UI"/>
        <family val="2"/>
      </rPr>
      <t xml:space="preserve"> - 2023</t>
    </r>
    <r>
      <rPr>
        <b/>
        <vertAlign val="superscript"/>
        <sz val="9"/>
        <rFont val="Segoe UI"/>
        <family val="2"/>
      </rPr>
      <t>pr</t>
    </r>
  </si>
  <si>
    <r>
      <t>Cuenta de producción y generación del ingreso
E-Tailers
Valores a precios corrientes
Miles de millones de pesos
2017</t>
    </r>
    <r>
      <rPr>
        <b/>
        <vertAlign val="superscript"/>
        <sz val="9"/>
        <rFont val="Segoe UI"/>
        <family val="2"/>
      </rPr>
      <t>pr</t>
    </r>
    <r>
      <rPr>
        <b/>
        <sz val="9"/>
        <rFont val="Segoe UI"/>
        <family val="2"/>
      </rPr>
      <t xml:space="preserve"> - 2023</t>
    </r>
    <r>
      <rPr>
        <b/>
        <vertAlign val="superscript"/>
        <sz val="9"/>
        <rFont val="Segoe UI"/>
        <family val="2"/>
      </rPr>
      <t>pr</t>
    </r>
  </si>
  <si>
    <r>
      <t>Cuenta de producción y generación del ingreso
Empresas digitales que brindan servicios financieros y de seguros
Valores a precios corrientes
Miles de millones de pesos
2017</t>
    </r>
    <r>
      <rPr>
        <b/>
        <vertAlign val="superscript"/>
        <sz val="9"/>
        <rFont val="Segoe UI"/>
        <family val="2"/>
      </rPr>
      <t>pr</t>
    </r>
    <r>
      <rPr>
        <b/>
        <sz val="9"/>
        <rFont val="Segoe UI"/>
        <family val="2"/>
      </rPr>
      <t xml:space="preserve"> - 2023</t>
    </r>
    <r>
      <rPr>
        <b/>
        <vertAlign val="superscript"/>
        <sz val="9"/>
        <rFont val="Segoe UI"/>
        <family val="2"/>
      </rPr>
      <t>pr</t>
    </r>
  </si>
  <si>
    <r>
      <t>Cuenta de producción y generación del ingreso
Otros productores que solo operan digitalmente
Valores a precios corrientes
Miles de millones de pesos
2017</t>
    </r>
    <r>
      <rPr>
        <b/>
        <vertAlign val="superscript"/>
        <sz val="9"/>
        <rFont val="Segoe UI"/>
        <family val="2"/>
      </rPr>
      <t>pr</t>
    </r>
    <r>
      <rPr>
        <b/>
        <sz val="9"/>
        <rFont val="Segoe UI"/>
        <family val="2"/>
      </rPr>
      <t xml:space="preserve"> - 2023</t>
    </r>
    <r>
      <rPr>
        <b/>
        <vertAlign val="superscript"/>
        <sz val="9"/>
        <rFont val="Segoe UI"/>
        <family val="2"/>
      </rPr>
      <t>pr</t>
    </r>
  </si>
  <si>
    <t>Participación (%) de otros productores que solo operan digitalmente en el total de las industrias digitales</t>
  </si>
  <si>
    <t>Economía Digital</t>
  </si>
  <si>
    <r>
      <t>Síntesis balances oferta-utilización digitales e indicadores priorizados digitales
Total industrias digitales
Valores a precios corrientes
Miles de millones de pesos
2017</t>
    </r>
    <r>
      <rPr>
        <b/>
        <vertAlign val="superscript"/>
        <sz val="9"/>
        <rFont val="Segoe UI"/>
        <family val="2"/>
      </rPr>
      <t>pr</t>
    </r>
    <r>
      <rPr>
        <b/>
        <sz val="9"/>
        <rFont val="Segoe UI"/>
        <family val="2"/>
      </rPr>
      <t xml:space="preserve"> - 2022</t>
    </r>
    <r>
      <rPr>
        <b/>
        <vertAlign val="superscript"/>
        <sz val="9"/>
        <rFont val="Segoe UI"/>
        <family val="2"/>
      </rPr>
      <t>pr</t>
    </r>
  </si>
  <si>
    <r>
      <t>2017</t>
    </r>
    <r>
      <rPr>
        <b/>
        <vertAlign val="superscript"/>
        <sz val="12"/>
        <rFont val="Segoe UI"/>
        <family val="2"/>
      </rPr>
      <t>pr</t>
    </r>
  </si>
  <si>
    <r>
      <t>2018</t>
    </r>
    <r>
      <rPr>
        <b/>
        <vertAlign val="superscript"/>
        <sz val="12"/>
        <rFont val="Segoe UI"/>
        <family val="2"/>
      </rPr>
      <t>pr</t>
    </r>
  </si>
  <si>
    <r>
      <t>2019</t>
    </r>
    <r>
      <rPr>
        <b/>
        <vertAlign val="superscript"/>
        <sz val="12"/>
        <rFont val="Segoe UI"/>
        <family val="2"/>
      </rPr>
      <t>pr</t>
    </r>
  </si>
  <si>
    <r>
      <t>2020</t>
    </r>
    <r>
      <rPr>
        <b/>
        <vertAlign val="superscript"/>
        <sz val="12"/>
        <rFont val="Segoe UI"/>
        <family val="2"/>
      </rPr>
      <t>pr</t>
    </r>
  </si>
  <si>
    <r>
      <t>2021</t>
    </r>
    <r>
      <rPr>
        <b/>
        <vertAlign val="superscript"/>
        <sz val="12"/>
        <rFont val="Segoe UI"/>
        <family val="2"/>
      </rPr>
      <t>pr</t>
    </r>
  </si>
  <si>
    <r>
      <t>2022</t>
    </r>
    <r>
      <rPr>
        <b/>
        <vertAlign val="superscript"/>
        <sz val="12"/>
        <rFont val="Segoe UI"/>
        <family val="2"/>
      </rPr>
      <t>pr</t>
    </r>
  </si>
  <si>
    <t>Valor</t>
  </si>
  <si>
    <t>Participación (%)</t>
  </si>
  <si>
    <t>Variación (%) 2017-2018</t>
  </si>
  <si>
    <t>Variación (%) 2018-2019</t>
  </si>
  <si>
    <t>Variación (%) 2019-2020</t>
  </si>
  <si>
    <t>Variación (%) 2020-2021</t>
  </si>
  <si>
    <t>Variación (%) 2021-2022</t>
  </si>
  <si>
    <t>Cuenta de producción digital del total de las industrias digitales</t>
  </si>
  <si>
    <t>Producción digital del total de las industrias digitales</t>
  </si>
  <si>
    <t>Producción digital del total de las industrias digitales en la Producción total de la economía</t>
  </si>
  <si>
    <t>Producción digital del total de las industrias digitales en el PIB total de la economía</t>
  </si>
  <si>
    <t>Consumo intermedio digital del total de las industrias digitales</t>
  </si>
  <si>
    <t>Consumo intermedio de las industrias digitales en el Consumo intermedio total de la economía</t>
  </si>
  <si>
    <t>Consumo intermedio de las industrias digitales en la Producción digital de la economía</t>
  </si>
  <si>
    <t>Consumo intermedio de las industrias digitales en el Valor agregado digital</t>
  </si>
  <si>
    <t>Valor agregado digital del total de las industrias digitales</t>
  </si>
  <si>
    <t>Valor agregado digital del total de las industrias digitales en el Valor agregado total de la economía</t>
  </si>
  <si>
    <t>Valor agregado digital del total de las industrias digitales en la Producción digital de la economía</t>
  </si>
  <si>
    <t>Valor agregado digital del total de las industrias digitales en el PIB total de la economía</t>
  </si>
  <si>
    <t>Cuenta de generación del ingreso digital del total de las industrias digitales</t>
  </si>
  <si>
    <t>Remuneración de los asalariados digital del total de las industrias digitales</t>
  </si>
  <si>
    <t>Remuneración de los asalariados digital en el PIB total de la economía</t>
  </si>
  <si>
    <t>Impuestos menos subvenciones sobre la producción e importaciones digital del total de las industrias digitales</t>
  </si>
  <si>
    <t>Impuestos menos subvenciones sobre la producción e importaciones digital del total de las industrias digitales en el PIB total de la economía</t>
  </si>
  <si>
    <t>Ingreso mixto digital + Excedente bruto de explotación digital del total de las industrias digitales</t>
  </si>
  <si>
    <t>Ingreso mixto digital + Excedente bruto de explotación digital del total de las industrias digitales en el PIB total de la economía</t>
  </si>
  <si>
    <t>Producción total de la economía a precios básicos</t>
  </si>
  <si>
    <t>Consumo intermedio total de la economía</t>
  </si>
  <si>
    <t>Valor agregado total de la economía</t>
  </si>
  <si>
    <t>PIB total de la economía</t>
  </si>
  <si>
    <r>
      <rPr>
        <b/>
        <sz val="8"/>
        <rFont val="Segoe UI"/>
        <family val="2"/>
      </rPr>
      <t>Fuente:</t>
    </r>
    <r>
      <rPr>
        <sz val="8"/>
        <rFont val="Segoe UI"/>
        <family val="2"/>
      </rPr>
      <t xml:space="preserve">  DANE - BOU's digitales e indicadores priorizados digitales</t>
    </r>
  </si>
  <si>
    <r>
      <rPr>
        <b/>
        <vertAlign val="superscript"/>
        <sz val="8"/>
        <rFont val="Segoe UI"/>
        <family val="2"/>
      </rPr>
      <t>pr</t>
    </r>
    <r>
      <rPr>
        <b/>
        <sz val="8"/>
        <rFont val="Segoe UI"/>
        <family val="2"/>
      </rPr>
      <t xml:space="preserve">: </t>
    </r>
    <r>
      <rPr>
        <sz val="8"/>
        <rFont val="Segoe UI"/>
        <family val="2"/>
      </rPr>
      <t>preliminar</t>
    </r>
  </si>
  <si>
    <t>Actualizado el 20 de junio de 2023</t>
  </si>
  <si>
    <t>- En 2017, la producción digital de las industrias digitales fue de 55.3 Billones de pesos.</t>
  </si>
  <si>
    <t>- En 2018, la producción digital del total de las industrias digitales, creció 7,6%, donde las Industrias habilitadoras Digitales contribuyeron al crecimiento en 4,4pp, seguido por las Empresas dependientes de plataformas intermediarias con una contribución de 2,0pp.
- El consumo intermedio digital del total de las industrias digitales, creció 6,9%, donde las Industrias habilitadoras Digitales contribuyeron al crecimiento en 5,4pp, seguido por las Empresas dependientes de plataformas intermediarias con una contribución de 1,8pp.
- El valor agregado digital del total de las industrias digitales creció 8,2%, donde las Industrias habilitadoras Digitales contribuyeron al crecimiento en 3,6pp, seguido por las Empresas dependientes de plataformas intermediarias con una contribución de 2,1pp y Otros productores digitales con una contribución de 1,4pp.</t>
  </si>
  <si>
    <t>- En 2019, la producción digital del total de las industrias digitales, creció 6,2%, donde las Industrias habilitadoras Digitales contribuyeron al crecimiento en 3,2pp, seguido por las Empresas dependientes de plataformas intermediarias con una contribución de 1,6pp.
- El consumo intermedio digital del total de las industrias digitales, creció 4,4%, donde las Industrias habilitadoras Digitales contribuyeron al crecimiento en 1,8pp, seguido por las Empresas dependientes de plataformas intermediarias con una contribución de 1,5pp.
- El valor agregado digital del total de las industrias digitales creció 7,6%, donde las Industrias habilitadoras Digitales contribuyeron al crecimiento en 4,2pp, seguido por las Empresas dependientes de plataformas intermediarias con una contribución de 1,7pp.</t>
  </si>
  <si>
    <r>
      <t xml:space="preserve">- En 2020, la producción digital del total de las industrias digitales, creció 9,5%, donde las empresas dependientes de plataformas intermediarias contribuyeron al crecimiento en 4,8pp, seguido por la Industria habilitadora Digital con una contribución de 3,7pp y Plataformas intermediarias que cobran una tarifa con uan contribución de 1,1pp.
</t>
    </r>
    <r>
      <rPr>
        <b/>
        <sz val="9"/>
        <rFont val="Segoe UI"/>
        <family val="2"/>
      </rPr>
      <t>- El consumo intermedio digital del total de las industrias digitales, creció 14,2%, donde las Industrias habilitadoras Digitales contribuyeron al crecimiento en 7,9pp, seguido por las Empresas dependientes de plataformas intermediarias con una contribución de 4,7pp y Plataformas intermediarias que cobran una tarifa con una contribución de 1,0pp.
****</t>
    </r>
    <r>
      <rPr>
        <sz val="9"/>
        <rFont val="Segoe UI"/>
        <family val="2"/>
      </rPr>
      <t xml:space="preserve"> Las empresas que participaron en la cadena de aprovisionamiento tuvieron que presentar un grado avanzado de digitalización para manejar órdenes de compra de manera digital.
**** Aumento de la conectividad digital para el distanciamiento social: 1. Tecnologías de análisis de datos e inteligencia artificial. 2. Apps y sistemas de información. 3. Plataformas virtuales para teletrabajo, teleeducación y telesalud que cobran una tarifa.
- El valor agregado digital del total de las industrias digitales creció 6,0%, donde las Empresas dependientes de plataformas intermediarias contribuyeron al crecimiento en 4,9pp, seguido por las Plataformas intermediarias digitales que cobran una tarifa con una contribución de 1,1pp.</t>
    </r>
  </si>
  <si>
    <r>
      <rPr>
        <b/>
        <sz val="9"/>
        <rFont val="Segoe UI"/>
        <family val="2"/>
      </rPr>
      <t>- En 2021, la producción digital del total de las industrias digitales, creció 30%, donde las Industrias Habilitadoras Digitales contribuyeron al crecimiento en 25,1pp, seguido por las Empresas dependientes de plataformas intermediarias que contribuyeron con 1,7pp, y las Empresas digitales que brindan servicios financieros y de seguros con una contribución de 1,5pp.</t>
    </r>
    <r>
      <rPr>
        <sz val="9"/>
        <rFont val="Segoe UI"/>
        <family val="2"/>
      </rPr>
      <t xml:space="preserve"> Se presentó un aumento en la producción de Bienes TIC de telecomunicaciones (redes y aparatos destinados a mejorar la calidad de vida y su entorno, influenciado por la reactivación post-pandemia, herramientas computacionales e informáticas que procesan, almacenan y recuperan información, entre estos servicios). Así mismo, aumento la producción de los servicios de telecomunicaciones destinados a establecer una telecomunicación entre un emisor y un receptor en un ambiente de virtualidad. Los usuarios empiezan a comprar más servicios tercerizados que evitan conseguirlos presencialmente y se empiezan a comprar de manera digital.
</t>
    </r>
    <r>
      <rPr>
        <b/>
        <sz val="9"/>
        <rFont val="Segoe UI"/>
        <family val="2"/>
      </rPr>
      <t xml:space="preserve">- El consumo intermedio digital del total de las industrias digitales, creció 37,9%, donde las Industrias Habilitadoras Digitales contribuyeron al crecimiento en 33,5pp, seguido por Otros operados digitales que contribuyeron en 1,6pp, las Empresas digitales que brindan servicios financieros y de seguros, las cuales contribuyeron en 1,0pp, y las Empresas dependientes de plataformas intermediarias con una contribución de 0,9pp.
</t>
    </r>
    <r>
      <rPr>
        <sz val="9"/>
        <rFont val="Segoe UI"/>
        <family val="2"/>
      </rPr>
      <t>**** Se mantuvo la tendencia del crecimiento del consumo intermedio por las nuevas oportunidades surgidas por la pandemía y el aislamiento social.
- El valor agregado del total de las industrias digitales, creció 23,8%, donde las Industrias Habilitadoras Digitales contribuyeron a este crecimiento en 18,5pp, seguido por las Empresas dependientes de plataformas intermediarias que contribuyeron en 2,4pp, las Empresas solo digitales que brindan servicios financieros y de seguros contribuyendo en 1,9pp y las Plataformas intermediarias digitales que cobran una tarifa con una contribución de 1,0pp.</t>
    </r>
  </si>
  <si>
    <r>
      <t xml:space="preserve">- En 2022, la producción digital del total de las industrias digitales, creció 24,4%, donde las Industrias Habilitadoras Digitales contribuyeron al crecimiento en 19,0pp, seguido por las Empresas dependientes de plataformas intermediarias que contribuyeron con 3,1pp.
</t>
    </r>
    <r>
      <rPr>
        <b/>
        <sz val="9"/>
        <rFont val="Segoe UI"/>
        <family val="2"/>
      </rPr>
      <t>- El consumo intermedio digital del total de las industrias digitales, creció 25,3%, donde las Industrias Habilitadoras Digitales contribuyeron al crecimiento en 20,6pp, seguido por las Empresas dependientes de plataformas intermediarias con una contribución de 2,5pp, y Otros operadores digitales con una contribución de 1,0pp.</t>
    </r>
    <r>
      <rPr>
        <sz val="9"/>
        <rFont val="Segoe UI"/>
        <family val="2"/>
      </rPr>
      <t xml:space="preserve">
**** Se empeiza a estabilizar el consumo intermedio por el retorno de la presencialidad.
- El valor agregado digital del total de las industrias digitales, creció 23,6%, donde las Industrias Habilitadoras Digitales contribuyeron a este crecimiento en 17,6pp, seguido por las Empresas dependientes de plataformas intermediarias que contribuyeron en 3,7pp, y las Plataformas intermediarias digitales que cobran una tarifa con una contribución de 0,9pp.</t>
    </r>
  </si>
  <si>
    <t>- La remuneración de los asalariados percibida por los hogares desde el total de las Industrias digitales, creció 9,7%, donde las Industrias Habilitadoras Digitales contribuyeron al crecimiento en 5,3pp, seguido por las Empresas dependientes de plataformas intermediarias que contribuyeron con 1,9pp y los Otros productores digitales contribuyeron en 1,1pp.</t>
  </si>
  <si>
    <t>- La remuneración de los asalariados percibida por los hogares desde el total de las Industrias digitales, creció 7,3%, donde las Industrias Habilitadoras Digitales contribuyeron al crecimiento en 3,1pp, seguido por las Empresas dependientes de plataformas intermediarias que contribuyeron con 2,30pp, y los Otros productores digitales contribuyeron en 1,1pp.</t>
  </si>
  <si>
    <t>- La remuneración de los asalariados percibida por los hogares desde el total de las Industrias digitales, creció 13,2%, donde las Empresas dependientes de plataformas intermediarias contribuyeron al crecimiento en 6,3pp, seguido por las Industrias Habilitadoras Digitales en 5,2pp, las Plataformas intermediarias digitales que cobran una tarifa contribuyeron en 1,4pp, y las Empresas solo digitales que brindan servicios financieros y de seguros y los Otros productores digitales contribuyeron en 1,1pp respectivamente.</t>
  </si>
  <si>
    <t>- En 2021, la remuneración de los asalariados percibida por los hogares desde el total de las Industrias Digitales, creció 25,3%, donde las Industrias Habilitadoras Digitales contribuyeron a este crecimiento en 18,4pp, seguido por las Empresas dependientes de plataformas intermediarias, las cuales contribuyeron en 3,5pp, y las Empresas digitales que brindan servicios financieros y de seguros con una contribución de 1,9pp.</t>
  </si>
  <si>
    <t>- En 2022, la remuneración de los asalariados percibida por los hogares desde el total de las Industrias Digitales, creció 13,7%, donde principalmente las Industrias Habilitadoras Digitales contribuyeron a este crecimiento en 13,3pp.</t>
  </si>
  <si>
    <t>- Los Impues,tos menos subvenciones sobre la producción e importaciones crecieron 8,1% en 2018, donde las Industrias Habilitadoras Digitales contribuyeron al crecimiento en 4,7pp, seguido por las Empresas dependientes de plataformas intermediarias que contribuyeron en 1,6pp.</t>
  </si>
  <si>
    <t>- Los Impuestos menos subvenciones sobre la producción e importaciones crecieron 6,5% en 2019, donde las Industrias Habilitadoras Digitales contribuyeron al crecimiento en 3,7pp, seguido por las Empresas dependientes de plataformas intermediarias que contribuyeron en 1,4pp.</t>
  </si>
  <si>
    <t>- Los Impuestos menos subvenciones sobre la producción e importaciones decrecieron 15,0% ya que en 2020 se empezaron a aplicar las subvenciones a los productos, lo cual genera que los impuestos a los productos sean menores respecto a 2019. No obstante, el recaudo de recursos netos de origen tributario decreció, es decir, los impuestos (menos subvenciones) que gravan las actividades productivas y las importaciones del país, y los impuestos corrientes sobre el ingreso, la riqueza, etc. Efecto Covid-19. Principalmente, la Industria Habilitadora Digital contribuyó -15,1pp, seguido por otros productores digitales que contribuyeron en -2.0pp.</t>
  </si>
  <si>
    <t>- Los Impuestos menos subvenciones sobre la producción e importaciones crecieron 43,3% en 2021. La economía colombiana presentó un efecto rebote. Los ingresos tributarios vienen ligados al desempeño de la actividad económica (reactivación post-pandemia), es así como este mayor crecimiento económico estuvo acompañado de un mayor nivel de recaudo, donde principalmente  las Industrias Habilitadoras Digitales contribuyeron en 33,5pp, seguido por las Empresas dependientes de plataformas intermediarias que contribuyeron en 3.0pp.</t>
  </si>
  <si>
    <t>- Los Impuestos menos subvenciones sobre la producción e importaciones crecieron 31,6% en 2022. donde las Industrias Habilitadoras Digitales contribuyeron al crecimiento en 26,1pp, seguido por las Empresas dependientes de plataformas intermediarias que contribuyeron en 3,3pp.</t>
  </si>
  <si>
    <t>- El excedente bruto de explotación e Ingreso mixto creció 7,2% en 2018, donde las Industrias Habilitadoras Digitales contribuyeron en 2,3pp, seguido por las Empresas dependientes de plataformas intermediarias, las cuales contribuyeron con 2,2pp y Otros productores digitales que contribuyeron en 1,4pp.</t>
  </si>
  <si>
    <t>- El excedente bruto de explotación e Ingreso mixto creció 7,9% en 2019, donde las Industrias Habilitadoras Digitales contribuyeron en 5,0pp, seguido por las Empresas dependientes de plataformas intermediarias, las cuales contribuyeron con 1,6pp.</t>
  </si>
  <si>
    <t>- El excedente bruto de explotación e Ingreso mixto creció 2,6% en 2020, donde las Empresas dependientes de plataformas intermediarias contribuyeron a este crecimiento en 4,2pp, seguido por las Empresas digitales que brindan servicios financieros y de seguros con una contribución de 1,1pp.</t>
  </si>
  <si>
    <t>- El excedente bruto de explotación e Ingreso mixto creció 21,3% en 2021, donde las Industrias Habilitadoras Digitales contribuyeron en 17,5pp, seguido por las Empresas digitales que brindan servicios financieros y de seguros, que contribuyeron al crecimiento con 2,0pp, las Empresas dependientes de plataformas intermediarias, las cuales contribuyeron con 1,5pp.</t>
  </si>
  <si>
    <t>- El excedente bruto de explotación e Ingreso mixto creció 30,7% en 2022, donde las Industrias Habilitadoras Digitales contribuyeron en 20,4pp, seguido por las Empresas dependientes de plataformas intermediarias, las cuales contribuyeron con 6,5pp, y las Plataformas intermediarias digitales que cobran una tarifa y Otros operadores digitales con una contribución de 1,6pp respectivamente.</t>
  </si>
  <si>
    <t>- Para 2022, el total de producción digital de las siete industrias digitales, se dio principalmente por la producción de Bienes TIC en un 54,8%. En particular, la producción de Bienes TIC se dio por la producción de bienes de servicios de telecomunicaciones en un 98,2%.
- En menor medida, los servicios digitales - excepto servicios de computación en la nube, tuvo una participación de 45,2% en la producción digital. Los servicios editoriales participaron en un 35,0% en el total de los servicios digitales. Los servicios de oficinas centrales y servicios de consultoría de gestión participaron en un 33,3% en el total de los servicios digitales.
- Por su parte, para 2022, el total de consumo intermedio digital de las siete industrias digitales, se dio principalmente por el uso de Bienes TIC en un 72,0%, destinados principalmente para los bienes de telecomunicaciones que participaron en un 94,2% en el total del consumo intermedio de Bienes TIC.
- El consumo intermedio de los servicios digitales, excepto computación en la nube, participó en el total del consumo intermedio digital en un 28,0%. Los servicios de oficinas centrales y servicios de consultoría de gestión participaron en un 60,0%, seguido por los servicios editoriales en un 17,3%.</t>
  </si>
  <si>
    <r>
      <rPr>
        <b/>
        <sz val="9"/>
        <rFont val="Segoe UI"/>
        <family val="2"/>
      </rPr>
      <t>-</t>
    </r>
    <r>
      <rPr>
        <sz val="9"/>
        <rFont val="Segoe UI"/>
        <family val="2"/>
      </rPr>
      <t xml:space="preserve"> Para 2017, el total de producción digital de las siete industrias digitales, se dio principalmente por la producción de Bienes TIC en un 64,8%. En particular, la producción de Bienes TIC se dio por la producción de bienes destinados a la generación de servicios de telecomunicaciones en un 99,2%.
</t>
    </r>
    <r>
      <rPr>
        <b/>
        <sz val="9"/>
        <rFont val="Segoe UI"/>
        <family val="2"/>
      </rPr>
      <t>-</t>
    </r>
    <r>
      <rPr>
        <sz val="9"/>
        <rFont val="Segoe UI"/>
        <family val="2"/>
      </rPr>
      <t xml:space="preserve"> En menor medida, los servicios digitales - excepto servicios de computación en la nube, tuvieron una participación del 35,2% en la producción digital. Los servicios de oficinas centrales y servicios de consultoría de gestión participaron en un 49,4% en el total de los servicios digitales, seguido por los servicios de telecomunicaciones con una participación de 20,2% en el total de servicios digitales.
</t>
    </r>
    <r>
      <rPr>
        <b/>
        <sz val="9"/>
        <rFont val="Segoe UI"/>
        <family val="2"/>
      </rPr>
      <t>-</t>
    </r>
    <r>
      <rPr>
        <sz val="9"/>
        <rFont val="Segoe UI"/>
        <family val="2"/>
      </rPr>
      <t xml:space="preserve"> Por su parte, para 2017, la total de consumo intermedio digital de las siete industrias digitales, se dio principalmente por el uso de Bienes TIC en un 67,9%. Principalmente, los Bienes TIC de telecomunicaciones participaron en un 87% en el total del consumo intermedio de Bienes TIC.
</t>
    </r>
    <r>
      <rPr>
        <b/>
        <sz val="9"/>
        <rFont val="Segoe UI"/>
        <family val="2"/>
      </rPr>
      <t>-</t>
    </r>
    <r>
      <rPr>
        <sz val="9"/>
        <rFont val="Segoe UI"/>
        <family val="2"/>
      </rPr>
      <t xml:space="preserve"> El consumo intermedio de los servicios digitales, excepto computación en la nube, participó en el total del consumo intermedio digital en un 32,1%. Los servicios de oficinas centrales y servicios de consultoría de gestión participaron en un 46,5%, seguido por los servicios editoriales en un 37%.</t>
    </r>
  </si>
  <si>
    <t>Variación (%) anual</t>
  </si>
  <si>
    <t>Participaciones anuales</t>
  </si>
  <si>
    <t>Participaciones 2017</t>
  </si>
  <si>
    <t>Participaciones 2018</t>
  </si>
  <si>
    <t>Participaciones 2019</t>
  </si>
  <si>
    <t>Participaciones 2020</t>
  </si>
  <si>
    <t>Participaciones 2021</t>
  </si>
  <si>
    <t>Participaciones 2022</t>
  </si>
  <si>
    <t>Producción digital</t>
  </si>
  <si>
    <t>Producción digital en la Producción total</t>
  </si>
  <si>
    <t>Producción digital en el PIB total</t>
  </si>
  <si>
    <t>Consumo intermedio digital</t>
  </si>
  <si>
    <t>Consumo intermedio digital en el Consumo intermedio total</t>
  </si>
  <si>
    <t>Consumo intermedio digital en la Producción digital</t>
  </si>
  <si>
    <t>Consumo intermedio digital en el Valor agregado digital</t>
  </si>
  <si>
    <t>Valor agregado digital</t>
  </si>
  <si>
    <t>Valor agregado digital en el Valor agregado total</t>
  </si>
  <si>
    <t>Valor agregado digital en la Producción digital</t>
  </si>
  <si>
    <t>Valor agregado digital en el PIB total</t>
  </si>
  <si>
    <t>Producción total a precios básicos</t>
  </si>
  <si>
    <t>Consumo intermedio total</t>
  </si>
  <si>
    <t>Valor agregado total</t>
  </si>
  <si>
    <t>PIB total</t>
  </si>
  <si>
    <t>- En 2018, la producción digital del total de las industrias digitales, creció 7,6%, respecto a 2017.
- El consumo intermedio digital del total de las industrias digitales, creció 5,1%, respecto a 2017.
- El valor agregado digital del total de las industrias digitales, creció 9,5%, respecto a 2017.</t>
  </si>
  <si>
    <t xml:space="preserve"> - En 2019, la producción digital del total de las industrias digitales, creció 6,2%, respecto a 2018.
- El consumo intermedio digital de total de las industrias digitales, creció 9,2%, respecto a 2018.
- El valor agregado digital del total de las industrias digitales, creció 4,1%, respecto a 2018.</t>
  </si>
  <si>
    <t xml:space="preserve"> - En 2020, la producción digital del total de las industrias digitales, creció 9,5%, respecto a 2019.
- El consumo intermedio digital del total de las industrias digitales, creció 13,9%, respecto a 2019.
- El valor agregado del total de las industrias digitales, creció 6,1%, respecto a 2019.</t>
  </si>
  <si>
    <t>- En 2021, la producción digital del total de las industrias digitales, creció 30%, respecto a 2020.
- El consumo intermedio digital del total de las industrias digitales, creció 37,8%, respecto a 2020.
- El valor agregado del total de las industrias digitales, creció 23,7%, respecto a 2020.</t>
  </si>
  <si>
    <t>- En 2022, la producción digital del total de las industrias digitales, creció 24,4%, respecto a 2021.
- El consumo intermedio digital del total de las industrias digitales, creció 25,9%, respecto a 2021.
- El valor agregado digital del total de las industrias digitales, creció 23,0%, respecto a 2021.</t>
  </si>
  <si>
    <t>Total Economía</t>
  </si>
  <si>
    <r>
      <t>Síntesis balances oferta-utilización digitales e indicadores priorizados digitales
Industrias habilitadoras digitalmente
Valores a precios corrientes
Miles de millones de pesos
2017 - 2022</t>
    </r>
    <r>
      <rPr>
        <b/>
        <vertAlign val="superscript"/>
        <sz val="9"/>
        <rFont val="Segoe UI"/>
        <family val="2"/>
      </rPr>
      <t>pr</t>
    </r>
  </si>
  <si>
    <t>Contribución al valor total de las industrias digitales</t>
  </si>
  <si>
    <t>Contribución al total de las industrias digitales</t>
  </si>
  <si>
    <t>Cuenta de producción digital</t>
  </si>
  <si>
    <t>Producción digital en la Producción total de la economía</t>
  </si>
  <si>
    <t>Producción digital en el PIB total de la economía</t>
  </si>
  <si>
    <t>Producción digital en la producción total de las industrias digitales</t>
  </si>
  <si>
    <t>Consumo intermedio digital en el Consumo intermedio total de la economía</t>
  </si>
  <si>
    <t>Consumo intermedio digital en el consumo intermedio de las industrias digitales</t>
  </si>
  <si>
    <t>Valor agregado digital en el Valor agregado total de la economía</t>
  </si>
  <si>
    <t>Valor agregado digital en el PIB total de la economía</t>
  </si>
  <si>
    <t>Valor agregado digital en el valor agregado total de las industrias digitales</t>
  </si>
  <si>
    <t>Cuenta de generación del ingreso digital</t>
  </si>
  <si>
    <t>Remuneración de los asalariados digital</t>
  </si>
  <si>
    <t>Remuneración de los asalariados digital en la remuneración de los asalariados total de las industrias digitales</t>
  </si>
  <si>
    <t>Impuestos menos subvenciones sobre la producción e importaciones digital</t>
  </si>
  <si>
    <t>Impuestos menos subvenciones sobre la producción e importaciones digital en el PIB total de la economía</t>
  </si>
  <si>
    <t>Impuestos menos subvenciones digital en los impuestos menos subvenciones total de las industrias digitales</t>
  </si>
  <si>
    <t>Ingreso mixto digital+Excedente bruto de explotación digital</t>
  </si>
  <si>
    <t>Ingreso mixto digital + Excedente bruto de explotación digital en el PIB total de la economía</t>
  </si>
  <si>
    <t>Ingreso mixto digital+EBE digital en el ingreso mixto+EBE total de las industrias digitales</t>
  </si>
  <si>
    <t>Producción total de la eocnomía a precios básicos</t>
  </si>
  <si>
    <t>- En 2017, la producción digital de las industrias digitales fue de 48.4 Billones de pesos.</t>
  </si>
  <si>
    <t>- En 2018, la producción digital de las Industrias Habilitadoras Digitales, creció 5,0%, respecto a 2017, y contribuyó 4,4pp al valor total de producción de las industrias digitales.
- El consumo intermedio digital de las Industrias Habilitadoras Digitales, creció 6,3%, respecto a 2017, y contribuyó en 5,5pp al valor total de consumo intermedio de las industrias digitales.
- El valor agregado digital de las Industrias Habilitadoras Digitales, creció 4,0%, respecto a 2017, y contribuyó 3,5pp al valor total del valor agregado de las industrias digitales.
- En 2018, la remuneración de los asalariados percibida por los hogares desde las Industrias habilitadoras digitales, creció 5,9%;
- Los Impuestos menos subvenciones sobre la producción e importaciones percibidos por el gobierno general presentan una variación de 5,1%, y el EBE e ingreso mixto de 2,6%.</t>
  </si>
  <si>
    <t>- En 2019, la producción digital de las Industrias Habilitadoras Digitales, creció 3,7%, respecto a 2018, y contribuyó 3,2pp al valor total de producción de las industrias digitales.
- El consumo intermedio digital de las Industrias Habilitadoras Digitales, creció 2,1%, respecto a 2018, y contribuyó en 1,8pp al valor total de consumo intermedio de las industrias digitales.
- El valor agregado digital de las Industrias Habilitadoras Digitales, creció 4,9%, respecto a 2018, y contribuyó 4,1pp al valor total del valor agregado de las industrias digitales.
- En 2019, la remuneración de los asalariados percibida por los hogares desde las Industrias habilitadoras digitales, crece 3,6%;
- Los Impuestos menos subvenciones sobre la producción e importaciones percibidos por el gobierno general presentan una variación de 4,2%, y el EBE e ingreso mixto de 5,9%.</t>
  </si>
  <si>
    <t>- En 2020, la producción digital de las Industrias Habilitadoras Digitales, creció 4,4%, respecto a 2019, y contribuyó 3,7pp al valor total de producción de las industrias digitales.
- El consumo intermedio digital de las Industrias Habilitadoras Digitales, creció 9,5%, respecto a 2019, y contribuyó en 7,8pp al valor total de consumo intermedio de las industrias digitales.
- El valor agregado digital de las Industrias Habilitadoras Digitales, creció 0,6%, respecto a 2019, y contribuyó 0,5pp al valor total del valor agregado de las industrias digitales.
- En 2020, la remuneración de los asalariados percibida por los hogares desde las Industrias habilitadoras digitales, crece 6,2%.
- Los Impuestos menos subvenciones sobre la producción e importaciones decrecieron 17,4% en 2020, ya que el recaudo de recursos netos de origen tributario decrecieron, es decir, los impuestos (menos subvenciones), que gravan las actividades productivas y las importaciones del país y los impuestos corrientes sobre el ingreso, la riqueza, etc. Efecto Covid-19.
- El excedente bruto de explotación e Ingreso mixto decreció 1,8% ya que disminuyeron los activos que participan en el proceso productivo generados por empresas de la Industria Habilitadora Digital, y de esta manera su retribución, y así mismo decreció el excedente de las empresas no constituidas en sociedad.</t>
  </si>
  <si>
    <t>- En 2021, la producción digital de las Industrias Habilitadoras Digitales, creció 31,6%, respecto a 2020, y contribuyó 25,1pp al valor total de producción de las industrias digitales.
- El consumo intermedio digital de las Industrias Habilitadoras Digitales, creció 41,8%, respecto a 2020, y contribuyó en 33,1pp al valor total de consumo intermedio de las industrias digitales.
- El valor agregado digital de las Industrias Habilitadoras Digitales, creció 23,4%, respecto a 2020, y contribuyó 18,6pp al valor total del valor agregado de las industrias digitales.
- En 2021, la remuneración de los asalariados percibida por los hogares desde las Industrias habilitadoras digitales, crece 23,5%.
- Los Impuestos menos subvenciones sobre la producción e importaciones crecieron 40,8% en 2021. La economía colombiana presentó un efecto rebote. Los ingresos tributarios vienen ligados al desempeño de la actividad económica (reactivación post-pandemia), es así como este mayor crecimiento económico estuvo acompañado de un mayor nivel de recaudo.</t>
  </si>
  <si>
    <t>- En 2021, la producción digital de las Industrias Habilitadoras Digitales, creció 23,6%, respecto a 2021, y contribuyó 19,0pp al valor total de producción de las industrias digitales.
- El consumo intermedio digital de las Industrias Habilitadoras Digitales, creció 25,0%, respecto a 2021, y contribuyó en 20,3pp al valor total de consumo intermedio de las industrias digitales.
- El valor agregado digital de las Industrias Habilitadoras Digitales, creció 22,4%, respecto a 2021, y contribuyó 17,8pp al valor total del valor agregado de las industrias digitales.</t>
  </si>
  <si>
    <t>- Para 2022, la producción digital de la Industria Habilitadora Digital, se dio principalmente por la producción de Bienes TIC en un 69,2%. En particular, la producción de Bienes TIC se dio por la producción de bienes de servicios de telecomunicaciones en un 98,2%.
- En menor medida, los servicios digitales - excepto servicios de computación en la nube, tuvo una participación de 30,8% en la producción digital. Los servicios de oficinas centrales y servicios de consultoría de gestión participaron en un 61,6%, seguido por los servicios de telecomunicaciones en un 24,5%, en el total de los servicios digitales.
- Por su parte, para 2022, el total de consumo intermedio digital de la Industria Habilitadora Digital, se dio principalmente por el uso de Bienes TIC en un 69,6%, destinados principalmente para los bienes de telecomunicaciones que participaron en un 94,5% en el total del consumo intermedio de Bienes TIC.
- El consumo intermedio de los servicios digitales, excepto computación en la nube, participó en el total del consumo intermedio digital en un 30,4%. Los servicios de oficinas centrales y servicios de consultoría de gestión participaron en un 64,6%, seguido por los servicios editoriales en un 12,5%.</t>
  </si>
  <si>
    <r>
      <t>Síntesis balances oferta-utilización digitales e indicadores priorizados digitales
Plataformas intermediarias digitales que cobran una tarifa
Valores a precios corrientes
Miles de millones de pesos
2017 - 2022</t>
    </r>
    <r>
      <rPr>
        <b/>
        <vertAlign val="superscript"/>
        <sz val="9"/>
        <rFont val="Segoe UI"/>
        <family val="2"/>
      </rPr>
      <t>pr</t>
    </r>
  </si>
  <si>
    <t>Consumo intermedio digital en el consumo intermedio total de las industrias digitales</t>
  </si>
  <si>
    <t>- En 2017, la producción digital de las industrias digitales fue de 196 mil millones de pesos.</t>
  </si>
  <si>
    <t>- En 2018, la producción de Plataformas Intermediarias Digitales que Cobran una Tarifa, creció 72,3%, respecto a 2017, y contribuyó 0,3pp al valor total de producción de las industrias digitales.
- El consumo intermedio digital de Plataformas Intermediarias Digitales que Cobran una Tarifa, creció 71,4%, respecto a 2017, y contribuyó en 0,2pp al valor total de consumo intermedio de las industrias digitales.
- El valor agregado digital de Plataformas Intermediarias Digitales que Cobran una Tarifa, creció 72,8%, respecto a 2017, y contribuyó 0,3pp al valor total del valor agregado de las industrias digitales.</t>
  </si>
  <si>
    <t>- En 2019, la producción de las Plataformas Intermediarias Digitales que Cobran una Tarifa, creció 57,5%, respecto a 2018, y contribuyó 0,3pp al valor total de producción de las industrias digitales.
- El consumo intermedio digital del total de Plataformas Intermediarias Digitales que Cobran una Tarifa, creció 87,4%, respecto a 2018, y contribuyó en 0,5pp al valor total de consumo intermedio de las industrias digitales.
- El valor agregado digital de Plataformas Intermediarias Digitales que Cobran una Tarifa, creció 37,8%, respecto a 2018, y contribuyó 0,2pp al valor total del valor agregado de las industrias digitales.</t>
  </si>
  <si>
    <t>- En 2020, la producción digital de las Plataformas Intermediarias Digitales que Cobran una Tarifa, creció 127,5%, respecto a 2019, y contribuyó 1,1pp al valor total de producción de las industrias digitales.
- El consumo intermedio digital de las Plataformas Intermediarias Digitales que Cobran una Tarifa, creció 128,6%, respecto a 2019, y contribuyó en 1,2pp al valor total de consumo intermedio de las industrias digitales.
- El valor agregado digital de las Plataformas Intermediarias Digitales que Cobran una Tarifa, creció 126,5%, respecto a 2019, y contribuyó 1,0pp al valor total del valor agregado de las industrias digitales.</t>
  </si>
  <si>
    <t>- En 2021, la producción digital de las Plataformas Intermediarias Digitales que Cobran una Tarifa, creció 48,5%, respecto a 2020, y contribuyó 0,8pp al valor total de producción de las industrias digitales.
- El consumo intermedio digital del total de las Plataformas Intermediarias Digitales que Cobran una Tarifa, creció 48,8%, respecto a 2020, y contribuyó en 0,9pp al valor total de consumo intermedio de las industrias digitales.
- El valor agregado digital de las Plataformas Intermediarias Digitales que Cobran una Tarifa, creció 48,3%, respecto a 2020, y contribuyó 0,8pp al valor total del valor agregado de las industrias digitales.</t>
  </si>
  <si>
    <t>- En 2022, la producción digital de las Plataformas Intermediarias Digitales que Cobran una Tarifa, creció 40,4%, respecto a 2021, y contribuyó 0,8pp al valor total de producción de las industrias digitales.
- El consumo intermedio digital de las Plataformas Intermediarias Digitales que Cobran una Tarifa, creció 41,9%, respecto a 2021, y contribuyó en 0,8pp al valor total de consumo intermedio de las industrias digitales.
- El valor agregado digital de las Plataformas Intermediarias Digitales que Cobran una Tarifa, creció 39,0%, respecto a 2021, y contribuyó 0,8pp al valor total del valor agregado de las industrias digitales.</t>
  </si>
  <si>
    <r>
      <t xml:space="preserve">- Para 2022, la producción digital de las Plataformas Intermediarias Digitales que Cobran una Tarifa, se dio en su totalidad por los servicios digitales - excepto servicios de computación en la nube. En particular, la producción de estos servicios digitales se dio por la producción de </t>
    </r>
    <r>
      <rPr>
        <b/>
        <sz val="10"/>
        <rFont val="Segoe UI"/>
        <family val="2"/>
      </rPr>
      <t xml:space="preserve">servicios editoriales </t>
    </r>
    <r>
      <rPr>
        <sz val="10"/>
        <rFont val="Segoe UI"/>
        <family val="2"/>
      </rPr>
      <t>(Venta de espacio o tiempo publicitario [excepto a comisión])en un 97,9%.
- Por su parte, para 2022, el total de consumo intermedio digital de las Plataformas Intermediarias Digitales que Cobran una Tarifa, se dio principalmente por el uso de Bienes TIC en un 78,2%, destinados principalmente para los servicios de telecomunicaciones (Servicios de otras telecomunicaciones) que participaron en un 93,9% en el total del consumo intermedio de Bienes TIC.
- El consumo intermedio de los servicios digitales, excepto computación en la nube, participó en el total del consumo intermedio digital en un 21,8%. Los servicios de oficinas centrales y servicios de consultoría de gestión (Servicios de consultoría en administración y servicios de gestión; servicios de tecnología de la información) participaron en un 46,2%, seguido por los servicios editoriales (Venta de espacio o tiempo publicitario (excepto a comisión)) en un 29,0%.</t>
    </r>
  </si>
  <si>
    <r>
      <t>Síntesis balances oferta-utilización digitales e indicadores priorizados digitales
Plataformas digitales basadas en datos y publicidad
Valores a precios corrientes
Miles de millones de pesos
2017 - 2022</t>
    </r>
    <r>
      <rPr>
        <b/>
        <vertAlign val="superscript"/>
        <sz val="9"/>
        <rFont val="Segoe UI"/>
        <family val="2"/>
      </rPr>
      <t>pr</t>
    </r>
  </si>
  <si>
    <t>- En 2017, la producción digital de las Plataformas digitales basadas en datos y publicidad fue de 69 mil millones de pesos.</t>
  </si>
  <si>
    <t>- En 2018, la producción de las Plataformas digitales basadas en datos y publicidad, creció 8,2%, respecto a 2017, y contribuyó 0,01pp al valor total de producción de las industrias digitales.
- El consumo intermedio digital de las Plataformas digitales basadas en datos y publicidad, creció 7,7%, respecto a 2017, y contribuyó en 0,01pp al valor total de consumo intermedio de las industrias digitales.
- El valor agregado digital de las Plataformas digitales basadas en datos y publicidad, creció 8,5%, respecto a 2017, y contribuyó 0,01pp al valor total del valor agregado de las industrias digitales.</t>
  </si>
  <si>
    <t>- En 2019, la producción de las Plataformas digitales basadas en datos y publicidad, creció 33,6%, respecto a 2018, y contribuyó 0,04pp al valor total de producción de las industrias digitales.
- El consumo intermedio digital de las Plataformas digitales basadas en datos y publicidad, creció 58,9%, respecto a 2018, y contribuyó en 0,07pp al valor total de consumo intermedio de las industrias digitales.
- El valor agregado digital de las Plataformas digitales basadas en datos y publicidad, creció 16,8%, respecto a 2018, y contribuyó 0,02pp al valor total del valor agregado de las industrias digitales.</t>
  </si>
  <si>
    <t>- En 2020, la producción de las Plataformas digitales basadas en datos y publicidad, creció 15,0%, respecto a 2019, y contribuyó 0,02pp al valor total de producción de las industrias digitales.
- El consumo intermedio digital de las Plataformas digitales basadas en datos y publicidad, creció 15,5%, respecto a 2019, y contribuyó en 0,03pp al valor total de consumo intermedio de las industrias digitales.
- El valor agregado digital de las Plataformas digitales basadas en datos y publicidad, creció 14,5%, respecto a 2019, y contribuyó 0,02pp al valor total del valor agregado de las industrias digitales.</t>
  </si>
  <si>
    <t>- En 2021, la producción de las Plataformas digitales basadas en datos y publicidad, creció 31,8%, respecto a 2020, y contribuyó 0,05pp al valor total de producción de las industrias digitales.
- El consumo intermedio digital de las Plataformas digitales basadas en datos y publicidad, creció 32,0%, respecto a 2020, y contribuyó en 0,06pp al valor total de consumo intermedio de las industrias digitales.
- El valor agregado digital de las Plataformas digitales basadas en datos y publicidad, creció 31,6%, respecto a 2020, y contribuyó 0,05pp al valor total del valor agregado de las industrias digitales.</t>
  </si>
  <si>
    <t>- En 2022, la producción de las Plataformas digitales basadas en datos y publicidad, creció 39,1%, respecto a 2021, y contribuyó 0,07pp al valor total de producción de las industrias digitales.
- El consumo intermedio digital de las Plataformas digitales basadas en datos y publicidad, creció 40,6%, respecto a 2021, y contribuyó en 0,07pp al valor total de consumo intermedio de las industrias digitales.
- El valor agregado digital de las Plataformas digitales basadas en datos y publicidad, creció 37,7%, respecto a 2021, y contribuyó 0,06pp al valor total del valor agregado de las industrias digitales.</t>
  </si>
  <si>
    <t>- Para 2022, la producción digital de las Plataformas digitales basadas en datos y publicidad, se dio es su totalidad por los servicios digitales - excepto servicios de computación en la nube. En particular, la producción de estos servicios digitales se dio por la producción de servicios editoriales (Venta de espacio o tiempo publicitario (excepto a comisión)) en un 100%, esto se explica por el surgimiento de nuevas tecnologías especializadas en el almacenamiento en la Nube.
- Por su parte, para 2022, el total de consumo intermedio digital de las Plataformas digitales basadas en datos y publicidad, se dio principalmente por el uso de Bienes TIC en un 78,2%, destinados principalmente para los bienes que producen servicios de telecomunicaciones (Servicios de consultoría en administración y servicios de gestión; servicios de tecnología de la información) que participaron en un 93,9% en el total del consumo intermedio de Bienes TIC.
- El consumo intermedio de los servicios digitales, excepto computación en la nube, participó en el total del consumo intermedio digital en un 21,8%. Los servicios de oficinas centrales y servicios de consultoría de gestión (Servicios de consultoría en administración y servicios de gestión; servicios de tecnología de la información)) participaron en un 46,2%, seguido por los servicios editoriales (Venta de espacio o tiempo publicitario (excepto a comisión)) en un 29,0%.</t>
  </si>
  <si>
    <r>
      <t>Síntesis balances oferta-utilización digitales e indicadores priorizados digitales
Empresas dependientes de plataformas intermediarias
Valores a precios corrientes
Miles de millones de pesos
2017 - 2022</t>
    </r>
    <r>
      <rPr>
        <b/>
        <vertAlign val="superscript"/>
        <sz val="9"/>
        <rFont val="Segoe UI"/>
        <family val="2"/>
      </rPr>
      <t>pr</t>
    </r>
  </si>
  <si>
    <t>- En 2018, la producción de las Empresas dependientes de plataformas intermediarias, creció 119,9%, respecto a 2017, y contribuyó 1,95pp al valor total de producción de las industrias digitales.
- El consumo intermedio digital de las Empresas dependientes de plataformas intermediarias, creció 118,8%, respecto a 2017, y contribuyó en 1,81pp al valor total de consumo intermedio de las industrias digitales.
- El valor agregado digital de las Empresas dependientes de plataformas intermediarias, creció 120,6%, respecto a 2017, y contribuyó 2,06pp al valor total del valor agregado de las industrias digitales.</t>
  </si>
  <si>
    <t>- En 2019, la producción de las Empresas dependientes de plataformas intermediarias, creció 48,7%, respecto a 2018, y contribuyó 1,62pp al valor total de producción de las industrias digitales.
- El consumo intermedio digital de las Empresas dependientes de plataformas intermediarias, creció 76,9%, respecto a 2018, y contribuyó en 0,01pp al valor total de consumo intermedio de las industrias digitales.
- El valor agregado digital de las Empresas dependientes de plataformas intermediarias, creció 30,0%, respecto a 2018, y contribuyó 1,03pp al valor total del valor agregado de las industrias digitales.</t>
  </si>
  <si>
    <t>- En 2020, la producción de las Empresas dependientes de plataformas intermediarias, creció 103,9%, respecto a 2019, y contribuyó 4,84pp al valor total de producción de las industrias digitales.
- El consumo intermedio digital de las Empresas dependientes de plataformas intermediarias, creció 104,8%, respecto a 2019, y contribuyó en 5,38pp al valor total de consumo intermedio de las industrias digitales.
- El valor agregado digital de las Empresas dependientes de plataformas intermediarias, creció 103%, respecto a 2019, y contribuyó 4,43pp al valor total del valor agregado de las industrias digitales.</t>
  </si>
  <si>
    <t>- En 2021, la producción de las Empresas dependientes de plataformas intermediarias, creció 19,7%, respecto a 2020, y contribuyó 0,01pp al valor total de producción de las industrias digitales.
- El consumo intermedio digital de las Empresas dependientes de plataformas intermediarias, creció 19,9%, respecto a 2020, y contribuyó en 1,84pp al valor total de consumo intermedio de las industrias digitales.
- El valor agregado digital de las Empresas dependientes de plataformas intermediarias, creció 19,5%, respecto a 2020, y contribuyó 1,61pp al valor total del valor agregado de las industrias digitales.</t>
  </si>
  <si>
    <t>- En 2022 la producción de las Empresas dependientes de plataformas intermediarias, creció 39,3%, respecto a 2021, y contribuyó 3,13pp al valor total de producción de las industrias digitales.
- El consumo intermedio digital de las Empresas dependientes de plataformas intermediarias, creció 40,8%, respecto a 2021, y contribuyó en 3,27pp al valor total de consumo intermedio de las industrias digitales.
- El valor agregado digital de las Empresas dependientes de plataformas intermediarias, creció 37,9%, respecto a 2021, y contribuyó 3,01pp al valor total del valor agregado de las industrias digitales.</t>
  </si>
  <si>
    <t>- Para 2022, la producción digital de las Empresas dependientes de plataformas intermediarias, se dio es su totalidad por los servicios digitales - excepto servicios de computación en la nube. En particular, la producción de estos servicios digitales se dio por la producción de servicios editoriales en un 98,8%.
- Por su parte, para 2022, el total de consumo intermedio digital de las Empresas dependientes de plataformas intermediarias, se dio principalmente por el uso de Bienes TIC en un 78,2%, destinados principalmente para los bienes de telecomunicaciones que participaron en un 93,9% en el total del consumo intermedio de Bienes TIC.
- El consumo intermedio de los servicios digitales, excepto computación en la nube, participó en el total del consumo intermedio digital en un 21,8%. Los servicios de oficinas centrales y servicios de consultoría de gestión participaron en un 46,2%, seguido por los servicios editoriales en un 29,0%.</t>
  </si>
  <si>
    <r>
      <t>Síntesis balances oferta-utilización digitales e indicadores priorizados digitales
E-Tailers
Valores a precios corrientes
Miles de millones de pesos
2017 - 2022</t>
    </r>
    <r>
      <rPr>
        <b/>
        <vertAlign val="superscript"/>
        <sz val="9"/>
        <rFont val="Segoe UI"/>
        <family val="2"/>
      </rPr>
      <t>pr</t>
    </r>
  </si>
  <si>
    <t>- En 2018, la producción de las E-Tailers, creció 38,6%, respecto a 2017, y contribuyó 0,06pp al valor total de producción de las industrias digitales.
- El consumo intermedio digital de las E-Tailers, creció 42,1%, respecto a 2017, y contribuyó en 0,06pp al valor total de consumo intermedio de las industrias digitales.
- El valor agregado digital de las E-Tailers, creció 36,4%, respecto a 2017, y contribuyó 0,06pp al valor total del valor agregado de las industrias digitales.</t>
  </si>
  <si>
    <t>- En 2019, la producción de las E-Tailers, creció 80,6%, respecto a 2018, y contribuyó 0,16pp al valor total de producción de las industrias digitales.
- El consumo intermedio digital de las E-Tailers, creció 75,9%, respecto a 2018, y contribuyó en 0,15pp al valor total de consumo intermedio de las industrias digitales.
- El valor agregado digital de las E-Tailers, creció 83,9%, respecto a 2018, y contribuyó 0,17pp al valor total del valor agregado de las industrias digitales.</t>
  </si>
  <si>
    <t>- En 2020, la producción de las E-Tailers, creció 79,9%, respecto a 2019, y contribuyó 0,27pp al valor total de producción de las industrias digitales.
- El consumo intermedio digital de las E-Tailers, creció 96,1%, respecto a 2019, y contribuyó en 0,30pp al valor total de consumo intermedio de las industrias digitales.
- El valor agregado digital de las E-Tailers, creció 69,3%, respecto a 2019, y contribuyó 0,25pp al valor total del valor agregado de las industrias digitales.</t>
  </si>
  <si>
    <t>- En 2021, la producción de las E-Tailers, creció 31,8%, respecto a 2020, y contribuyó 0,18pp al valor total de producción de las industrias digitales.
- El consumo intermedio digital de las E-Tailers, creció 48,0%, respecto a 2020, y contribuyó en 0,26pp al valor total de consumo intermedio de las industrias digitales.
- El valor agregado digital de las E-Tailers, creció 19,5%, respecto a 2020, y contribuyó 0,11pp al valor total del valor agregado de las industrias digitales.</t>
  </si>
  <si>
    <t>- En 2022, la producción de las E-Tailers, creció 20,8%, respecto a 2021, y contribuyó 0,12pp al valor total de producción de las industrias digitales.
- El consumo intermedio digital de las E-Tailers, creció 22,1%, respecto a 2021, y contribuyó en 0,13pp al valor total de consumo intermedio de las industrias digitales.
- El valor agregado digital de las E-Tailers, creció 19,5%, respecto a 2021, y contribuyó 0,11pp al valor total del valor agregado de las industrias digitales.</t>
  </si>
  <si>
    <t>- Para 2022, la producción digital de las E-Tailers, se dio en su totalidad por los servicios digitales - excepto servicios de computación en la nube. En particular, el total de producción de estos servicios digitales se dio por el comercio al por mayor y al por menor y servicios de reparación de vehiculos y motocicletas en un 100%.
- Por su parte, para 2022, el total de consumo intermedio digitial de las E-Tailers, se dio principalmente por el uso de Bienes TIC en un 76,8%, destinados principalmente para los bienes de telecomunicaciones que participaron en un 94,9% en el total del consumo intermedio de Bienes TIC.
- El consumo intermedio de los servicios digitales, excepto computación en la nube, participó en el total del consumo intermedio digital en un 23,2%. Los servicios de oficinas centrales y servicios de consultoría de gestión participaron en un 66,7%, seguido por los servicios editoriales en un 26,4%.</t>
  </si>
  <si>
    <r>
      <t>Síntesis balances oferta-utilización digitales e indicadores priorizados digitales
Empresas solo digitales que brindan servicios financieros y de seguros
Valores a precios corrientes
Miles de millones de pesos
2017 - 2022</t>
    </r>
    <r>
      <rPr>
        <b/>
        <vertAlign val="superscript"/>
        <sz val="9"/>
        <rFont val="Segoe UI"/>
        <family val="2"/>
      </rPr>
      <t>pr</t>
    </r>
  </si>
  <si>
    <t>- En 2018, la producción de las Empresas solo digitales que brindan servicios financieros y de seguros, creció 31,6%, respecto a 2017, y contribuyó 0,84pp al valor total de producción de las industrias digitales.
- El consumo intermedio digital de las Empresas solo digitales que brindan servicios financieros y de seguros, creció 32,9%, respecto a 2017, y contribuyó en 0,85pp al valor total de consumo intermedio de las industrias digitales.
- El valor agregado digital de las Empresas solo digitales que brindan servicios financieros y de seguros, creció 30,6%, respecto a 2017, y contribuyó 0,82pp al valor total del valor agregado de las industrias digitales.</t>
  </si>
  <si>
    <t>- En 2019, la producción de las Empresas solo digitales que brindan servicios financieros y de seguros, creció 10,5%, respecto a 2018, y contribuyó 0,34pp al valor total de producción de las industrias digitales.
- El consumo intermedio digital de las Empresas solo digitales que brindan servicios financieros y de seguros, creció 2,2%, respecto a 2018, y contribuyó en 0,07pp al valor total de consumo intermedio de las industrias digitales.
- El valor agregado digital de las Empresas solo digitales que brindan servicios financieros y de seguros, creció 16,6%, respecto a 2018, y contribuyó 0,53pp al valor total del valor agregado de las industrias digitales.</t>
  </si>
  <si>
    <t>- En 2020, la producción de las Empresas solo digitales que brindan servicios financieros y de seguros, creció 31,6%, respecto a 2019, y contribuyó 0,80pp al valor total de producción de las industrias digitales.
- El consumo intermedio digital de las Empresas solo digitales que brindan servicios financieros y de seguros, creció 13,9%, respecto a 2019, y contribuyó en 0,43pp al valor total de consumo intermedio de las industrias digitales.
- El valor agregado digital de las Empresas solo digitales que brindan servicios financieros y de seguros, creció 30,1%, respecto a 2019, y contribuyó 1,08pp al valor total del valor agregado de las industrias digitales.</t>
  </si>
  <si>
    <t>- En 2021, la producción de las Empresas solo digitales que brindan servicios financieros y de seguros, creció 40,4%, respecto a 2020, y contribuyó 1,54pp al valor total de producción de las industrias digitales.
- El consumo intermedio digital de las Empresas solo digitales que brindan servicios financieros y de seguros, creció 33,0%, respecto a 2020, y contribuyó en 1,01pp al valor total de consumo intermedio de las industrias digitales.
- El valor agregado digital de las Empresas solo digitales que brindan servicios financieros y de seguros, creció 44,6%, respecto a 2020, y contribuyó 1,96pp al valor total del valor agregado de las industrias digitales.</t>
  </si>
  <si>
    <t>- En 2022, la producción de las Empresas solo digitales que brindan servicios financieros y de seguros, creció 9,3%, respecto a 2021, y contribuyó 0,38pp al valor total de producción de las industrias digitales.
- El consumo intermedio digital de las Empresas solo digitales que brindan servicios financieros y de seguros, creció 10,5%, respecto a 2021, y contribuyó en 0,31pp al valor total de consumo intermedio de las industrias digitales.
- El valor agregado digital de las Empresas solo digitales que brindan servicios financieros y de seguros, creció 8,7%, respecto a 2021, y contribuyó 0,45pp al valor total del valor agregado de las industrias digitales.</t>
  </si>
  <si>
    <t>- Para 2022, la producción digital de las Empresas solo digitales que brindan servicios financieros y de seguros, se dio en su totalidad por los servicios financieros y de seguros que están influenciados por la digitalización.
- Por su parte, para 2022, el consumo intermedio de las Empresas solo digitales que brindan servicios financieros y de seguros, se dio principalmente por el uso de servicios financieros y de seguros influenciados por la digitalización en un 89,6%.</t>
  </si>
  <si>
    <r>
      <t>Síntesis balances oferta-utilización digitales e indicadores priorizados digitales
Otros productores solo operan digitalmente
Valores a precios corrientes
Miles de millones de pesos
2017 - 2022</t>
    </r>
    <r>
      <rPr>
        <b/>
        <vertAlign val="superscript"/>
        <sz val="9"/>
        <rFont val="Segoe UI"/>
        <family val="2"/>
      </rPr>
      <t>pr</t>
    </r>
  </si>
  <si>
    <t>Otros productores solo operan digitalmente</t>
  </si>
  <si>
    <t>- En 2018, la producción de Otros productores solo operan digitalmente, creció 2,0%, respecto a 2017, y contribuyó 0,15pp al valor total de producción de las industrias digitales.
- El consumo intermedio digital de Otros productores solo operan digitalmente, decreció 40,8%, respecto a 2017, y contribuyó en -3,35pp al valor total de consumo intermedio de las industrias digitales.
- El valor agregado digital de Otros productores solo operan digitalmente, creció 39,1%, respecto a 2017, y contribuyó 2,77pp al valor total del valor agregado de las industrias digitales.</t>
  </si>
  <si>
    <t>- En 2019, la producción de Otros productores solo operan digitalmente, creció 8,3%, respecto a 2018, y contribuyó 0,59pp al valor total de producción de las industrias digitales.
- El consumo intermedio digital de Otros productores solo operan digitalmente, creció 90,5%, respecto a 2018, y contribuyó en 4,17pp al valor total de consumo intermedio de las industrias digitales.
- El valor agregado digital de Otros productores solo operan digitalmente, decreció 22,1%, respecto a 2018, y contribuyó -1,99pp al valor total del valor agregado de las industrias digitales.</t>
  </si>
  <si>
    <t>- En 2020, la producción de Otros productores solo operan digitalmente, decreció 16,2%, respecto a 2019, y contribuyó -1,18pp al valor total de producción de las industrias digitales.
- El consumo intermedio digital de Otros productores solo operan digitalmente, decreció 15,8%, respecto a 2019, y contribuyó en -1,27pp al valor total de consumo intermedio de las industrias digitales.
- El valor agregado digital de Otros productores solo operan digitalmente, decreció 16,6%, respecto a 2019, y contribuyó -1,12pp al valor total del valor agregado de las industrias digitales.</t>
  </si>
  <si>
    <t>- En 2021, la producción de Otros productores solo operan digitalmente, creció 10,5%, respecto a 2020, y contribuyó 0,59pp al valor total de producción de las industrias digitales.
- El consumo intermedio digital de Otros productores solo operan digitalmente, creció 10,7%, respecto a 2020, y contribuyó en 0,63pp al valor total de consumo intermedio de las industrias digitales.
- El valor agregado digital de Otros productores solo operan digitalmente, creció 10,3%, respecto a 2020, y contribuyó 0,55pp al valor total del valor agregado de las industrias digitales.</t>
  </si>
  <si>
    <t>- En 2022, la producción de Otros productores que solo operan digitalmente, creció 17,7%, respecto a 2021, y contribuyó 0,84pp al valor total de producción de las industrias digitales.
- El consumo intermedio digital de Otros productores solo operan digitalmente, creció 19,0%, respecto a 2021, y contribuyó en 0,91pp al valor total de consumo intermedio de las industrias digitales.
- El valor agregado digital de Otros productores solo operan digitalmente, creció 16,5%, respecto a 2021, y contribuyó 0,78pp al valor total del valor agregado de las industrias digitales.</t>
  </si>
  <si>
    <t>- Para 2022, la producción digital de las Otros productores que solo operan digitalmente, se dio en su totalidad por los servicios digitales - excepto servicios de computación en la nube. En particular, el total de producción de estos servicios digitales se dio por los servicios de programación y difusión en un 72,5%, seguido por los servicios editoriales en un 27,5%.
- Por su parte, para 2022, el total de consumo intermedio digitial de Otros productores que solo operan digitalmente, se dio principalmente por el uso de Bienes TIC en un 78,2%, destinados principalmente para los bienes de telecomunicaciones que participaron en un 93,9% en el total del consumo intermedio de Bienes TIC.
- El consumo intermedio de los servicios digitales, excepto computación en la nube, participó en el total del consumo intermedio digital en un 21,8%. Los servicios de oficinas centrales y servicios de consultoría de gestión participaron en un 46,2%, seguido por los servicios editoriales en un 29,0%.</t>
  </si>
  <si>
    <t xml:space="preserve">Producto Interno Bruto </t>
  </si>
  <si>
    <r>
      <t>2017</t>
    </r>
    <r>
      <rPr>
        <b/>
        <vertAlign val="superscript"/>
        <sz val="9"/>
        <rFont val="Segoe UI"/>
        <family val="2"/>
      </rPr>
      <t>pr</t>
    </r>
  </si>
  <si>
    <r>
      <t>2018</t>
    </r>
    <r>
      <rPr>
        <b/>
        <vertAlign val="superscript"/>
        <sz val="9"/>
        <rFont val="Segoe UI"/>
        <family val="2"/>
      </rPr>
      <t>pr</t>
    </r>
  </si>
  <si>
    <r>
      <t>2019</t>
    </r>
    <r>
      <rPr>
        <b/>
        <vertAlign val="superscript"/>
        <sz val="9"/>
        <rFont val="Segoe UI"/>
        <family val="2"/>
      </rPr>
      <t>pr</t>
    </r>
  </si>
  <si>
    <r>
      <t>2020</t>
    </r>
    <r>
      <rPr>
        <b/>
        <vertAlign val="superscript"/>
        <sz val="9"/>
        <rFont val="Segoe UI"/>
        <family val="2"/>
      </rPr>
      <t>pr</t>
    </r>
  </si>
  <si>
    <r>
      <t>2021</t>
    </r>
    <r>
      <rPr>
        <b/>
        <vertAlign val="superscript"/>
        <sz val="9"/>
        <rFont val="Segoe UI"/>
        <family val="2"/>
      </rPr>
      <t>pr</t>
    </r>
  </si>
  <si>
    <r>
      <t>2022</t>
    </r>
    <r>
      <rPr>
        <b/>
        <vertAlign val="superscript"/>
        <sz val="9"/>
        <rFont val="Segoe UI"/>
        <family val="2"/>
      </rPr>
      <t>pr</t>
    </r>
  </si>
  <si>
    <r>
      <t>2023</t>
    </r>
    <r>
      <rPr>
        <b/>
        <vertAlign val="superscript"/>
        <sz val="9"/>
        <rFont val="Segoe UI"/>
        <family val="2"/>
      </rPr>
      <t>pr</t>
    </r>
  </si>
  <si>
    <t>Pr: Datos preliminares.</t>
  </si>
  <si>
    <t>Participación (%) de la cuenta de producción de las plataformas intermediarias digitales que cobran una tarifa en el PIB</t>
  </si>
  <si>
    <t>Participación (%) de las plataformas digitales basadas en datos y publicidad en el total de las industrias digitales</t>
  </si>
  <si>
    <t>Tasa de crecimiento anual (%) de las plataformas digitales basadas en datos y publicidad</t>
  </si>
  <si>
    <t>Tasa de crecimiento anual (%) de las empresas dependientes de plataformas intermediarias</t>
  </si>
  <si>
    <t>Participación (%) de la cuenta de producción de las empresas dependientes de plataformas intermediarias en el PIB</t>
  </si>
  <si>
    <t>Tasa de crecimiento anual (%) de las empresas digitales que brindan servicios financieros y de seguros</t>
  </si>
  <si>
    <t>Participación (%) de las empresas digitales que brindan servicios financieros y de seguros en el total de las industrias digitales</t>
  </si>
  <si>
    <t>Participación (%) de la cuenta de producción de las empresas digitales que brindan servicios financieros y de seguros en el PIB</t>
  </si>
  <si>
    <t>Tasa de crecimiento anual (%) de otros productores que solo operan digitalmente</t>
  </si>
  <si>
    <t>Participación (%) de la cuenta de producción de otros productores que solo operan digitalmente en el PIB</t>
  </si>
  <si>
    <r>
      <t>Economía Digital</t>
    </r>
    <r>
      <rPr>
        <b/>
        <vertAlign val="superscript"/>
        <sz val="14"/>
        <color theme="0"/>
        <rFont val="Segoe UI"/>
        <family val="2"/>
      </rPr>
      <t>1</t>
    </r>
  </si>
  <si>
    <t>Contribución en puntos porcentuales (pp) de las industrias habilitadoras digitales en el crecimiento del total de las industrias digitales</t>
  </si>
  <si>
    <t>Contribución en puntos porcentuales (pp) de las empresas dependientes de plataformas intermediarias en el crecimiento del total de las industrias digitales</t>
  </si>
  <si>
    <t>Contribución en puntos porcentuales (pp) de las empresas digitales que brindan servicios financieros y de seguros en el crecimiento del total de las industrias digitales</t>
  </si>
  <si>
    <t>Tasa de crecimiento anual (%) del total de las industrias digitales</t>
  </si>
  <si>
    <t>Participación (%) de la cuenta de producción del total de las Industrias digitales en el PIB</t>
  </si>
  <si>
    <t>Participación (%) del total de las industrias digitales en la cuenta de producción total de la economía</t>
  </si>
  <si>
    <t>Participación (%) de la cuenta de producción de las industrias habilitadoras digitales en el PIB</t>
  </si>
  <si>
    <t>Tasa de crecimiento anual (%) de las plataformas intermediarias digitales que cobran una tarifa</t>
  </si>
  <si>
    <t>Tasa de crecimiento anual (%) de las industrias habilitadoras digitales</t>
  </si>
  <si>
    <t>Contribución en puntos porcentuales (pp) de las plataformas intermediarias digitales que cobran una tarifa en el crecimiento del total de las industrias digitales</t>
  </si>
  <si>
    <t>Contribución en puntos porcentuales (pp) de las plataformas digitales basadas en datos y publicidad en el crecimiento del total de las industrias digitales</t>
  </si>
  <si>
    <t>Contribución en puntos porcentuales (pp) de otros productores que solo operan digitalmente en el crecimiento del total de las industrias digitales</t>
  </si>
  <si>
    <t>Participación (%) de la cuenta de producción de las plataformas digitales basadas en datos y publicidad en el PIB</t>
  </si>
  <si>
    <t>Participación (%) de las empresas dependientes de plataformas intermediarias en el total de las industrias digitales</t>
  </si>
  <si>
    <t>Tasa de crecimiento anual (%) de E-Tailers</t>
  </si>
  <si>
    <t>Participación (%) de E-Tailers en el total de las industrias digitales</t>
  </si>
  <si>
    <t>Contribución en puntos porcentuales (pp) de E-Tailers en el crecimiento del total de las industrias digitales</t>
  </si>
  <si>
    <t>Participación (%) de la cuenta de producción de E-Tailers en el PIB</t>
  </si>
  <si>
    <t>Fuente: DANE, Dirección de Síntesis y Cuentas Nacionales</t>
  </si>
  <si>
    <t>Actualizado el 14 de noviembre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</si>
</sst>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 * #,##0.00_ ;_ * \-#,##0.00_ ;_ * &quot;-&quot;??_ ;_ @_ "/>
    <numFmt numFmtId="165" formatCode="_-* #,##0.00\ _P_t_s_-;\-* #,##0.00\ _P_t_s_-;_-* &quot;-&quot;??\ _P_t_s_-;_-@_-"/>
    <numFmt numFmtId="166" formatCode="0.0"/>
    <numFmt numFmtId="167" formatCode="_-* #,##0.00\ [$€]_-;\-* #,##0.00\ [$€]_-;_-* &quot;-&quot;??\ [$€]_-;_-@_-"/>
    <numFmt numFmtId="168" formatCode="_-* #,##0.0\ _P_t_s_-;\-* #,##0.0\ _P_t_s_-;_-* &quot;-&quot;??\ _P_t_s_-;_-@_-"/>
    <numFmt numFmtId="169" formatCode="_-* #,##0\ _P_t_s_-;\-* #,##0\ _P_t_s_-;_-* &quot;-&quot;??\ _P_t_s_-;_-@_-"/>
    <numFmt numFmtId="170" formatCode="_-* #,##0.0_-;\-* #,##0.0_-;_-* &quot;-&quot;_-;_-@_-"/>
    <numFmt numFmtId="171" formatCode="#,##0.0"/>
    <numFmt numFmtId="172" formatCode="0.0%"/>
    <numFmt numFmtId="173" formatCode="_-* #,##0.0_-;\-* #,##0.0_-;_-* &quot;-&quot;?_-;_-@_-"/>
  </numFmts>
  <fonts count="10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Arial"/>
      <family val="2"/>
    </font>
    <font>
      <sz val="8"/>
      <name val="Arial"/>
      <family val="2"/>
    </font>
    <font>
      <sz val="8"/>
      <name val="Arial"/>
      <family val="2"/>
    </font>
    <font>
      <sz val="10"/>
      <name val="Arial"/>
      <family val="2"/>
    </font>
    <font>
      <sz val="10"/>
      <name val="Arial"/>
      <family val="2"/>
    </font>
    <font>
      <sz val="10"/>
      <name val="Segoe UI"/>
      <family val="2"/>
    </font>
    <font>
      <b/>
      <sz val="12"/>
      <name val="Segoe UI"/>
      <family val="2"/>
    </font>
    <font>
      <sz val="11"/>
      <name val="Segoe UI"/>
      <family val="2"/>
    </font>
    <font>
      <sz val="9"/>
      <name val="Segoe UI"/>
      <family val="2"/>
    </font>
    <font>
      <b/>
      <sz val="9"/>
      <name val="Segoe UI"/>
      <family val="2"/>
    </font>
    <font>
      <sz val="8"/>
      <name val="Segoe UI"/>
      <family val="2"/>
    </font>
    <font>
      <b/>
      <sz val="8"/>
      <name val="Segoe UI"/>
      <family val="2"/>
    </font>
    <font>
      <b/>
      <sz val="11"/>
      <name val="Segoe UI"/>
      <family val="2"/>
    </font>
    <font>
      <sz val="12"/>
      <name val="Segoe UI"/>
      <family val="2"/>
    </font>
    <font>
      <sz val="11"/>
      <color theme="1"/>
      <name val="Calibri"/>
      <family val="2"/>
      <scheme val="minor"/>
    </font>
    <font>
      <sz val="11"/>
      <color theme="0"/>
      <name val="Calibri"/>
      <family val="2"/>
      <scheme val="minor"/>
    </font>
    <font>
      <b/>
      <sz val="11"/>
      <color rgb="FFFA7D0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b/>
      <sz val="11"/>
      <color rgb="FFB6004B"/>
      <name val="Segoe UI"/>
      <family val="2"/>
    </font>
    <font>
      <sz val="11"/>
      <color rgb="FFB6004B"/>
      <name val="Segoe UI"/>
      <family val="2"/>
    </font>
    <font>
      <b/>
      <sz val="12"/>
      <color rgb="FF404040"/>
      <name val="Segoe UI"/>
      <family val="2"/>
    </font>
    <font>
      <b/>
      <sz val="14"/>
      <color theme="0"/>
      <name val="Segoe UI"/>
      <family val="2"/>
    </font>
    <font>
      <b/>
      <vertAlign val="superscript"/>
      <sz val="12"/>
      <color rgb="FF404040"/>
      <name val="Segoe UI"/>
      <family val="2"/>
    </font>
    <font>
      <i/>
      <sz val="9"/>
      <name val="Segoe UI"/>
      <family val="2"/>
    </font>
    <font>
      <b/>
      <sz val="9"/>
      <color rgb="FFB6004B"/>
      <name val="Segoe UI"/>
      <family val="2"/>
    </font>
    <font>
      <b/>
      <vertAlign val="superscript"/>
      <sz val="9"/>
      <name val="Segoe UI"/>
      <family val="2"/>
    </font>
    <font>
      <b/>
      <vertAlign val="superscript"/>
      <sz val="8"/>
      <name val="Segoe UI"/>
      <family val="2"/>
    </font>
    <font>
      <b/>
      <sz val="9"/>
      <color rgb="FF000000"/>
      <name val="Segoe UI"/>
      <family val="2"/>
    </font>
    <font>
      <b/>
      <vertAlign val="superscript"/>
      <sz val="12"/>
      <name val="Segoe UI"/>
      <family val="2"/>
    </font>
    <font>
      <b/>
      <i/>
      <sz val="9"/>
      <color rgb="FFB6004B"/>
      <name val="Segoe UI"/>
      <family val="2"/>
    </font>
    <font>
      <sz val="10"/>
      <color theme="1"/>
      <name val="Arial"/>
      <family val="2"/>
    </font>
    <font>
      <u/>
      <sz val="11"/>
      <color theme="10"/>
      <name val="Calibri"/>
      <family val="2"/>
      <scheme val="minor"/>
    </font>
    <font>
      <b/>
      <u/>
      <sz val="11"/>
      <color theme="0"/>
      <name val="Segoe UI"/>
      <family val="2"/>
    </font>
    <font>
      <b/>
      <sz val="9"/>
      <color theme="1"/>
      <name val="Segoe UI"/>
      <family val="2"/>
    </font>
    <font>
      <b/>
      <vertAlign val="superscript"/>
      <sz val="9"/>
      <color theme="1"/>
      <name val="Segoe UI"/>
      <family val="2"/>
    </font>
    <font>
      <b/>
      <sz val="10"/>
      <color theme="1"/>
      <name val="Segoe UI"/>
      <family val="2"/>
    </font>
    <font>
      <b/>
      <sz val="10"/>
      <color indexed="8"/>
      <name val="Arial"/>
      <family val="2"/>
    </font>
    <font>
      <sz val="10"/>
      <color indexed="8"/>
      <name val="Arial"/>
      <family val="2"/>
    </font>
    <font>
      <b/>
      <sz val="8"/>
      <color rgb="FF000000"/>
      <name val="Segoe UI"/>
      <family val="2"/>
    </font>
    <font>
      <sz val="8"/>
      <color indexed="8"/>
      <name val="Segoe UI"/>
      <family val="2"/>
    </font>
    <font>
      <b/>
      <vertAlign val="superscript"/>
      <sz val="8"/>
      <color rgb="FF000000"/>
      <name val="Segoe UI"/>
      <family val="2"/>
    </font>
    <font>
      <vertAlign val="superscript"/>
      <sz val="10"/>
      <color indexed="8"/>
      <name val="Arial"/>
      <family val="2"/>
    </font>
    <font>
      <sz val="10"/>
      <color theme="1"/>
      <name val="Segoe UI"/>
      <family val="2"/>
    </font>
    <font>
      <sz val="8"/>
      <color theme="1"/>
      <name val="Segoe UI"/>
      <family val="2"/>
    </font>
    <font>
      <sz val="8"/>
      <color rgb="FF000000"/>
      <name val="Segoe UI"/>
      <family val="2"/>
    </font>
    <font>
      <sz val="8"/>
      <color theme="1"/>
      <name val="Calibri"/>
      <family val="2"/>
      <scheme val="minor"/>
    </font>
    <font>
      <b/>
      <sz val="10"/>
      <color rgb="FFB6004B"/>
      <name val="Segoe UI"/>
      <family val="2"/>
    </font>
    <font>
      <b/>
      <sz val="8"/>
      <color theme="1"/>
      <name val="Segoe UI"/>
      <family val="2"/>
    </font>
    <font>
      <vertAlign val="superscript"/>
      <sz val="8"/>
      <name val="Segoe UI"/>
      <family val="2"/>
    </font>
    <font>
      <sz val="8"/>
      <name val="Arial"/>
      <family val="2"/>
    </font>
    <font>
      <sz val="9"/>
      <color rgb="FFB6004B"/>
      <name val="Segoe UI"/>
      <family val="2"/>
    </font>
    <font>
      <b/>
      <sz val="10"/>
      <name val="Segoe UI"/>
      <family val="2"/>
    </font>
    <font>
      <sz val="10"/>
      <color rgb="FF000000"/>
      <name val="Segoe UI"/>
      <family val="2"/>
    </font>
    <font>
      <b/>
      <sz val="11"/>
      <color theme="1"/>
      <name val="Segoe UI"/>
      <family val="2"/>
    </font>
    <font>
      <sz val="9"/>
      <color theme="1"/>
      <name val="Segoe UI"/>
      <family val="2"/>
    </font>
    <font>
      <sz val="12"/>
      <color theme="1"/>
      <name val="Calibri"/>
      <family val="2"/>
      <scheme val="minor"/>
    </font>
    <font>
      <b/>
      <vertAlign val="superscript"/>
      <sz val="9"/>
      <color rgb="FF000000"/>
      <name val="Segoe UI"/>
      <family val="2"/>
    </font>
    <font>
      <b/>
      <sz val="9"/>
      <color indexed="8"/>
      <name val="Segoe UI"/>
      <family val="2"/>
    </font>
    <font>
      <sz val="9"/>
      <color indexed="8"/>
      <name val="Segoe UI"/>
      <family val="2"/>
    </font>
    <font>
      <sz val="9"/>
      <color rgb="FF000000"/>
      <name val="Segoe UI"/>
      <family val="2"/>
    </font>
    <font>
      <b/>
      <sz val="15"/>
      <color theme="3"/>
      <name val="Calibri"/>
      <family val="2"/>
      <scheme val="minor"/>
    </font>
    <font>
      <b/>
      <sz val="13"/>
      <color theme="3"/>
      <name val="Calibri"/>
      <family val="2"/>
      <scheme val="minor"/>
    </font>
    <font>
      <sz val="11"/>
      <color rgb="FF0061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1"/>
      <color rgb="FF000000"/>
      <name val="Calibri"/>
      <family val="2"/>
      <scheme val="minor"/>
    </font>
    <font>
      <u/>
      <sz val="11"/>
      <color rgb="FF0066AA"/>
      <name val="Calibri"/>
      <family val="2"/>
      <scheme val="minor"/>
    </font>
    <font>
      <u/>
      <sz val="11"/>
      <color rgb="FF004488"/>
      <name val="Calibri"/>
      <family val="2"/>
      <scheme val="minor"/>
    </font>
    <font>
      <b/>
      <vertAlign val="superscript"/>
      <sz val="14"/>
      <color theme="0"/>
      <name val="Segoe UI"/>
      <family val="2"/>
    </font>
  </fonts>
  <fills count="66">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6004B"/>
        <bgColor indexed="64"/>
      </patternFill>
    </fill>
    <fill>
      <patternFill patternType="solid">
        <fgColor theme="0" tint="-0.249977111117893"/>
        <bgColor indexed="64"/>
      </patternFill>
    </fill>
    <fill>
      <patternFill patternType="solid">
        <fgColor rgb="FFFFFFFF"/>
        <bgColor rgb="FF000000"/>
      </patternFill>
    </fill>
    <fill>
      <patternFill patternType="solid">
        <fgColor rgb="FFF2F2F2"/>
        <bgColor rgb="FF000000"/>
      </patternFill>
    </fill>
    <fill>
      <patternFill patternType="solid">
        <fgColor rgb="FFFFFFFF"/>
        <bgColor indexed="64"/>
      </patternFill>
    </fill>
    <fill>
      <patternFill patternType="solid">
        <fgColor theme="3" tint="0.59999389629810485"/>
        <bgColor indexed="64"/>
      </patternFill>
    </fill>
    <fill>
      <patternFill patternType="solid">
        <fgColor theme="0" tint="-0.14996795556505021"/>
        <bgColor indexed="64"/>
      </patternFill>
    </fill>
    <fill>
      <patternFill patternType="solid">
        <fgColor rgb="FFC6EFCE"/>
      </patternFill>
    </fill>
    <fill>
      <patternFill patternType="solid">
        <fgColor rgb="FFA5A5A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66">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theme="0" tint="-0.249977111117893"/>
      </right>
      <top style="thin">
        <color indexed="64"/>
      </top>
      <bottom style="thin">
        <color theme="0" tint="-4.9989318521683403E-2"/>
      </bottom>
      <diagonal/>
    </border>
    <border>
      <left style="thin">
        <color theme="0" tint="-4.9989318521683403E-2"/>
      </left>
      <right style="thin">
        <color theme="0" tint="-0.249977111117893"/>
      </right>
      <top style="thin">
        <color indexed="64"/>
      </top>
      <bottom style="thin">
        <color theme="0" tint="-4.9989318521683403E-2"/>
      </bottom>
      <diagonal/>
    </border>
    <border>
      <left style="thin">
        <color theme="0" tint="-4.9989318521683403E-2"/>
      </left>
      <right style="thin">
        <color indexed="64"/>
      </right>
      <top style="thin">
        <color indexed="64"/>
      </top>
      <bottom style="thin">
        <color theme="0" tint="-4.9989318521683403E-2"/>
      </bottom>
      <diagonal/>
    </border>
    <border>
      <left/>
      <right/>
      <top/>
      <bottom style="medium">
        <color indexed="64"/>
      </bottom>
      <diagonal/>
    </border>
    <border>
      <left style="thin">
        <color indexed="64"/>
      </left>
      <right style="thin">
        <color theme="0" tint="-0.249977111117893"/>
      </right>
      <top style="thin">
        <color theme="0" tint="-4.9989318521683403E-2"/>
      </top>
      <bottom style="thin">
        <color theme="0" tint="-4.9989318521683403E-2"/>
      </bottom>
      <diagonal/>
    </border>
    <border>
      <left style="thin">
        <color theme="0" tint="-4.9989318521683403E-2"/>
      </left>
      <right style="thin">
        <color theme="0" tint="-0.249977111117893"/>
      </right>
      <top style="thin">
        <color theme="0" tint="-4.9989318521683403E-2"/>
      </top>
      <bottom style="thin">
        <color theme="0" tint="-0.249977111117893"/>
      </bottom>
      <diagonal/>
    </border>
    <border>
      <left style="thin">
        <color theme="0" tint="-4.9989318521683403E-2"/>
      </left>
      <right style="thin">
        <color indexed="64"/>
      </right>
      <top style="thin">
        <color theme="0" tint="-4.9989318521683403E-2"/>
      </top>
      <bottom/>
      <diagonal/>
    </border>
    <border>
      <left/>
      <right/>
      <top style="medium">
        <color indexed="64"/>
      </top>
      <bottom style="thin">
        <color indexed="64"/>
      </bottom>
      <diagonal/>
    </border>
    <border>
      <left/>
      <right/>
      <top style="medium">
        <color indexed="64"/>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theme="0" tint="-4.9989318521683403E-2"/>
      </top>
      <bottom style="thin">
        <color theme="0" tint="-4.9989318521683403E-2"/>
      </bottom>
      <diagonal/>
    </border>
    <border>
      <left style="thin">
        <color theme="0" tint="-0.249977111117893"/>
      </left>
      <right style="thin">
        <color theme="0" tint="-0.249977111117893"/>
      </right>
      <top style="thin">
        <color theme="0" tint="-4.9989318521683403E-2"/>
      </top>
      <bottom style="thin">
        <color theme="0" tint="-4.9989318521683403E-2"/>
      </bottom>
      <diagonal/>
    </border>
    <border>
      <left style="thin">
        <color theme="0" tint="-0.249977111117893"/>
      </left>
      <right style="thin">
        <color indexed="64"/>
      </right>
      <top style="thin">
        <color theme="0" tint="-4.9989318521683403E-2"/>
      </top>
      <bottom style="thin">
        <color theme="0" tint="-4.9989318521683403E-2"/>
      </bottom>
      <diagonal/>
    </border>
    <border>
      <left style="thin">
        <color indexed="64"/>
      </left>
      <right style="thin">
        <color theme="0" tint="-0.249977111117893"/>
      </right>
      <top style="thin">
        <color theme="0" tint="-4.9989318521683403E-2"/>
      </top>
      <bottom/>
      <diagonal/>
    </border>
    <border>
      <left/>
      <right/>
      <top style="thin">
        <color theme="0" tint="-4.9989318521683403E-2"/>
      </top>
      <bottom/>
      <diagonal/>
    </border>
    <border>
      <left style="thin">
        <color theme="0" tint="-0.249977111117893"/>
      </left>
      <right style="thin">
        <color theme="0" tint="-0.249977111117893"/>
      </right>
      <top style="thin">
        <color theme="0" tint="-4.9989318521683403E-2"/>
      </top>
      <bottom/>
      <diagonal/>
    </border>
    <border>
      <left style="thin">
        <color theme="0" tint="-0.249977111117893"/>
      </left>
      <right style="thin">
        <color indexed="64"/>
      </right>
      <top style="thin">
        <color theme="0" tint="-4.9989318521683403E-2"/>
      </top>
      <bottom/>
      <diagonal/>
    </border>
    <border>
      <left style="thin">
        <color indexed="64"/>
      </left>
      <right style="thin">
        <color theme="0" tint="-0.249977111117893"/>
      </right>
      <top style="thin">
        <color indexed="64"/>
      </top>
      <bottom style="thin">
        <color indexed="64"/>
      </bottom>
      <diagonal/>
    </border>
    <border>
      <left/>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style="dotted">
        <color indexed="64"/>
      </right>
      <top style="thin">
        <color indexed="64"/>
      </top>
      <bottom style="thin">
        <color indexed="64"/>
      </bottom>
      <diagonal/>
    </border>
    <border>
      <left style="thin">
        <color theme="0" tint="-4.9989318521683403E-2"/>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132">
    <xf numFmtId="0" fontId="0" fillId="0" borderId="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2" fillId="21" borderId="14" applyNumberFormat="0" applyAlignment="0" applyProtection="0"/>
    <xf numFmtId="0" fontId="23" fillId="0" borderId="15" applyNumberFormat="0" applyFill="0" applyAlignment="0" applyProtection="0"/>
    <xf numFmtId="0" fontId="24" fillId="0" borderId="0" applyNumberFormat="0" applyFill="0" applyBorder="0" applyAlignment="0" applyProtection="0"/>
    <xf numFmtId="0" fontId="21"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25" fillId="28" borderId="14" applyNumberFormat="0" applyAlignment="0" applyProtection="0"/>
    <xf numFmtId="167" fontId="4" fillId="0" borderId="0" applyFont="0" applyFill="0" applyBorder="0" applyAlignment="0" applyProtection="0"/>
    <xf numFmtId="167" fontId="9" fillId="0" borderId="0" applyFont="0" applyFill="0" applyBorder="0" applyAlignment="0" applyProtection="0"/>
    <xf numFmtId="0" fontId="5" fillId="0" borderId="0" applyNumberFormat="0" applyFill="0" applyBorder="0" applyAlignment="0" applyProtection="0">
      <alignment vertical="top"/>
      <protection locked="0"/>
    </xf>
    <xf numFmtId="0" fontId="26" fillId="29" borderId="0" applyNumberFormat="0" applyBorder="0" applyAlignment="0" applyProtection="0"/>
    <xf numFmtId="165" fontId="4" fillId="0" borderId="0" applyFont="0" applyFill="0" applyBorder="0" applyAlignment="0" applyProtection="0"/>
    <xf numFmtId="164" fontId="10" fillId="0" borderId="0" applyFont="0" applyFill="0" applyBorder="0" applyAlignment="0" applyProtection="0"/>
    <xf numFmtId="0" fontId="27" fillId="30" borderId="0" applyNumberFormat="0" applyBorder="0" applyAlignment="0" applyProtection="0"/>
    <xf numFmtId="0" fontId="20" fillId="0" borderId="0"/>
    <xf numFmtId="0" fontId="20" fillId="31" borderId="16" applyNumberFormat="0" applyFont="0" applyAlignment="0" applyProtection="0"/>
    <xf numFmtId="9" fontId="4" fillId="0" borderId="0" applyFont="0" applyFill="0" applyBorder="0" applyAlignment="0" applyProtection="0"/>
    <xf numFmtId="9" fontId="9" fillId="0" borderId="0" applyFont="0" applyFill="0" applyBorder="0" applyAlignment="0" applyProtection="0"/>
    <xf numFmtId="9" fontId="10" fillId="0" borderId="0" applyFont="0" applyFill="0" applyBorder="0" applyAlignment="0" applyProtection="0"/>
    <xf numFmtId="0" fontId="28" fillId="21" borderId="17" applyNumberFormat="0" applyAlignment="0" applyProtection="0"/>
    <xf numFmtId="0" fontId="29" fillId="0" borderId="0" applyNumberFormat="0" applyFill="0" applyBorder="0" applyAlignment="0" applyProtection="0"/>
    <xf numFmtId="0" fontId="30" fillId="0" borderId="18" applyNumberFormat="0" applyFill="0" applyAlignment="0" applyProtection="0"/>
    <xf numFmtId="0" fontId="6" fillId="0" borderId="0"/>
    <xf numFmtId="0" fontId="3" fillId="0" borderId="0"/>
    <xf numFmtId="0" fontId="44" fillId="0" borderId="0" applyNumberFormat="0" applyFill="0" applyBorder="0" applyAlignment="0" applyProtection="0"/>
    <xf numFmtId="41" fontId="3" fillId="0" borderId="0" applyFont="0" applyFill="0" applyBorder="0" applyAlignment="0" applyProtection="0"/>
    <xf numFmtId="0" fontId="4" fillId="0" borderId="0"/>
    <xf numFmtId="0" fontId="2" fillId="0" borderId="0"/>
    <xf numFmtId="0" fontId="2" fillId="0" borderId="0"/>
    <xf numFmtId="43" fontId="2" fillId="0" borderId="0" applyFont="0" applyFill="0" applyBorder="0" applyAlignment="0" applyProtection="0"/>
    <xf numFmtId="41" fontId="2" fillId="0" borderId="0" applyFont="0" applyFill="0" applyBorder="0" applyAlignment="0" applyProtection="0"/>
    <xf numFmtId="9" fontId="2" fillId="0" borderId="0" applyFont="0" applyFill="0" applyBorder="0" applyAlignment="0" applyProtection="0"/>
    <xf numFmtId="0" fontId="68" fillId="0" borderId="0"/>
    <xf numFmtId="0" fontId="73" fillId="0" borderId="53" applyNumberFormat="0" applyFill="0" applyAlignment="0" applyProtection="0"/>
    <xf numFmtId="0" fontId="74" fillId="0" borderId="54" applyNumberFormat="0" applyFill="0" applyAlignment="0" applyProtection="0"/>
    <xf numFmtId="0" fontId="24" fillId="0" borderId="55" applyNumberFormat="0" applyFill="0" applyAlignment="0" applyProtection="0"/>
    <xf numFmtId="0" fontId="75" fillId="42" borderId="0" applyNumberFormat="0" applyBorder="0" applyAlignment="0" applyProtection="0"/>
    <xf numFmtId="0" fontId="28" fillId="21" borderId="17" applyNumberFormat="0" applyAlignment="0" applyProtection="0"/>
    <xf numFmtId="0" fontId="22" fillId="21" borderId="14" applyNumberFormat="0" applyAlignment="0" applyProtection="0"/>
    <xf numFmtId="0" fontId="76" fillId="43" borderId="56" applyNumberFormat="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4" fillId="0" borderId="0"/>
    <xf numFmtId="0" fontId="1" fillId="0" borderId="0"/>
    <xf numFmtId="0" fontId="1" fillId="0" borderId="0"/>
    <xf numFmtId="0" fontId="1" fillId="3" borderId="0" applyNumberFormat="0" applyBorder="0" applyAlignment="0" applyProtection="0"/>
    <xf numFmtId="0" fontId="79" fillId="44" borderId="0" applyNumberFormat="0" applyBorder="0" applyAlignment="0" applyProtection="0"/>
    <xf numFmtId="0" fontId="1" fillId="4" borderId="0" applyNumberFormat="0" applyBorder="0" applyAlignment="0" applyProtection="0"/>
    <xf numFmtId="0" fontId="79" fillId="45" borderId="0" applyNumberFormat="0" applyBorder="0" applyAlignment="0" applyProtection="0"/>
    <xf numFmtId="0" fontId="1" fillId="5" borderId="0" applyNumberFormat="0" applyBorder="0" applyAlignment="0" applyProtection="0"/>
    <xf numFmtId="0" fontId="79" fillId="46" borderId="0" applyNumberFormat="0" applyBorder="0" applyAlignment="0" applyProtection="0"/>
    <xf numFmtId="0" fontId="1" fillId="6" borderId="0" applyNumberFormat="0" applyBorder="0" applyAlignment="0" applyProtection="0"/>
    <xf numFmtId="0" fontId="79" fillId="47" borderId="0" applyNumberFormat="0" applyBorder="0" applyAlignment="0" applyProtection="0"/>
    <xf numFmtId="0" fontId="1" fillId="7" borderId="0" applyNumberFormat="0" applyBorder="0" applyAlignment="0" applyProtection="0"/>
    <xf numFmtId="0" fontId="79" fillId="48" borderId="0" applyNumberFormat="0" applyBorder="0" applyAlignment="0" applyProtection="0"/>
    <xf numFmtId="0" fontId="1" fillId="8" borderId="0" applyNumberFormat="0" applyBorder="0" applyAlignment="0" applyProtection="0"/>
    <xf numFmtId="0" fontId="79" fillId="49" borderId="0" applyNumberFormat="0" applyBorder="0" applyAlignment="0" applyProtection="0"/>
    <xf numFmtId="0" fontId="1" fillId="9" borderId="0" applyNumberFormat="0" applyBorder="0" applyAlignment="0" applyProtection="0"/>
    <xf numFmtId="0" fontId="79" fillId="50" borderId="0" applyNumberFormat="0" applyBorder="0" applyAlignment="0" applyProtection="0"/>
    <xf numFmtId="0" fontId="1" fillId="10" borderId="0" applyNumberFormat="0" applyBorder="0" applyAlignment="0" applyProtection="0"/>
    <xf numFmtId="0" fontId="79" fillId="51" borderId="0" applyNumberFormat="0" applyBorder="0" applyAlignment="0" applyProtection="0"/>
    <xf numFmtId="0" fontId="1" fillId="11" borderId="0" applyNumberFormat="0" applyBorder="0" applyAlignment="0" applyProtection="0"/>
    <xf numFmtId="0" fontId="79" fillId="52" borderId="0" applyNumberFormat="0" applyBorder="0" applyAlignment="0" applyProtection="0"/>
    <xf numFmtId="0" fontId="1" fillId="12" borderId="0" applyNumberFormat="0" applyBorder="0" applyAlignment="0" applyProtection="0"/>
    <xf numFmtId="0" fontId="79" fillId="47" borderId="0" applyNumberFormat="0" applyBorder="0" applyAlignment="0" applyProtection="0"/>
    <xf numFmtId="0" fontId="1" fillId="13" borderId="0" applyNumberFormat="0" applyBorder="0" applyAlignment="0" applyProtection="0"/>
    <xf numFmtId="0" fontId="79" fillId="50" borderId="0" applyNumberFormat="0" applyBorder="0" applyAlignment="0" applyProtection="0"/>
    <xf numFmtId="0" fontId="1" fillId="14" borderId="0" applyNumberFormat="0" applyBorder="0" applyAlignment="0" applyProtection="0"/>
    <xf numFmtId="0" fontId="79" fillId="53" borderId="0" applyNumberFormat="0" applyBorder="0" applyAlignment="0" applyProtection="0"/>
    <xf numFmtId="0" fontId="80" fillId="54" borderId="0" applyNumberFormat="0" applyBorder="0" applyAlignment="0" applyProtection="0"/>
    <xf numFmtId="0" fontId="80" fillId="51" borderId="0" applyNumberFormat="0" applyBorder="0" applyAlignment="0" applyProtection="0"/>
    <xf numFmtId="0" fontId="80" fillId="52" borderId="0" applyNumberFormat="0" applyBorder="0" applyAlignment="0" applyProtection="0"/>
    <xf numFmtId="0" fontId="80" fillId="55" borderId="0" applyNumberFormat="0" applyBorder="0" applyAlignment="0" applyProtection="0"/>
    <xf numFmtId="0" fontId="80" fillId="56" borderId="0" applyNumberFormat="0" applyBorder="0" applyAlignment="0" applyProtection="0"/>
    <xf numFmtId="0" fontId="80" fillId="57" borderId="0" applyNumberFormat="0" applyBorder="0" applyAlignment="0" applyProtection="0"/>
    <xf numFmtId="0" fontId="81" fillId="46" borderId="0" applyNumberFormat="0" applyBorder="0" applyAlignment="0" applyProtection="0"/>
    <xf numFmtId="0" fontId="82" fillId="58" borderId="57" applyNumberFormat="0" applyAlignment="0" applyProtection="0"/>
    <xf numFmtId="0" fontId="83" fillId="59" borderId="58" applyNumberFormat="0" applyAlignment="0" applyProtection="0"/>
    <xf numFmtId="0" fontId="84" fillId="0" borderId="59" applyNumberFormat="0" applyFill="0" applyAlignment="0" applyProtection="0"/>
    <xf numFmtId="0" fontId="85" fillId="0" borderId="0" applyNumberFormat="0" applyFill="0" applyBorder="0" applyAlignment="0" applyProtection="0"/>
    <xf numFmtId="0" fontId="80" fillId="60" borderId="0" applyNumberFormat="0" applyBorder="0" applyAlignment="0" applyProtection="0"/>
    <xf numFmtId="0" fontId="80" fillId="61" borderId="0" applyNumberFormat="0" applyBorder="0" applyAlignment="0" applyProtection="0"/>
    <xf numFmtId="0" fontId="80" fillId="62" borderId="0" applyNumberFormat="0" applyBorder="0" applyAlignment="0" applyProtection="0"/>
    <xf numFmtId="0" fontId="80" fillId="55" borderId="0" applyNumberFormat="0" applyBorder="0" applyAlignment="0" applyProtection="0"/>
    <xf numFmtId="0" fontId="80" fillId="56" borderId="0" applyNumberFormat="0" applyBorder="0" applyAlignment="0" applyProtection="0"/>
    <xf numFmtId="0" fontId="80" fillId="63" borderId="0" applyNumberFormat="0" applyBorder="0" applyAlignment="0" applyProtection="0"/>
    <xf numFmtId="0" fontId="86" fillId="49" borderId="57" applyNumberFormat="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87" fillId="45" borderId="0" applyNumberFormat="0" applyBorder="0" applyAlignment="0" applyProtection="0"/>
    <xf numFmtId="43" fontId="1" fillId="0" borderId="0" applyFont="0" applyFill="0" applyBorder="0" applyAlignment="0" applyProtection="0"/>
    <xf numFmtId="0" fontId="88" fillId="64" borderId="0" applyNumberFormat="0" applyBorder="0" applyAlignment="0" applyProtection="0"/>
    <xf numFmtId="0" fontId="4" fillId="0" borderId="0"/>
    <xf numFmtId="0" fontId="4" fillId="0" borderId="0"/>
    <xf numFmtId="0" fontId="4" fillId="0" borderId="0"/>
    <xf numFmtId="0" fontId="4" fillId="0" borderId="0"/>
    <xf numFmtId="0" fontId="96" fillId="0" borderId="0"/>
    <xf numFmtId="0" fontId="4" fillId="0" borderId="0"/>
    <xf numFmtId="0" fontId="1" fillId="31" borderId="16" applyNumberFormat="0" applyFont="0" applyAlignment="0" applyProtection="0"/>
    <xf numFmtId="0" fontId="4" fillId="65" borderId="60" applyNumberFormat="0" applyFont="0" applyAlignment="0" applyProtection="0"/>
    <xf numFmtId="0" fontId="4" fillId="65" borderId="60" applyNumberFormat="0" applyFont="0" applyAlignment="0" applyProtection="0"/>
    <xf numFmtId="9" fontId="1" fillId="0" borderId="0" applyFont="0" applyFill="0" applyBorder="0" applyAlignment="0" applyProtection="0"/>
    <xf numFmtId="0" fontId="89" fillId="58" borderId="61" applyNumberFormat="0" applyAlignment="0" applyProtection="0"/>
    <xf numFmtId="0" fontId="90" fillId="0" borderId="0" applyNumberFormat="0" applyFill="0" applyBorder="0" applyAlignment="0" applyProtection="0"/>
    <xf numFmtId="0" fontId="91" fillId="0" borderId="0" applyNumberFormat="0" applyFill="0" applyBorder="0" applyAlignment="0" applyProtection="0"/>
    <xf numFmtId="0" fontId="93" fillId="0" borderId="62" applyNumberFormat="0" applyFill="0" applyAlignment="0" applyProtection="0"/>
    <xf numFmtId="0" fontId="94" fillId="0" borderId="63" applyNumberFormat="0" applyFill="0" applyAlignment="0" applyProtection="0"/>
    <xf numFmtId="0" fontId="85" fillId="0" borderId="64" applyNumberFormat="0" applyFill="0" applyAlignment="0" applyProtection="0"/>
    <xf numFmtId="0" fontId="92" fillId="0" borderId="0" applyNumberFormat="0" applyFill="0" applyBorder="0" applyAlignment="0" applyProtection="0"/>
    <xf numFmtId="0" fontId="95" fillId="0" borderId="65" applyNumberFormat="0" applyFill="0" applyAlignment="0" applyProtection="0"/>
  </cellStyleXfs>
  <cellXfs count="749">
    <xf numFmtId="0" fontId="0" fillId="0" borderId="0" xfId="0"/>
    <xf numFmtId="0" fontId="11" fillId="32" borderId="0" xfId="0" applyFont="1" applyFill="1"/>
    <xf numFmtId="0" fontId="31" fillId="32" borderId="2" xfId="0" applyFont="1" applyFill="1" applyBorder="1" applyAlignment="1">
      <alignment horizontal="right" vertical="center"/>
    </xf>
    <xf numFmtId="0" fontId="13" fillId="32" borderId="0" xfId="0" applyFont="1" applyFill="1" applyAlignment="1">
      <alignment vertical="center"/>
    </xf>
    <xf numFmtId="0" fontId="13" fillId="32" borderId="3" xfId="0" applyFont="1" applyFill="1" applyBorder="1" applyAlignment="1">
      <alignment vertical="center"/>
    </xf>
    <xf numFmtId="0" fontId="32" fillId="32" borderId="4" xfId="0" applyFont="1" applyFill="1" applyBorder="1" applyAlignment="1">
      <alignment horizontal="right" vertical="center"/>
    </xf>
    <xf numFmtId="0" fontId="13" fillId="32" borderId="1" xfId="0" applyFont="1" applyFill="1" applyBorder="1" applyAlignment="1">
      <alignment vertical="center"/>
    </xf>
    <xf numFmtId="0" fontId="13" fillId="32" borderId="5" xfId="0" applyFont="1" applyFill="1" applyBorder="1" applyAlignment="1">
      <alignment vertical="center"/>
    </xf>
    <xf numFmtId="0" fontId="11" fillId="32" borderId="0" xfId="0" applyFont="1" applyFill="1" applyAlignment="1">
      <alignment horizontal="left" vertical="top"/>
    </xf>
    <xf numFmtId="0" fontId="14" fillId="0" borderId="0" xfId="0" applyFont="1"/>
    <xf numFmtId="166" fontId="14" fillId="0" borderId="0" xfId="38" applyNumberFormat="1" applyFont="1" applyFill="1" applyBorder="1" applyAlignment="1"/>
    <xf numFmtId="166" fontId="14" fillId="34" borderId="0" xfId="38" applyNumberFormat="1" applyFont="1" applyFill="1" applyBorder="1" applyAlignment="1"/>
    <xf numFmtId="166" fontId="14" fillId="34" borderId="1" xfId="38" applyNumberFormat="1" applyFont="1" applyFill="1" applyBorder="1" applyAlignment="1"/>
    <xf numFmtId="0" fontId="14" fillId="0" borderId="0" xfId="0" applyFont="1" applyAlignment="1">
      <alignment horizontal="center" vertical="center"/>
    </xf>
    <xf numFmtId="0" fontId="14" fillId="0" borderId="10" xfId="0" applyFont="1" applyBorder="1"/>
    <xf numFmtId="0" fontId="14" fillId="0" borderId="11" xfId="0" applyFont="1" applyBorder="1"/>
    <xf numFmtId="0" fontId="14" fillId="0" borderId="12" xfId="0" applyFont="1" applyBorder="1"/>
    <xf numFmtId="0" fontId="14" fillId="0" borderId="0" xfId="0" applyFont="1" applyAlignment="1">
      <alignment vertical="center"/>
    </xf>
    <xf numFmtId="0" fontId="14" fillId="0" borderId="4" xfId="0" applyFont="1" applyBorder="1"/>
    <xf numFmtId="0" fontId="14" fillId="0" borderId="1" xfId="0" applyFont="1" applyBorder="1"/>
    <xf numFmtId="0" fontId="14" fillId="0" borderId="5" xfId="0" applyFont="1" applyBorder="1"/>
    <xf numFmtId="0" fontId="11" fillId="0" borderId="0" xfId="0" applyFont="1"/>
    <xf numFmtId="0" fontId="19" fillId="32" borderId="0" xfId="0" applyFont="1" applyFill="1" applyAlignment="1">
      <alignment horizontal="left" vertical="top"/>
    </xf>
    <xf numFmtId="3" fontId="15" fillId="38" borderId="8" xfId="44" applyNumberFormat="1" applyFont="1" applyFill="1" applyBorder="1" applyAlignment="1">
      <alignment horizontal="left" vertical="center" indent="2"/>
    </xf>
    <xf numFmtId="3" fontId="37" fillId="37" borderId="8" xfId="44" applyNumberFormat="1" applyFont="1" applyFill="1" applyBorder="1" applyAlignment="1">
      <alignment horizontal="left" vertical="center" indent="2"/>
    </xf>
    <xf numFmtId="3" fontId="37" fillId="38" borderId="9" xfId="44" applyNumberFormat="1" applyFont="1" applyFill="1" applyBorder="1" applyAlignment="1">
      <alignment horizontal="left" vertical="center" indent="1"/>
    </xf>
    <xf numFmtId="166" fontId="14" fillId="0" borderId="11" xfId="38" applyNumberFormat="1" applyFont="1" applyFill="1" applyBorder="1" applyAlignment="1"/>
    <xf numFmtId="0" fontId="15" fillId="34" borderId="13" xfId="0" applyFont="1" applyFill="1" applyBorder="1" applyAlignment="1">
      <alignment horizontal="center" vertical="center" wrapText="1"/>
    </xf>
    <xf numFmtId="41" fontId="37" fillId="37" borderId="2" xfId="44" applyNumberFormat="1" applyFont="1" applyFill="1" applyBorder="1" applyAlignment="1">
      <alignment horizontal="right" vertical="center"/>
    </xf>
    <xf numFmtId="41" fontId="37" fillId="38" borderId="4" xfId="44" applyNumberFormat="1" applyFont="1" applyFill="1" applyBorder="1" applyAlignment="1">
      <alignment horizontal="right" vertical="center"/>
    </xf>
    <xf numFmtId="0" fontId="15" fillId="34" borderId="10" xfId="0" applyFont="1" applyFill="1" applyBorder="1" applyAlignment="1">
      <alignment horizontal="center" vertical="center" wrapText="1"/>
    </xf>
    <xf numFmtId="0" fontId="15" fillId="34" borderId="11" xfId="0" applyFont="1" applyFill="1" applyBorder="1" applyAlignment="1">
      <alignment horizontal="center" vertical="center" wrapText="1"/>
    </xf>
    <xf numFmtId="41" fontId="15" fillId="32" borderId="10" xfId="44" applyNumberFormat="1" applyFont="1" applyFill="1" applyBorder="1"/>
    <xf numFmtId="41" fontId="37" fillId="32" borderId="2" xfId="44" applyNumberFormat="1" applyFont="1" applyFill="1" applyBorder="1" applyAlignment="1">
      <alignment horizontal="right" vertical="center"/>
    </xf>
    <xf numFmtId="41" fontId="37" fillId="34" borderId="4" xfId="44" applyNumberFormat="1" applyFont="1" applyFill="1" applyBorder="1" applyAlignment="1">
      <alignment horizontal="right" vertical="center"/>
    </xf>
    <xf numFmtId="41" fontId="40" fillId="37" borderId="10" xfId="0" applyNumberFormat="1" applyFont="1" applyFill="1" applyBorder="1" applyAlignment="1">
      <alignment horizontal="center" vertical="center"/>
    </xf>
    <xf numFmtId="41" fontId="40" fillId="38" borderId="2" xfId="0" applyNumberFormat="1" applyFont="1" applyFill="1" applyBorder="1" applyAlignment="1">
      <alignment horizontal="center" vertical="center"/>
    </xf>
    <xf numFmtId="166" fontId="15" fillId="0" borderId="0" xfId="38" applyNumberFormat="1" applyFont="1" applyFill="1" applyBorder="1" applyAlignment="1"/>
    <xf numFmtId="166" fontId="15" fillId="0" borderId="11" xfId="38" applyNumberFormat="1" applyFont="1" applyFill="1" applyBorder="1" applyAlignment="1"/>
    <xf numFmtId="41" fontId="15" fillId="38" borderId="2" xfId="44" applyNumberFormat="1" applyFont="1" applyFill="1" applyBorder="1"/>
    <xf numFmtId="166" fontId="15" fillId="34" borderId="0" xfId="38" applyNumberFormat="1" applyFont="1" applyFill="1" applyBorder="1" applyAlignment="1"/>
    <xf numFmtId="41" fontId="15" fillId="34" borderId="2" xfId="44" applyNumberFormat="1" applyFont="1" applyFill="1" applyBorder="1"/>
    <xf numFmtId="166" fontId="15" fillId="34" borderId="1" xfId="38" applyNumberFormat="1" applyFont="1" applyFill="1" applyBorder="1" applyAlignment="1"/>
    <xf numFmtId="41" fontId="15" fillId="37" borderId="10" xfId="44" applyNumberFormat="1" applyFont="1" applyFill="1" applyBorder="1"/>
    <xf numFmtId="166" fontId="15" fillId="0" borderId="12" xfId="38" applyNumberFormat="1" applyFont="1" applyFill="1" applyBorder="1" applyAlignment="1"/>
    <xf numFmtId="166" fontId="15" fillId="34" borderId="3" xfId="38" applyNumberFormat="1" applyFont="1" applyFill="1" applyBorder="1" applyAlignment="1"/>
    <xf numFmtId="166" fontId="15" fillId="0" borderId="3" xfId="38" applyNumberFormat="1" applyFont="1" applyFill="1" applyBorder="1" applyAlignment="1"/>
    <xf numFmtId="166" fontId="15" fillId="34" borderId="5" xfId="38" applyNumberFormat="1" applyFont="1" applyFill="1" applyBorder="1" applyAlignment="1"/>
    <xf numFmtId="0" fontId="15" fillId="0" borderId="0" xfId="0" applyFont="1"/>
    <xf numFmtId="3" fontId="36" fillId="0" borderId="2" xfId="44" applyNumberFormat="1" applyFont="1" applyBorder="1" applyAlignment="1">
      <alignment horizontal="left" indent="6"/>
    </xf>
    <xf numFmtId="3" fontId="15" fillId="34" borderId="10" xfId="44" applyNumberFormat="1" applyFont="1" applyFill="1" applyBorder="1" applyAlignment="1">
      <alignment horizontal="left" indent="4"/>
    </xf>
    <xf numFmtId="3" fontId="15" fillId="34" borderId="2" xfId="44" applyNumberFormat="1" applyFont="1" applyFill="1" applyBorder="1" applyAlignment="1">
      <alignment horizontal="left" indent="4"/>
    </xf>
    <xf numFmtId="3" fontId="37" fillId="34" borderId="2" xfId="44" applyNumberFormat="1" applyFont="1" applyFill="1" applyBorder="1" applyAlignment="1">
      <alignment horizontal="left" vertical="center" indent="4"/>
    </xf>
    <xf numFmtId="166" fontId="36" fillId="0" borderId="0" xfId="44" applyNumberFormat="1" applyFont="1" applyAlignment="1">
      <alignment horizontal="center" vertical="center"/>
    </xf>
    <xf numFmtId="168" fontId="14" fillId="0" borderId="0" xfId="33" applyNumberFormat="1" applyFont="1"/>
    <xf numFmtId="166" fontId="36" fillId="0" borderId="0" xfId="38" applyNumberFormat="1" applyFont="1" applyFill="1" applyBorder="1" applyAlignment="1">
      <alignment horizontal="center"/>
    </xf>
    <xf numFmtId="0" fontId="36" fillId="0" borderId="0" xfId="0" applyFont="1"/>
    <xf numFmtId="166" fontId="36" fillId="0" borderId="2" xfId="38" applyNumberFormat="1" applyFont="1" applyFill="1" applyBorder="1" applyAlignment="1"/>
    <xf numFmtId="166" fontId="36" fillId="0" borderId="0" xfId="38" applyNumberFormat="1" applyFont="1" applyFill="1" applyBorder="1" applyAlignment="1"/>
    <xf numFmtId="41" fontId="42" fillId="0" borderId="2" xfId="44" applyNumberFormat="1" applyFont="1" applyBorder="1" applyAlignment="1">
      <alignment horizontal="right" vertical="center"/>
    </xf>
    <xf numFmtId="0" fontId="14" fillId="0" borderId="3" xfId="0" applyFont="1" applyBorder="1"/>
    <xf numFmtId="0" fontId="14" fillId="34" borderId="3" xfId="0" applyFont="1" applyFill="1" applyBorder="1"/>
    <xf numFmtId="0" fontId="14" fillId="34" borderId="5" xfId="0" applyFont="1" applyFill="1" applyBorder="1"/>
    <xf numFmtId="41" fontId="42" fillId="0" borderId="4" xfId="44" applyNumberFormat="1" applyFont="1" applyBorder="1" applyAlignment="1">
      <alignment horizontal="right" vertical="center"/>
    </xf>
    <xf numFmtId="41" fontId="42" fillId="0" borderId="0" xfId="44" applyNumberFormat="1" applyFont="1" applyAlignment="1">
      <alignment horizontal="right" vertical="center"/>
    </xf>
    <xf numFmtId="41" fontId="15" fillId="0" borderId="2" xfId="33" applyNumberFormat="1" applyFont="1" applyBorder="1" applyAlignment="1">
      <alignment horizontal="right"/>
    </xf>
    <xf numFmtId="41" fontId="15" fillId="34" borderId="2" xfId="33" applyNumberFormat="1" applyFont="1" applyFill="1" applyBorder="1" applyAlignment="1">
      <alignment horizontal="right"/>
    </xf>
    <xf numFmtId="41" fontId="14" fillId="0" borderId="2" xfId="33" applyNumberFormat="1" applyFont="1" applyBorder="1"/>
    <xf numFmtId="41" fontId="37" fillId="34" borderId="2" xfId="33" applyNumberFormat="1" applyFont="1" applyFill="1" applyBorder="1" applyAlignment="1">
      <alignment horizontal="center" vertical="center"/>
    </xf>
    <xf numFmtId="168" fontId="14" fillId="0" borderId="0" xfId="33" applyNumberFormat="1" applyFont="1" applyBorder="1"/>
    <xf numFmtId="166" fontId="14" fillId="0" borderId="0" xfId="0" applyNumberFormat="1" applyFont="1" applyAlignment="1">
      <alignment horizontal="center"/>
    </xf>
    <xf numFmtId="0" fontId="11" fillId="0" borderId="2" xfId="0" applyFont="1" applyBorder="1"/>
    <xf numFmtId="0" fontId="11" fillId="0" borderId="3" xfId="0" applyFont="1" applyBorder="1"/>
    <xf numFmtId="0" fontId="11" fillId="0" borderId="4" xfId="0" applyFont="1" applyBorder="1"/>
    <xf numFmtId="0" fontId="11" fillId="0" borderId="1" xfId="0" applyFont="1" applyBorder="1"/>
    <xf numFmtId="0" fontId="11" fillId="0" borderId="5" xfId="0" applyFont="1" applyBorder="1"/>
    <xf numFmtId="0" fontId="11" fillId="0" borderId="11" xfId="0" applyFont="1" applyBorder="1"/>
    <xf numFmtId="0" fontId="11" fillId="0" borderId="12" xfId="0" applyFont="1" applyBorder="1"/>
    <xf numFmtId="0" fontId="11" fillId="0" borderId="10" xfId="0" applyFont="1" applyBorder="1"/>
    <xf numFmtId="0" fontId="14" fillId="0" borderId="11" xfId="0" quotePrefix="1" applyFont="1" applyBorder="1" applyAlignment="1">
      <alignment horizontal="center" vertical="top" wrapText="1"/>
    </xf>
    <xf numFmtId="0" fontId="14" fillId="0" borderId="1" xfId="0" quotePrefix="1" applyFont="1" applyBorder="1" applyAlignment="1">
      <alignment horizontal="center" vertical="top" wrapText="1"/>
    </xf>
    <xf numFmtId="0" fontId="12" fillId="33" borderId="10" xfId="0" applyFont="1" applyFill="1" applyBorder="1" applyAlignment="1">
      <alignment horizontal="center" vertical="center"/>
    </xf>
    <xf numFmtId="41" fontId="15" fillId="0" borderId="0" xfId="33" applyNumberFormat="1" applyFont="1" applyBorder="1" applyAlignment="1">
      <alignment horizontal="right"/>
    </xf>
    <xf numFmtId="41" fontId="15" fillId="34" borderId="0" xfId="33" applyNumberFormat="1" applyFont="1" applyFill="1" applyBorder="1" applyAlignment="1">
      <alignment horizontal="right"/>
    </xf>
    <xf numFmtId="41" fontId="14" fillId="0" borderId="0" xfId="33" applyNumberFormat="1" applyFont="1" applyBorder="1"/>
    <xf numFmtId="41" fontId="37" fillId="34" borderId="0" xfId="33" applyNumberFormat="1" applyFont="1" applyFill="1" applyBorder="1" applyAlignment="1">
      <alignment horizontal="center" vertical="center"/>
    </xf>
    <xf numFmtId="0" fontId="11" fillId="0" borderId="11" xfId="0" applyFont="1" applyBorder="1" applyAlignment="1">
      <alignment horizontal="center" vertical="top"/>
    </xf>
    <xf numFmtId="0" fontId="11" fillId="0" borderId="1" xfId="0" applyFont="1" applyBorder="1" applyAlignment="1">
      <alignment horizontal="center" vertical="top"/>
    </xf>
    <xf numFmtId="0" fontId="11" fillId="0" borderId="0" xfId="0" applyFont="1" applyAlignment="1">
      <alignment horizontal="center" vertical="top"/>
    </xf>
    <xf numFmtId="0" fontId="14" fillId="0" borderId="0" xfId="0" quotePrefix="1" applyFont="1" applyAlignment="1">
      <alignment horizontal="center" vertical="top" wrapText="1"/>
    </xf>
    <xf numFmtId="0" fontId="3" fillId="32" borderId="0" xfId="45" applyFill="1"/>
    <xf numFmtId="0" fontId="45" fillId="35" borderId="0" xfId="46" applyFont="1" applyFill="1" applyAlignment="1">
      <alignment horizontal="center" vertical="center"/>
    </xf>
    <xf numFmtId="0" fontId="34" fillId="35" borderId="2" xfId="45" applyFont="1" applyFill="1" applyBorder="1" applyAlignment="1">
      <alignment horizontal="center" vertical="center"/>
    </xf>
    <xf numFmtId="0" fontId="15" fillId="34" borderId="0" xfId="45" applyFont="1" applyFill="1" applyAlignment="1">
      <alignment horizontal="left" vertical="center" wrapText="1" indent="2"/>
    </xf>
    <xf numFmtId="0" fontId="46" fillId="34" borderId="0" xfId="45" applyFont="1" applyFill="1" applyAlignment="1">
      <alignment horizontal="left" indent="2"/>
    </xf>
    <xf numFmtId="0" fontId="43" fillId="32" borderId="0" xfId="45" applyFont="1" applyFill="1"/>
    <xf numFmtId="0" fontId="48" fillId="0" borderId="0" xfId="45" applyFont="1" applyAlignment="1">
      <alignment vertical="center" wrapText="1"/>
    </xf>
    <xf numFmtId="0" fontId="48" fillId="33" borderId="21" xfId="45" applyFont="1" applyFill="1" applyBorder="1" applyAlignment="1">
      <alignment vertical="center" wrapText="1"/>
    </xf>
    <xf numFmtId="0" fontId="50" fillId="32" borderId="0" xfId="45" applyFont="1" applyFill="1"/>
    <xf numFmtId="0" fontId="50" fillId="32" borderId="23" xfId="45" applyFont="1" applyFill="1" applyBorder="1"/>
    <xf numFmtId="0" fontId="48" fillId="33" borderId="25" xfId="45" applyFont="1" applyFill="1" applyBorder="1" applyAlignment="1">
      <alignment vertical="center" wrapText="1"/>
    </xf>
    <xf numFmtId="0" fontId="48" fillId="0" borderId="23" xfId="45" applyFont="1" applyBorder="1" applyAlignment="1">
      <alignment vertical="center" wrapText="1"/>
    </xf>
    <xf numFmtId="0" fontId="48" fillId="34" borderId="29" xfId="45" applyFont="1" applyFill="1" applyBorder="1" applyAlignment="1">
      <alignment horizontal="center" vertical="center" wrapText="1"/>
    </xf>
    <xf numFmtId="0" fontId="48" fillId="34" borderId="30" xfId="45" applyFont="1" applyFill="1" applyBorder="1" applyAlignment="1">
      <alignment horizontal="center" vertical="center" wrapText="1"/>
    </xf>
    <xf numFmtId="0" fontId="48" fillId="34" borderId="31" xfId="45" applyFont="1" applyFill="1" applyBorder="1" applyAlignment="1">
      <alignment horizontal="center" vertical="center" wrapText="1"/>
    </xf>
    <xf numFmtId="0" fontId="50" fillId="40" borderId="7" xfId="45" applyFont="1" applyFill="1" applyBorder="1" applyAlignment="1">
      <alignment vertical="center" wrapText="1"/>
    </xf>
    <xf numFmtId="0" fontId="50" fillId="40" borderId="32" xfId="45" applyFont="1" applyFill="1" applyBorder="1" applyAlignment="1">
      <alignment vertical="center" wrapText="1"/>
    </xf>
    <xf numFmtId="0" fontId="51" fillId="39" borderId="33" xfId="45" applyFont="1" applyFill="1" applyBorder="1" applyAlignment="1">
      <alignment horizontal="center" vertical="center"/>
    </xf>
    <xf numFmtId="41" fontId="50" fillId="32" borderId="0" xfId="45" applyNumberFormat="1" applyFont="1" applyFill="1"/>
    <xf numFmtId="0" fontId="51" fillId="39" borderId="23" xfId="45" applyFont="1" applyFill="1" applyBorder="1" applyAlignment="1">
      <alignment horizontal="center" vertical="center"/>
    </xf>
    <xf numFmtId="0" fontId="55" fillId="34" borderId="24" xfId="45" applyFont="1" applyFill="1" applyBorder="1" applyAlignment="1">
      <alignment horizontal="left" wrapText="1" indent="2"/>
    </xf>
    <xf numFmtId="41" fontId="55" fillId="34" borderId="34" xfId="47" applyFont="1" applyFill="1" applyBorder="1" applyAlignment="1">
      <alignment horizontal="right" vertical="center" wrapText="1" indent="2"/>
    </xf>
    <xf numFmtId="41" fontId="55" fillId="34" borderId="35" xfId="47" applyFont="1" applyFill="1" applyBorder="1" applyAlignment="1">
      <alignment horizontal="center" vertical="center"/>
    </xf>
    <xf numFmtId="41" fontId="55" fillId="34" borderId="36" xfId="47" applyFont="1" applyFill="1" applyBorder="1" applyAlignment="1">
      <alignment horizontal="center" vertical="center"/>
    </xf>
    <xf numFmtId="166" fontId="50" fillId="32" borderId="11" xfId="45" applyNumberFormat="1" applyFont="1" applyFill="1" applyBorder="1" applyAlignment="1">
      <alignment horizontal="center"/>
    </xf>
    <xf numFmtId="166" fontId="50" fillId="32" borderId="19" xfId="45" applyNumberFormat="1" applyFont="1" applyFill="1" applyBorder="1" applyAlignment="1">
      <alignment horizontal="center"/>
    </xf>
    <xf numFmtId="166" fontId="50" fillId="32" borderId="12" xfId="45" applyNumberFormat="1" applyFont="1" applyFill="1" applyBorder="1" applyAlignment="1">
      <alignment horizontal="center"/>
    </xf>
    <xf numFmtId="0" fontId="56" fillId="0" borderId="28" xfId="45" applyFont="1" applyBorder="1" applyAlignment="1">
      <alignment horizontal="left" vertical="center" wrapText="1" indent="2"/>
    </xf>
    <xf numFmtId="170" fontId="56" fillId="0" borderId="28" xfId="47" applyNumberFormat="1" applyFont="1" applyFill="1" applyBorder="1" applyAlignment="1">
      <alignment horizontal="left" vertical="center" wrapText="1" indent="2"/>
    </xf>
    <xf numFmtId="170" fontId="56" fillId="0" borderId="28" xfId="47" applyNumberFormat="1" applyFont="1" applyFill="1" applyBorder="1" applyAlignment="1">
      <alignment horizontal="left" vertical="center" wrapText="1"/>
    </xf>
    <xf numFmtId="170" fontId="56" fillId="0" borderId="28" xfId="47" applyNumberFormat="1" applyFont="1" applyFill="1" applyBorder="1" applyAlignment="1">
      <alignment vertical="center" wrapText="1"/>
    </xf>
    <xf numFmtId="3" fontId="57" fillId="39" borderId="0" xfId="45" applyNumberFormat="1" applyFont="1" applyFill="1" applyAlignment="1">
      <alignment horizontal="center" vertical="center"/>
    </xf>
    <xf numFmtId="0" fontId="55" fillId="0" borderId="24" xfId="45" applyFont="1" applyBorder="1" applyAlignment="1">
      <alignment horizontal="left" wrapText="1" indent="2"/>
    </xf>
    <xf numFmtId="41" fontId="55" fillId="0" borderId="34" xfId="47" applyFont="1" applyFill="1" applyBorder="1" applyAlignment="1">
      <alignment horizontal="right" vertical="center" wrapText="1" indent="2"/>
    </xf>
    <xf numFmtId="41" fontId="55" fillId="0" borderId="35" xfId="47" applyFont="1" applyFill="1" applyBorder="1" applyAlignment="1">
      <alignment horizontal="center" vertical="center"/>
    </xf>
    <xf numFmtId="41" fontId="55" fillId="0" borderId="36" xfId="47" applyFont="1" applyFill="1" applyBorder="1" applyAlignment="1">
      <alignment horizontal="center" vertical="center"/>
    </xf>
    <xf numFmtId="166" fontId="50" fillId="32" borderId="0" xfId="45" applyNumberFormat="1" applyFont="1" applyFill="1" applyAlignment="1">
      <alignment horizontal="center"/>
    </xf>
    <xf numFmtId="166" fontId="50" fillId="32" borderId="8" xfId="45" applyNumberFormat="1" applyFont="1" applyFill="1" applyBorder="1" applyAlignment="1">
      <alignment horizontal="center"/>
    </xf>
    <xf numFmtId="166" fontId="50" fillId="32" borderId="3" xfId="45" applyNumberFormat="1" applyFont="1" applyFill="1" applyBorder="1" applyAlignment="1">
      <alignment horizontal="center"/>
    </xf>
    <xf numFmtId="0" fontId="56" fillId="0" borderId="0" xfId="45" applyFont="1" applyAlignment="1">
      <alignment horizontal="left" vertical="center" wrapText="1" indent="2"/>
    </xf>
    <xf numFmtId="170" fontId="56" fillId="0" borderId="0" xfId="47" applyNumberFormat="1" applyFont="1" applyFill="1" applyBorder="1" applyAlignment="1">
      <alignment horizontal="left" vertical="center" wrapText="1" indent="4"/>
    </xf>
    <xf numFmtId="170" fontId="56" fillId="0" borderId="0" xfId="47" applyNumberFormat="1" applyFont="1" applyFill="1" applyBorder="1" applyAlignment="1">
      <alignment horizontal="left" vertical="center" wrapText="1"/>
    </xf>
    <xf numFmtId="170" fontId="56" fillId="0" borderId="0" xfId="47" applyNumberFormat="1" applyFont="1" applyFill="1" applyBorder="1" applyAlignment="1">
      <alignment vertical="center" wrapText="1"/>
    </xf>
    <xf numFmtId="3" fontId="51" fillId="39" borderId="0" xfId="45" applyNumberFormat="1" applyFont="1" applyFill="1" applyAlignment="1">
      <alignment horizontal="center" vertical="center"/>
    </xf>
    <xf numFmtId="0" fontId="58" fillId="39" borderId="0" xfId="45" applyFont="1" applyFill="1" applyAlignment="1">
      <alignment vertical="center"/>
    </xf>
    <xf numFmtId="0" fontId="55" fillId="0" borderId="37" xfId="45" applyFont="1" applyBorder="1" applyAlignment="1">
      <alignment horizontal="left" wrapText="1" indent="2"/>
    </xf>
    <xf numFmtId="41" fontId="55" fillId="0" borderId="38" xfId="47" applyFont="1" applyFill="1" applyBorder="1" applyAlignment="1">
      <alignment horizontal="right" vertical="center" wrapText="1" indent="2"/>
    </xf>
    <xf numFmtId="41" fontId="55" fillId="0" borderId="39" xfId="47" applyFont="1" applyFill="1" applyBorder="1" applyAlignment="1">
      <alignment horizontal="center" vertical="center"/>
    </xf>
    <xf numFmtId="41" fontId="55" fillId="0" borderId="40" xfId="47" applyFont="1" applyFill="1" applyBorder="1" applyAlignment="1">
      <alignment horizontal="center" vertical="center"/>
    </xf>
    <xf numFmtId="0" fontId="56" fillId="0" borderId="1" xfId="45" applyFont="1" applyBorder="1" applyAlignment="1">
      <alignment horizontal="left" vertical="center" wrapText="1" indent="2"/>
    </xf>
    <xf numFmtId="170" fontId="56" fillId="0" borderId="1" xfId="47" applyNumberFormat="1" applyFont="1" applyFill="1" applyBorder="1" applyAlignment="1">
      <alignment horizontal="left" vertical="center" wrapText="1" indent="4"/>
    </xf>
    <xf numFmtId="170" fontId="56" fillId="0" borderId="1" xfId="47" applyNumberFormat="1" applyFont="1" applyFill="1" applyBorder="1" applyAlignment="1">
      <alignment horizontal="left" vertical="center" wrapText="1"/>
    </xf>
    <xf numFmtId="170" fontId="56" fillId="0" borderId="1" xfId="47" applyNumberFormat="1" applyFont="1" applyFill="1" applyBorder="1" applyAlignment="1">
      <alignment vertical="center" wrapText="1"/>
    </xf>
    <xf numFmtId="3" fontId="57" fillId="39" borderId="1" xfId="45" applyNumberFormat="1" applyFont="1" applyFill="1" applyBorder="1" applyAlignment="1">
      <alignment horizontal="center" vertical="center"/>
    </xf>
    <xf numFmtId="0" fontId="50" fillId="32" borderId="1" xfId="45" applyFont="1" applyFill="1" applyBorder="1"/>
    <xf numFmtId="3" fontId="59" fillId="0" borderId="41" xfId="48" applyNumberFormat="1" applyFont="1" applyBorder="1" applyAlignment="1">
      <alignment horizontal="left" indent="2"/>
    </xf>
    <xf numFmtId="3" fontId="59" fillId="0" borderId="6" xfId="48" applyNumberFormat="1" applyFont="1" applyBorder="1" applyAlignment="1">
      <alignment horizontal="right" vertical="center" wrapText="1" indent="2"/>
    </xf>
    <xf numFmtId="3" fontId="59" fillId="0" borderId="7" xfId="48" applyNumberFormat="1" applyFont="1" applyBorder="1" applyAlignment="1">
      <alignment horizontal="right" vertical="center" wrapText="1" indent="2"/>
    </xf>
    <xf numFmtId="166" fontId="49" fillId="32" borderId="6" xfId="45" applyNumberFormat="1" applyFont="1" applyFill="1" applyBorder="1" applyAlignment="1">
      <alignment horizontal="center"/>
    </xf>
    <xf numFmtId="166" fontId="49" fillId="32" borderId="32" xfId="45" applyNumberFormat="1" applyFont="1" applyFill="1" applyBorder="1" applyAlignment="1">
      <alignment horizontal="center"/>
    </xf>
    <xf numFmtId="166" fontId="49" fillId="32" borderId="7" xfId="45" applyNumberFormat="1" applyFont="1" applyFill="1" applyBorder="1" applyAlignment="1">
      <alignment horizontal="center"/>
    </xf>
    <xf numFmtId="3" fontId="17" fillId="0" borderId="23" xfId="48" applyNumberFormat="1" applyFont="1" applyBorder="1" applyAlignment="1">
      <alignment horizontal="left" indent="2"/>
    </xf>
    <xf numFmtId="170" fontId="60" fillId="0" borderId="23" xfId="47" applyNumberFormat="1" applyFont="1" applyFill="1" applyBorder="1" applyAlignment="1">
      <alignment horizontal="left" vertical="center" wrapText="1" indent="4"/>
    </xf>
    <xf numFmtId="170" fontId="60" fillId="0" borderId="23" xfId="47" applyNumberFormat="1" applyFont="1" applyFill="1" applyBorder="1" applyAlignment="1">
      <alignment horizontal="left" vertical="center" wrapText="1"/>
    </xf>
    <xf numFmtId="170" fontId="60" fillId="0" borderId="23" xfId="47" applyNumberFormat="1" applyFont="1" applyFill="1" applyBorder="1" applyAlignment="1">
      <alignment vertical="center" wrapText="1"/>
    </xf>
    <xf numFmtId="3" fontId="17" fillId="0" borderId="6" xfId="48" applyNumberFormat="1" applyFont="1" applyBorder="1" applyAlignment="1">
      <alignment horizontal="left" indent="2"/>
    </xf>
    <xf numFmtId="3" fontId="51" fillId="39" borderId="6" xfId="45" applyNumberFormat="1" applyFont="1" applyFill="1" applyBorder="1" applyAlignment="1">
      <alignment horizontal="center" vertical="center"/>
    </xf>
    <xf numFmtId="0" fontId="3" fillId="32" borderId="6" xfId="45" applyFill="1" applyBorder="1"/>
    <xf numFmtId="3" fontId="16" fillId="0" borderId="0" xfId="45" applyNumberFormat="1" applyFont="1" applyAlignment="1">
      <alignment horizontal="left" vertical="center" indent="2"/>
    </xf>
    <xf numFmtId="166" fontId="50" fillId="32" borderId="0" xfId="45" applyNumberFormat="1" applyFont="1" applyFill="1"/>
    <xf numFmtId="3" fontId="17" fillId="0" borderId="42" xfId="48" applyNumberFormat="1" applyFont="1" applyBorder="1" applyAlignment="1">
      <alignment horizontal="left" indent="2"/>
    </xf>
    <xf numFmtId="0" fontId="3" fillId="32" borderId="42" xfId="45" applyFill="1" applyBorder="1"/>
    <xf numFmtId="3" fontId="16" fillId="32" borderId="0" xfId="45" applyNumberFormat="1" applyFont="1" applyFill="1" applyAlignment="1">
      <alignment horizontal="left" indent="2"/>
    </xf>
    <xf numFmtId="3" fontId="17" fillId="32" borderId="0" xfId="45" applyNumberFormat="1" applyFont="1" applyFill="1" applyAlignment="1">
      <alignment horizontal="left" indent="2"/>
    </xf>
    <xf numFmtId="3" fontId="15" fillId="37" borderId="10" xfId="44" applyNumberFormat="1" applyFont="1" applyFill="1" applyBorder="1" applyAlignment="1">
      <alignment horizontal="left" vertical="center" indent="2"/>
    </xf>
    <xf numFmtId="3" fontId="15" fillId="38" borderId="2" xfId="44" applyNumberFormat="1" applyFont="1" applyFill="1" applyBorder="1" applyAlignment="1">
      <alignment horizontal="left" vertical="center" indent="2"/>
    </xf>
    <xf numFmtId="3" fontId="37" fillId="37" borderId="2" xfId="44" applyNumberFormat="1" applyFont="1" applyFill="1" applyBorder="1" applyAlignment="1">
      <alignment horizontal="left" vertical="center" indent="2"/>
    </xf>
    <xf numFmtId="3" fontId="37" fillId="38" borderId="4" xfId="44" applyNumberFormat="1" applyFont="1" applyFill="1" applyBorder="1" applyAlignment="1">
      <alignment horizontal="left" vertical="center" indent="1"/>
    </xf>
    <xf numFmtId="41" fontId="40" fillId="37" borderId="0" xfId="0" applyNumberFormat="1" applyFont="1" applyFill="1" applyAlignment="1">
      <alignment horizontal="center" vertical="center"/>
    </xf>
    <xf numFmtId="41" fontId="15" fillId="34" borderId="0" xfId="44" applyNumberFormat="1" applyFont="1" applyFill="1"/>
    <xf numFmtId="41" fontId="40" fillId="38" borderId="0" xfId="0" applyNumberFormat="1" applyFont="1" applyFill="1" applyAlignment="1">
      <alignment horizontal="center" vertical="center"/>
    </xf>
    <xf numFmtId="41" fontId="37" fillId="37" borderId="0" xfId="44" applyNumberFormat="1" applyFont="1" applyFill="1" applyAlignment="1">
      <alignment horizontal="right" vertical="center"/>
    </xf>
    <xf numFmtId="41" fontId="37" fillId="32" borderId="0" xfId="44" applyNumberFormat="1" applyFont="1" applyFill="1" applyAlignment="1">
      <alignment horizontal="right" vertical="center"/>
    </xf>
    <xf numFmtId="41" fontId="37" fillId="34" borderId="1" xfId="44" applyNumberFormat="1" applyFont="1" applyFill="1" applyBorder="1" applyAlignment="1">
      <alignment horizontal="right" vertical="center"/>
    </xf>
    <xf numFmtId="41" fontId="15" fillId="32" borderId="11" xfId="44" applyNumberFormat="1" applyFont="1" applyFill="1" applyBorder="1"/>
    <xf numFmtId="41" fontId="40" fillId="37" borderId="11" xfId="0" applyNumberFormat="1" applyFont="1" applyFill="1" applyBorder="1" applyAlignment="1">
      <alignment horizontal="center" vertical="center"/>
    </xf>
    <xf numFmtId="166" fontId="36" fillId="0" borderId="3" xfId="44" applyNumberFormat="1" applyFont="1" applyBorder="1" applyAlignment="1">
      <alignment horizontal="center" vertical="center"/>
    </xf>
    <xf numFmtId="166" fontId="14" fillId="0" borderId="3" xfId="38" applyNumberFormat="1" applyFont="1" applyFill="1" applyBorder="1" applyAlignment="1"/>
    <xf numFmtId="166" fontId="14" fillId="34" borderId="3" xfId="38" applyNumberFormat="1" applyFont="1" applyFill="1" applyBorder="1" applyAlignment="1"/>
    <xf numFmtId="166" fontId="14" fillId="34" borderId="5" xfId="38" applyNumberFormat="1" applyFont="1" applyFill="1" applyBorder="1" applyAlignment="1"/>
    <xf numFmtId="166" fontId="14" fillId="0" borderId="12" xfId="38" applyNumberFormat="1" applyFont="1" applyFill="1" applyBorder="1" applyAlignment="1"/>
    <xf numFmtId="41" fontId="40" fillId="37" borderId="2" xfId="0" applyNumberFormat="1" applyFont="1" applyFill="1" applyBorder="1" applyAlignment="1">
      <alignment horizontal="center" vertical="center"/>
    </xf>
    <xf numFmtId="0" fontId="12" fillId="34" borderId="10" xfId="0" applyFont="1" applyFill="1" applyBorder="1" applyAlignment="1">
      <alignment horizontal="center" vertical="center"/>
    </xf>
    <xf numFmtId="0" fontId="12" fillId="34" borderId="11" xfId="0" applyFont="1" applyFill="1" applyBorder="1" applyAlignment="1">
      <alignment horizontal="center" vertical="center"/>
    </xf>
    <xf numFmtId="0" fontId="12" fillId="34" borderId="12" xfId="0" applyFont="1" applyFill="1" applyBorder="1" applyAlignment="1">
      <alignment horizontal="center" vertical="center"/>
    </xf>
    <xf numFmtId="168" fontId="14" fillId="0" borderId="0" xfId="33" applyNumberFormat="1" applyFont="1" applyFill="1" applyBorder="1" applyAlignment="1">
      <alignment horizontal="center"/>
    </xf>
    <xf numFmtId="168" fontId="14" fillId="0" borderId="3" xfId="33" applyNumberFormat="1" applyFont="1" applyFill="1" applyBorder="1" applyAlignment="1">
      <alignment horizontal="center"/>
    </xf>
    <xf numFmtId="168" fontId="14" fillId="0" borderId="0" xfId="33" applyNumberFormat="1" applyFont="1" applyBorder="1" applyAlignment="1">
      <alignment horizontal="center"/>
    </xf>
    <xf numFmtId="168" fontId="14" fillId="34" borderId="0" xfId="33" applyNumberFormat="1" applyFont="1" applyFill="1" applyBorder="1" applyAlignment="1">
      <alignment horizontal="center"/>
    </xf>
    <xf numFmtId="168" fontId="14" fillId="0" borderId="0" xfId="33" applyNumberFormat="1" applyFont="1" applyFill="1" applyBorder="1" applyAlignment="1"/>
    <xf numFmtId="168" fontId="14" fillId="0" borderId="0" xfId="33" applyNumberFormat="1" applyFont="1" applyBorder="1" applyAlignment="1">
      <alignment horizontal="center" vertical="center"/>
    </xf>
    <xf numFmtId="168" fontId="14" fillId="34" borderId="11" xfId="33" applyNumberFormat="1" applyFont="1" applyFill="1" applyBorder="1" applyAlignment="1">
      <alignment horizontal="center"/>
    </xf>
    <xf numFmtId="168" fontId="14" fillId="34" borderId="11" xfId="33" applyNumberFormat="1" applyFont="1" applyFill="1" applyBorder="1" applyAlignment="1">
      <alignment horizontal="right"/>
    </xf>
    <xf numFmtId="168" fontId="14" fillId="34" borderId="12" xfId="33" applyNumberFormat="1" applyFont="1" applyFill="1" applyBorder="1" applyAlignment="1">
      <alignment horizontal="center"/>
    </xf>
    <xf numFmtId="168" fontId="14" fillId="0" borderId="0" xfId="33" applyNumberFormat="1" applyFont="1" applyBorder="1" applyAlignment="1">
      <alignment horizontal="right"/>
    </xf>
    <xf numFmtId="168" fontId="14" fillId="34" borderId="0" xfId="33" applyNumberFormat="1" applyFont="1" applyFill="1" applyBorder="1" applyAlignment="1">
      <alignment horizontal="right"/>
    </xf>
    <xf numFmtId="168" fontId="14" fillId="34" borderId="3" xfId="33" applyNumberFormat="1" applyFont="1" applyFill="1" applyBorder="1" applyAlignment="1">
      <alignment horizontal="center"/>
    </xf>
    <xf numFmtId="168" fontId="63" fillId="34" borderId="0" xfId="33" applyNumberFormat="1" applyFont="1" applyFill="1" applyBorder="1" applyAlignment="1">
      <alignment horizontal="center" vertical="center"/>
    </xf>
    <xf numFmtId="168" fontId="63" fillId="34" borderId="3" xfId="33" applyNumberFormat="1" applyFont="1" applyFill="1" applyBorder="1" applyAlignment="1">
      <alignment horizontal="center" vertical="center"/>
    </xf>
    <xf numFmtId="0" fontId="12" fillId="36" borderId="13" xfId="0" applyFont="1" applyFill="1" applyBorder="1"/>
    <xf numFmtId="0" fontId="12" fillId="36" borderId="11" xfId="0" applyFont="1" applyFill="1" applyBorder="1"/>
    <xf numFmtId="0" fontId="12" fillId="36" borderId="6" xfId="0" applyFont="1" applyFill="1" applyBorder="1"/>
    <xf numFmtId="0" fontId="12" fillId="34" borderId="32" xfId="0" applyFont="1" applyFill="1" applyBorder="1" applyAlignment="1">
      <alignment horizontal="center" vertical="center"/>
    </xf>
    <xf numFmtId="168" fontId="14" fillId="0" borderId="0" xfId="0" applyNumberFormat="1" applyFont="1" applyAlignment="1">
      <alignment horizontal="center" vertical="center"/>
    </xf>
    <xf numFmtId="41" fontId="42" fillId="0" borderId="1" xfId="44" applyNumberFormat="1" applyFont="1" applyBorder="1" applyAlignment="1">
      <alignment horizontal="right" vertical="center"/>
    </xf>
    <xf numFmtId="41" fontId="42" fillId="33" borderId="13" xfId="44" applyNumberFormat="1" applyFont="1" applyFill="1" applyBorder="1" applyAlignment="1">
      <alignment horizontal="right" vertical="center"/>
    </xf>
    <xf numFmtId="166" fontId="36" fillId="33" borderId="6" xfId="44" applyNumberFormat="1" applyFont="1" applyFill="1" applyBorder="1" applyAlignment="1">
      <alignment horizontal="center" vertical="center"/>
    </xf>
    <xf numFmtId="3" fontId="15" fillId="38" borderId="8" xfId="44" applyNumberFormat="1" applyFont="1" applyFill="1" applyBorder="1" applyAlignment="1">
      <alignment horizontal="left" vertical="center" indent="1"/>
    </xf>
    <xf numFmtId="3" fontId="37" fillId="37" borderId="8" xfId="44" applyNumberFormat="1" applyFont="1" applyFill="1" applyBorder="1" applyAlignment="1">
      <alignment horizontal="left" vertical="center" indent="1"/>
    </xf>
    <xf numFmtId="3" fontId="37" fillId="38" borderId="9" xfId="44" applyNumberFormat="1" applyFont="1" applyFill="1" applyBorder="1" applyAlignment="1">
      <alignment horizontal="left" vertical="center"/>
    </xf>
    <xf numFmtId="0" fontId="15" fillId="33" borderId="13" xfId="0" applyFont="1" applyFill="1" applyBorder="1" applyAlignment="1">
      <alignment horizontal="center" vertical="center" wrapText="1"/>
    </xf>
    <xf numFmtId="0" fontId="15" fillId="33" borderId="6" xfId="0" applyFont="1" applyFill="1" applyBorder="1" applyAlignment="1">
      <alignment horizontal="center" vertical="center" wrapText="1"/>
    </xf>
    <xf numFmtId="0" fontId="17" fillId="33" borderId="6" xfId="0" applyFont="1" applyFill="1" applyBorder="1" applyAlignment="1">
      <alignment horizontal="center" vertical="center" wrapText="1"/>
    </xf>
    <xf numFmtId="0" fontId="17" fillId="33" borderId="7" xfId="0" applyFont="1" applyFill="1" applyBorder="1" applyAlignment="1">
      <alignment horizontal="center" vertical="center" wrapText="1"/>
    </xf>
    <xf numFmtId="41" fontId="42" fillId="34" borderId="2" xfId="44" applyNumberFormat="1" applyFont="1" applyFill="1" applyBorder="1" applyAlignment="1">
      <alignment horizontal="right" vertical="center"/>
    </xf>
    <xf numFmtId="41" fontId="42" fillId="34" borderId="0" xfId="44" applyNumberFormat="1" applyFont="1" applyFill="1" applyAlignment="1">
      <alignment horizontal="right" vertical="center"/>
    </xf>
    <xf numFmtId="41" fontId="37" fillId="34" borderId="2" xfId="44" applyNumberFormat="1" applyFont="1" applyFill="1" applyBorder="1" applyAlignment="1">
      <alignment horizontal="right" vertical="center"/>
    </xf>
    <xf numFmtId="3" fontId="15" fillId="0" borderId="0" xfId="0" applyNumberFormat="1" applyFont="1"/>
    <xf numFmtId="3" fontId="15" fillId="34" borderId="2" xfId="44" applyNumberFormat="1" applyFont="1" applyFill="1" applyBorder="1" applyAlignment="1">
      <alignment horizontal="right" vertical="center"/>
    </xf>
    <xf numFmtId="3" fontId="36" fillId="34" borderId="2" xfId="44" applyNumberFormat="1" applyFont="1" applyFill="1" applyBorder="1" applyAlignment="1">
      <alignment horizontal="left" indent="6"/>
    </xf>
    <xf numFmtId="3" fontId="15" fillId="34" borderId="0" xfId="44" applyNumberFormat="1" applyFont="1" applyFill="1" applyAlignment="1">
      <alignment horizontal="right" vertical="center"/>
    </xf>
    <xf numFmtId="3" fontId="15" fillId="37" borderId="8" xfId="44" applyNumberFormat="1" applyFont="1" applyFill="1" applyBorder="1" applyAlignment="1">
      <alignment horizontal="left" vertical="center" indent="1"/>
    </xf>
    <xf numFmtId="41" fontId="37" fillId="34" borderId="0" xfId="44" applyNumberFormat="1" applyFont="1" applyFill="1" applyAlignment="1">
      <alignment horizontal="right" vertical="center"/>
    </xf>
    <xf numFmtId="168" fontId="14" fillId="0" borderId="0" xfId="0" applyNumberFormat="1" applyFont="1"/>
    <xf numFmtId="168" fontId="14" fillId="0" borderId="0" xfId="0" applyNumberFormat="1" applyFont="1" applyAlignment="1">
      <alignment vertical="center"/>
    </xf>
    <xf numFmtId="0" fontId="14" fillId="0" borderId="10" xfId="0" quotePrefix="1" applyFont="1" applyBorder="1" applyAlignment="1">
      <alignment vertical="top" wrapText="1"/>
    </xf>
    <xf numFmtId="0" fontId="14" fillId="0" borderId="11" xfId="0" applyFont="1" applyBorder="1" applyAlignment="1">
      <alignment vertical="top"/>
    </xf>
    <xf numFmtId="0" fontId="14" fillId="0" borderId="12" xfId="0" applyFont="1" applyBorder="1" applyAlignment="1">
      <alignment vertical="top"/>
    </xf>
    <xf numFmtId="0" fontId="14" fillId="0" borderId="2" xfId="0" applyFont="1" applyBorder="1" applyAlignment="1">
      <alignment vertical="top"/>
    </xf>
    <xf numFmtId="0" fontId="14" fillId="0" borderId="0" xfId="0" applyFont="1" applyAlignment="1">
      <alignment vertical="top"/>
    </xf>
    <xf numFmtId="0" fontId="14" fillId="0" borderId="3" xfId="0" applyFont="1" applyBorder="1" applyAlignment="1">
      <alignment vertical="top"/>
    </xf>
    <xf numFmtId="0" fontId="15" fillId="34" borderId="43" xfId="0" applyFont="1" applyFill="1" applyBorder="1" applyAlignment="1">
      <alignment horizontal="center" vertical="center" wrapText="1"/>
    </xf>
    <xf numFmtId="0" fontId="15" fillId="34" borderId="47" xfId="0" applyFont="1" applyFill="1" applyBorder="1" applyAlignment="1">
      <alignment horizontal="center" vertical="center" wrapText="1"/>
    </xf>
    <xf numFmtId="166" fontId="36" fillId="0" borderId="49" xfId="44" applyNumberFormat="1" applyFont="1" applyBorder="1" applyAlignment="1">
      <alignment horizontal="center" vertical="center"/>
    </xf>
    <xf numFmtId="166" fontId="36" fillId="0" borderId="50" xfId="44" applyNumberFormat="1" applyFont="1" applyBorder="1" applyAlignment="1">
      <alignment horizontal="center" vertical="center"/>
    </xf>
    <xf numFmtId="0" fontId="15" fillId="34" borderId="51" xfId="0" applyFont="1" applyFill="1" applyBorder="1" applyAlignment="1">
      <alignment horizontal="center" vertical="center" wrapText="1"/>
    </xf>
    <xf numFmtId="166" fontId="36" fillId="34" borderId="49" xfId="44" applyNumberFormat="1" applyFont="1" applyFill="1" applyBorder="1" applyAlignment="1">
      <alignment horizontal="center" vertical="center"/>
    </xf>
    <xf numFmtId="168" fontId="37" fillId="34" borderId="50" xfId="33" applyNumberFormat="1" applyFont="1" applyFill="1" applyBorder="1" applyAlignment="1">
      <alignment horizontal="center" vertical="center"/>
    </xf>
    <xf numFmtId="0" fontId="17" fillId="34" borderId="47" xfId="0" applyFont="1" applyFill="1" applyBorder="1" applyAlignment="1">
      <alignment horizontal="center" vertical="center" wrapText="1"/>
    </xf>
    <xf numFmtId="0" fontId="17" fillId="34" borderId="43" xfId="0" applyFont="1" applyFill="1" applyBorder="1" applyAlignment="1">
      <alignment horizontal="center" vertical="center" wrapText="1"/>
    </xf>
    <xf numFmtId="3" fontId="36" fillId="0" borderId="2" xfId="44" applyNumberFormat="1" applyFont="1" applyBorder="1" applyAlignment="1">
      <alignment horizontal="left" wrapText="1" indent="6"/>
    </xf>
    <xf numFmtId="3" fontId="36" fillId="0" borderId="4" xfId="44" applyNumberFormat="1" applyFont="1" applyBorder="1" applyAlignment="1">
      <alignment horizontal="left" wrapText="1" indent="6"/>
    </xf>
    <xf numFmtId="3" fontId="36" fillId="34" borderId="2" xfId="44" applyNumberFormat="1" applyFont="1" applyFill="1" applyBorder="1" applyAlignment="1">
      <alignment horizontal="left" wrapText="1" indent="6"/>
    </xf>
    <xf numFmtId="3" fontId="36" fillId="34" borderId="8" xfId="44" applyNumberFormat="1" applyFont="1" applyFill="1" applyBorder="1" applyAlignment="1">
      <alignment horizontal="left" wrapText="1" indent="6"/>
    </xf>
    <xf numFmtId="3" fontId="36" fillId="34" borderId="9" xfId="44" applyNumberFormat="1" applyFont="1" applyFill="1" applyBorder="1" applyAlignment="1">
      <alignment horizontal="left" wrapText="1" indent="6"/>
    </xf>
    <xf numFmtId="169" fontId="15" fillId="34" borderId="48" xfId="33" applyNumberFormat="1" applyFont="1" applyFill="1" applyBorder="1" applyAlignment="1">
      <alignment horizontal="center" vertical="center"/>
    </xf>
    <xf numFmtId="166" fontId="14" fillId="0" borderId="49" xfId="0" applyNumberFormat="1" applyFont="1" applyBorder="1" applyAlignment="1">
      <alignment horizontal="center" vertical="center"/>
    </xf>
    <xf numFmtId="166" fontId="14" fillId="34" borderId="49" xfId="0" applyNumberFormat="1" applyFont="1" applyFill="1" applyBorder="1" applyAlignment="1">
      <alignment horizontal="center" vertical="center"/>
    </xf>
    <xf numFmtId="166" fontId="14" fillId="0" borderId="50" xfId="0" applyNumberFormat="1" applyFont="1" applyBorder="1" applyAlignment="1">
      <alignment horizontal="center" vertical="center"/>
    </xf>
    <xf numFmtId="166" fontId="14" fillId="33" borderId="6" xfId="0" applyNumberFormat="1" applyFont="1" applyFill="1" applyBorder="1" applyAlignment="1">
      <alignment horizontal="center" vertical="center"/>
    </xf>
    <xf numFmtId="171" fontId="14" fillId="34" borderId="49" xfId="0" applyNumberFormat="1" applyFont="1" applyFill="1" applyBorder="1" applyAlignment="1">
      <alignment horizontal="center" vertical="center"/>
    </xf>
    <xf numFmtId="166" fontId="14" fillId="34" borderId="50" xfId="0" applyNumberFormat="1" applyFont="1" applyFill="1" applyBorder="1" applyAlignment="1">
      <alignment horizontal="center" vertical="center"/>
    </xf>
    <xf numFmtId="3" fontId="64" fillId="33" borderId="13" xfId="44" applyNumberFormat="1" applyFont="1" applyFill="1" applyBorder="1" applyAlignment="1">
      <alignment horizontal="left" vertical="center" indent="1"/>
    </xf>
    <xf numFmtId="3" fontId="64" fillId="34" borderId="10" xfId="44" applyNumberFormat="1" applyFont="1" applyFill="1" applyBorder="1" applyAlignment="1">
      <alignment horizontal="left" indent="4"/>
    </xf>
    <xf numFmtId="3" fontId="64" fillId="34" borderId="2" xfId="44" applyNumberFormat="1" applyFont="1" applyFill="1" applyBorder="1" applyAlignment="1">
      <alignment horizontal="left" indent="4"/>
    </xf>
    <xf numFmtId="3" fontId="59" fillId="0" borderId="2" xfId="44" applyNumberFormat="1" applyFont="1" applyBorder="1" applyAlignment="1">
      <alignment horizontal="left" vertical="center" indent="4"/>
    </xf>
    <xf numFmtId="3" fontId="64" fillId="33" borderId="10" xfId="44" applyNumberFormat="1" applyFont="1" applyFill="1" applyBorder="1" applyAlignment="1">
      <alignment horizontal="left" indent="1"/>
    </xf>
    <xf numFmtId="3" fontId="15" fillId="33" borderId="13" xfId="44" applyNumberFormat="1" applyFont="1" applyFill="1" applyBorder="1" applyAlignment="1">
      <alignment horizontal="left" vertical="center" wrapText="1" indent="2"/>
    </xf>
    <xf numFmtId="3" fontId="15" fillId="34" borderId="10" xfId="44" applyNumberFormat="1" applyFont="1" applyFill="1" applyBorder="1" applyAlignment="1">
      <alignment horizontal="left" wrapText="1" indent="4"/>
    </xf>
    <xf numFmtId="3" fontId="15" fillId="0" borderId="2" xfId="44" applyNumberFormat="1" applyFont="1" applyBorder="1" applyAlignment="1">
      <alignment horizontal="left" wrapText="1" indent="4"/>
    </xf>
    <xf numFmtId="166" fontId="36" fillId="34" borderId="50" xfId="44" applyNumberFormat="1" applyFont="1" applyFill="1" applyBorder="1" applyAlignment="1">
      <alignment horizontal="center" vertical="center"/>
    </xf>
    <xf numFmtId="41" fontId="15" fillId="34" borderId="10" xfId="33" applyNumberFormat="1" applyFont="1" applyFill="1" applyBorder="1" applyAlignment="1">
      <alignment horizontal="right" vertical="center"/>
    </xf>
    <xf numFmtId="169" fontId="15" fillId="34" borderId="44" xfId="33" applyNumberFormat="1" applyFont="1" applyFill="1" applyBorder="1" applyAlignment="1">
      <alignment horizontal="center" vertical="center"/>
    </xf>
    <xf numFmtId="168" fontId="15" fillId="34" borderId="48" xfId="33" applyNumberFormat="1" applyFont="1" applyFill="1" applyBorder="1" applyAlignment="1">
      <alignment horizontal="right" vertical="center"/>
    </xf>
    <xf numFmtId="41" fontId="15" fillId="0" borderId="2" xfId="33" applyNumberFormat="1" applyFont="1" applyFill="1" applyBorder="1" applyAlignment="1">
      <alignment horizontal="right" vertical="center"/>
    </xf>
    <xf numFmtId="166" fontId="14" fillId="0" borderId="45" xfId="0" applyNumberFormat="1" applyFont="1" applyBorder="1" applyAlignment="1">
      <alignment horizontal="center" vertical="center"/>
    </xf>
    <xf numFmtId="168" fontId="15" fillId="0" borderId="49" xfId="33" applyNumberFormat="1" applyFont="1" applyFill="1" applyBorder="1" applyAlignment="1">
      <alignment horizontal="right" vertical="center"/>
    </xf>
    <xf numFmtId="168" fontId="36" fillId="0" borderId="45" xfId="33" applyNumberFormat="1" applyFont="1" applyFill="1" applyBorder="1" applyAlignment="1">
      <alignment horizontal="center" vertical="center"/>
    </xf>
    <xf numFmtId="41" fontId="15" fillId="34" borderId="2" xfId="33" applyNumberFormat="1" applyFont="1" applyFill="1" applyBorder="1" applyAlignment="1">
      <alignment horizontal="right" vertical="center"/>
    </xf>
    <xf numFmtId="166" fontId="14" fillId="34" borderId="45" xfId="0" applyNumberFormat="1" applyFont="1" applyFill="1" applyBorder="1" applyAlignment="1">
      <alignment horizontal="center" vertical="center"/>
    </xf>
    <xf numFmtId="168" fontId="15" fillId="34" borderId="49" xfId="33" applyNumberFormat="1" applyFont="1" applyFill="1" applyBorder="1" applyAlignment="1">
      <alignment horizontal="right" vertical="center"/>
    </xf>
    <xf numFmtId="168" fontId="36" fillId="34" borderId="45" xfId="33" applyNumberFormat="1" applyFont="1" applyFill="1" applyBorder="1" applyAlignment="1">
      <alignment horizontal="center" vertical="center"/>
    </xf>
    <xf numFmtId="41" fontId="14" fillId="34" borderId="2" xfId="33" applyNumberFormat="1" applyFont="1" applyFill="1" applyBorder="1" applyAlignment="1">
      <alignment vertical="center"/>
    </xf>
    <xf numFmtId="168" fontId="14" fillId="34" borderId="49" xfId="33" applyNumberFormat="1" applyFont="1" applyFill="1" applyBorder="1" applyAlignment="1">
      <alignment vertical="center"/>
    </xf>
    <xf numFmtId="41" fontId="14" fillId="0" borderId="2" xfId="33" applyNumberFormat="1" applyFont="1" applyFill="1" applyBorder="1" applyAlignment="1">
      <alignment vertical="center"/>
    </xf>
    <xf numFmtId="168" fontId="14" fillId="0" borderId="49" xfId="33" applyNumberFormat="1" applyFont="1" applyFill="1" applyBorder="1" applyAlignment="1">
      <alignment vertical="center"/>
    </xf>
    <xf numFmtId="166" fontId="36" fillId="34" borderId="45" xfId="38" applyNumberFormat="1" applyFont="1" applyFill="1" applyBorder="1" applyAlignment="1">
      <alignment horizontal="center" vertical="center"/>
    </xf>
    <xf numFmtId="166" fontId="36" fillId="34" borderId="49" xfId="38" applyNumberFormat="1" applyFont="1" applyFill="1" applyBorder="1" applyAlignment="1">
      <alignment horizontal="center" vertical="center"/>
    </xf>
    <xf numFmtId="166" fontId="36" fillId="34" borderId="2" xfId="38" applyNumberFormat="1" applyFont="1" applyFill="1" applyBorder="1" applyAlignment="1">
      <alignment vertical="center"/>
    </xf>
    <xf numFmtId="166" fontId="36" fillId="34" borderId="0" xfId="38" applyNumberFormat="1" applyFont="1" applyFill="1" applyBorder="1" applyAlignment="1">
      <alignment vertical="center"/>
    </xf>
    <xf numFmtId="166" fontId="36" fillId="0" borderId="45" xfId="38" applyNumberFormat="1" applyFont="1" applyFill="1" applyBorder="1" applyAlignment="1">
      <alignment horizontal="center" vertical="center"/>
    </xf>
    <xf numFmtId="166" fontId="36" fillId="0" borderId="49" xfId="38" applyNumberFormat="1" applyFont="1" applyFill="1" applyBorder="1" applyAlignment="1">
      <alignment horizontal="center" vertical="center"/>
    </xf>
    <xf numFmtId="166" fontId="36" fillId="0" borderId="2" xfId="38" applyNumberFormat="1" applyFont="1" applyFill="1" applyBorder="1" applyAlignment="1">
      <alignment vertical="center"/>
    </xf>
    <xf numFmtId="166" fontId="36" fillId="0" borderId="0" xfId="38" applyNumberFormat="1" applyFont="1" applyFill="1" applyBorder="1" applyAlignment="1">
      <alignment vertical="center"/>
    </xf>
    <xf numFmtId="166" fontId="14" fillId="34" borderId="46" xfId="0" applyNumberFormat="1" applyFont="1" applyFill="1" applyBorder="1" applyAlignment="1">
      <alignment horizontal="center" vertical="center"/>
    </xf>
    <xf numFmtId="166" fontId="36" fillId="34" borderId="46" xfId="38" applyNumberFormat="1" applyFont="1" applyFill="1" applyBorder="1" applyAlignment="1">
      <alignment horizontal="center" vertical="center"/>
    </xf>
    <xf numFmtId="166" fontId="36" fillId="34" borderId="50" xfId="38" applyNumberFormat="1" applyFont="1" applyFill="1" applyBorder="1" applyAlignment="1">
      <alignment horizontal="center" vertical="center"/>
    </xf>
    <xf numFmtId="3" fontId="15" fillId="0" borderId="2" xfId="38" applyNumberFormat="1" applyFont="1" applyFill="1" applyBorder="1" applyAlignment="1">
      <alignment vertical="center"/>
    </xf>
    <xf numFmtId="3" fontId="15" fillId="34" borderId="2" xfId="38" applyNumberFormat="1" applyFont="1" applyFill="1" applyBorder="1" applyAlignment="1">
      <alignment vertical="center"/>
    </xf>
    <xf numFmtId="41" fontId="15" fillId="34" borderId="11" xfId="33" applyNumberFormat="1" applyFont="1" applyFill="1" applyBorder="1" applyAlignment="1">
      <alignment horizontal="right" vertical="center"/>
    </xf>
    <xf numFmtId="41" fontId="15" fillId="0" borderId="2" xfId="33" applyNumberFormat="1" applyFont="1" applyBorder="1" applyAlignment="1">
      <alignment horizontal="right" vertical="center"/>
    </xf>
    <xf numFmtId="168" fontId="15" fillId="0" borderId="49" xfId="33" applyNumberFormat="1" applyFont="1" applyBorder="1" applyAlignment="1">
      <alignment horizontal="right" vertical="center"/>
    </xf>
    <xf numFmtId="41" fontId="15" fillId="0" borderId="0" xfId="33" applyNumberFormat="1" applyFont="1" applyBorder="1" applyAlignment="1">
      <alignment horizontal="right" vertical="center"/>
    </xf>
    <xf numFmtId="41" fontId="15" fillId="34" borderId="0" xfId="33" applyNumberFormat="1" applyFont="1" applyFill="1" applyBorder="1" applyAlignment="1">
      <alignment horizontal="right" vertical="center"/>
    </xf>
    <xf numFmtId="41" fontId="14" fillId="0" borderId="2" xfId="33" applyNumberFormat="1" applyFont="1" applyBorder="1" applyAlignment="1">
      <alignment vertical="center"/>
    </xf>
    <xf numFmtId="168" fontId="14" fillId="0" borderId="49" xfId="33" applyNumberFormat="1" applyFont="1" applyBorder="1" applyAlignment="1">
      <alignment vertical="center"/>
    </xf>
    <xf numFmtId="41" fontId="14" fillId="0" borderId="0" xfId="33" applyNumberFormat="1" applyFont="1" applyBorder="1" applyAlignment="1">
      <alignment vertical="center"/>
    </xf>
    <xf numFmtId="41" fontId="14" fillId="34" borderId="0" xfId="33" applyNumberFormat="1" applyFont="1" applyFill="1" applyBorder="1" applyAlignment="1">
      <alignment vertical="center"/>
    </xf>
    <xf numFmtId="166" fontId="36" fillId="0" borderId="46" xfId="38" applyNumberFormat="1" applyFont="1" applyFill="1" applyBorder="1" applyAlignment="1">
      <alignment horizontal="center" vertical="center"/>
    </xf>
    <xf numFmtId="166" fontId="36" fillId="0" borderId="4" xfId="38" applyNumberFormat="1" applyFont="1" applyFill="1" applyBorder="1" applyAlignment="1">
      <alignment vertical="center"/>
    </xf>
    <xf numFmtId="166" fontId="36" fillId="0" borderId="50" xfId="38" applyNumberFormat="1" applyFont="1" applyFill="1" applyBorder="1" applyAlignment="1">
      <alignment horizontal="center" vertical="center"/>
    </xf>
    <xf numFmtId="166" fontId="36" fillId="33" borderId="6" xfId="38" applyNumberFormat="1" applyFont="1" applyFill="1" applyBorder="1" applyAlignment="1">
      <alignment horizontal="center" vertical="center"/>
    </xf>
    <xf numFmtId="166" fontId="36" fillId="33" borderId="7" xfId="38" applyNumberFormat="1" applyFont="1" applyFill="1" applyBorder="1" applyAlignment="1">
      <alignment horizontal="center" vertical="center"/>
    </xf>
    <xf numFmtId="166" fontId="36" fillId="33" borderId="6" xfId="38" applyNumberFormat="1" applyFont="1" applyFill="1" applyBorder="1" applyAlignment="1">
      <alignment vertical="center"/>
    </xf>
    <xf numFmtId="166" fontId="36" fillId="33" borderId="13" xfId="38" applyNumberFormat="1" applyFont="1" applyFill="1" applyBorder="1" applyAlignment="1">
      <alignment vertical="center"/>
    </xf>
    <xf numFmtId="3" fontId="15" fillId="34" borderId="49" xfId="38" applyNumberFormat="1" applyFont="1" applyFill="1" applyBorder="1" applyAlignment="1">
      <alignment horizontal="center" vertical="center"/>
    </xf>
    <xf numFmtId="3" fontId="15" fillId="34" borderId="45" xfId="38" applyNumberFormat="1" applyFont="1" applyFill="1" applyBorder="1" applyAlignment="1">
      <alignment horizontal="center" vertical="center"/>
    </xf>
    <xf numFmtId="3" fontId="15" fillId="34" borderId="0" xfId="38" applyNumberFormat="1" applyFont="1" applyFill="1" applyBorder="1" applyAlignment="1">
      <alignment vertical="center"/>
    </xf>
    <xf numFmtId="41" fontId="64" fillId="34" borderId="10" xfId="33" applyNumberFormat="1" applyFont="1" applyFill="1" applyBorder="1" applyAlignment="1">
      <alignment horizontal="right" vertical="center"/>
    </xf>
    <xf numFmtId="169" fontId="64" fillId="34" borderId="48" xfId="33" applyNumberFormat="1" applyFont="1" applyFill="1" applyBorder="1" applyAlignment="1">
      <alignment horizontal="center" vertical="center"/>
    </xf>
    <xf numFmtId="168" fontId="64" fillId="34" borderId="48" xfId="33" applyNumberFormat="1" applyFont="1" applyFill="1" applyBorder="1" applyAlignment="1">
      <alignment horizontal="right" vertical="center"/>
    </xf>
    <xf numFmtId="168" fontId="64" fillId="34" borderId="44" xfId="33" applyNumberFormat="1" applyFont="1" applyFill="1" applyBorder="1" applyAlignment="1">
      <alignment horizontal="center" vertical="center"/>
    </xf>
    <xf numFmtId="41" fontId="64" fillId="34" borderId="11" xfId="33" applyNumberFormat="1" applyFont="1" applyFill="1" applyBorder="1" applyAlignment="1">
      <alignment horizontal="right" vertical="center"/>
    </xf>
    <xf numFmtId="41" fontId="64" fillId="34" borderId="2" xfId="33" applyNumberFormat="1" applyFont="1" applyFill="1" applyBorder="1" applyAlignment="1">
      <alignment horizontal="right" vertical="center"/>
    </xf>
    <xf numFmtId="166" fontId="11" fillId="34" borderId="49" xfId="0" applyNumberFormat="1" applyFont="1" applyFill="1" applyBorder="1" applyAlignment="1">
      <alignment horizontal="center" vertical="center"/>
    </xf>
    <xf numFmtId="168" fontId="64" fillId="34" borderId="49" xfId="33" applyNumberFormat="1" applyFont="1" applyFill="1" applyBorder="1" applyAlignment="1">
      <alignment horizontal="right" vertical="center"/>
    </xf>
    <xf numFmtId="168" fontId="64" fillId="34" borderId="45" xfId="33" applyNumberFormat="1" applyFont="1" applyFill="1" applyBorder="1" applyAlignment="1">
      <alignment horizontal="center" vertical="center"/>
    </xf>
    <xf numFmtId="41" fontId="64" fillId="34" borderId="0" xfId="33" applyNumberFormat="1" applyFont="1" applyFill="1" applyBorder="1" applyAlignment="1">
      <alignment horizontal="right" vertical="center"/>
    </xf>
    <xf numFmtId="41" fontId="59" fillId="0" borderId="2" xfId="33" applyNumberFormat="1" applyFont="1" applyFill="1" applyBorder="1" applyAlignment="1">
      <alignment horizontal="center" vertical="center"/>
    </xf>
    <xf numFmtId="166" fontId="11" fillId="0" borderId="49" xfId="0" applyNumberFormat="1" applyFont="1" applyBorder="1" applyAlignment="1">
      <alignment horizontal="center" vertical="center"/>
    </xf>
    <xf numFmtId="168" fontId="59" fillId="0" borderId="49" xfId="33" applyNumberFormat="1" applyFont="1" applyFill="1" applyBorder="1" applyAlignment="1">
      <alignment horizontal="center" vertical="center"/>
    </xf>
    <xf numFmtId="168" fontId="59" fillId="0" borderId="45" xfId="33" applyNumberFormat="1" applyFont="1" applyFill="1" applyBorder="1" applyAlignment="1">
      <alignment horizontal="center" vertical="center"/>
    </xf>
    <xf numFmtId="41" fontId="59" fillId="0" borderId="0" xfId="33" applyNumberFormat="1" applyFont="1" applyFill="1" applyBorder="1" applyAlignment="1">
      <alignment horizontal="center" vertical="center"/>
    </xf>
    <xf numFmtId="3" fontId="64" fillId="0" borderId="0" xfId="44" applyNumberFormat="1" applyFont="1" applyAlignment="1">
      <alignment horizontal="right" vertical="center"/>
    </xf>
    <xf numFmtId="3" fontId="64" fillId="0" borderId="2" xfId="44" applyNumberFormat="1" applyFont="1" applyBorder="1" applyAlignment="1">
      <alignment horizontal="right" vertical="center"/>
    </xf>
    <xf numFmtId="3" fontId="11" fillId="0" borderId="49" xfId="0" applyNumberFormat="1" applyFont="1" applyBorder="1" applyAlignment="1">
      <alignment horizontal="center" vertical="center"/>
    </xf>
    <xf numFmtId="168" fontId="64" fillId="0" borderId="49" xfId="33" applyNumberFormat="1" applyFont="1" applyFill="1" applyBorder="1" applyAlignment="1">
      <alignment horizontal="right" vertical="center"/>
    </xf>
    <xf numFmtId="171" fontId="11" fillId="0" borderId="49" xfId="0" applyNumberFormat="1" applyFont="1" applyBorder="1" applyAlignment="1">
      <alignment horizontal="center" vertical="center"/>
    </xf>
    <xf numFmtId="168" fontId="64" fillId="0" borderId="45" xfId="33" applyNumberFormat="1" applyFont="1" applyFill="1" applyBorder="1" applyAlignment="1">
      <alignment horizontal="center" vertical="center"/>
    </xf>
    <xf numFmtId="3" fontId="64" fillId="0" borderId="0" xfId="38" applyNumberFormat="1" applyFont="1" applyFill="1" applyBorder="1" applyAlignment="1">
      <alignment vertical="center"/>
    </xf>
    <xf numFmtId="3" fontId="64" fillId="0" borderId="2" xfId="38" applyNumberFormat="1" applyFont="1" applyFill="1" applyBorder="1" applyAlignment="1">
      <alignment vertical="center"/>
    </xf>
    <xf numFmtId="41" fontId="59" fillId="0" borderId="0" xfId="44" applyNumberFormat="1" applyFont="1" applyAlignment="1">
      <alignment horizontal="right" vertical="center"/>
    </xf>
    <xf numFmtId="41" fontId="59" fillId="0" borderId="2" xfId="44" applyNumberFormat="1" applyFont="1" applyBorder="1" applyAlignment="1">
      <alignment horizontal="right" vertical="center"/>
    </xf>
    <xf numFmtId="3" fontId="64" fillId="0" borderId="8" xfId="44" applyNumberFormat="1" applyFont="1" applyBorder="1" applyAlignment="1">
      <alignment horizontal="left" vertical="center" wrapText="1" indent="4"/>
    </xf>
    <xf numFmtId="168" fontId="37" fillId="0" borderId="50" xfId="33" applyNumberFormat="1" applyFont="1" applyFill="1" applyBorder="1" applyAlignment="1">
      <alignment horizontal="center" vertical="center"/>
    </xf>
    <xf numFmtId="41" fontId="15" fillId="0" borderId="0" xfId="33" applyNumberFormat="1" applyFont="1" applyFill="1" applyBorder="1" applyAlignment="1">
      <alignment horizontal="right" vertical="center"/>
    </xf>
    <xf numFmtId="41" fontId="14" fillId="0" borderId="0" xfId="33" applyNumberFormat="1" applyFont="1" applyFill="1" applyBorder="1" applyAlignment="1">
      <alignment vertical="center"/>
    </xf>
    <xf numFmtId="0" fontId="15" fillId="33" borderId="10" xfId="0" applyFont="1" applyFill="1" applyBorder="1" applyAlignment="1">
      <alignment horizontal="center" vertical="center" wrapText="1"/>
    </xf>
    <xf numFmtId="0" fontId="15" fillId="33" borderId="11" xfId="0" applyFont="1" applyFill="1" applyBorder="1" applyAlignment="1">
      <alignment horizontal="center" vertical="center" wrapText="1"/>
    </xf>
    <xf numFmtId="41" fontId="42" fillId="34" borderId="4" xfId="44" applyNumberFormat="1" applyFont="1" applyFill="1" applyBorder="1" applyAlignment="1">
      <alignment horizontal="right" vertical="center"/>
    </xf>
    <xf numFmtId="166" fontId="36" fillId="34" borderId="4" xfId="38" applyNumberFormat="1" applyFont="1" applyFill="1" applyBorder="1" applyAlignment="1">
      <alignment vertical="center"/>
    </xf>
    <xf numFmtId="0" fontId="12" fillId="33" borderId="11" xfId="0" applyFont="1" applyFill="1" applyBorder="1" applyAlignment="1">
      <alignment horizontal="center" vertical="center"/>
    </xf>
    <xf numFmtId="0" fontId="12" fillId="33" borderId="19" xfId="0" applyFont="1" applyFill="1" applyBorder="1" applyAlignment="1">
      <alignment horizontal="center" vertical="center"/>
    </xf>
    <xf numFmtId="3" fontId="37" fillId="34" borderId="2" xfId="44" applyNumberFormat="1" applyFont="1" applyFill="1" applyBorder="1" applyAlignment="1">
      <alignment horizontal="left" vertical="center" wrapText="1" indent="4"/>
    </xf>
    <xf numFmtId="168" fontId="37" fillId="34" borderId="49" xfId="33" applyNumberFormat="1" applyFont="1" applyFill="1" applyBorder="1" applyAlignment="1">
      <alignment horizontal="center" vertical="center"/>
    </xf>
    <xf numFmtId="0" fontId="15" fillId="33" borderId="7" xfId="0" applyFont="1" applyFill="1" applyBorder="1" applyAlignment="1">
      <alignment horizontal="center" vertical="center" wrapText="1"/>
    </xf>
    <xf numFmtId="41" fontId="37" fillId="0" borderId="4" xfId="44" applyNumberFormat="1" applyFont="1" applyBorder="1" applyAlignment="1">
      <alignment horizontal="right" vertical="center"/>
    </xf>
    <xf numFmtId="3" fontId="36" fillId="34" borderId="4" xfId="44" applyNumberFormat="1" applyFont="1" applyFill="1" applyBorder="1" applyAlignment="1">
      <alignment horizontal="left" indent="6"/>
    </xf>
    <xf numFmtId="41" fontId="42" fillId="34" borderId="1" xfId="44" applyNumberFormat="1" applyFont="1" applyFill="1" applyBorder="1" applyAlignment="1">
      <alignment horizontal="right" vertical="center"/>
    </xf>
    <xf numFmtId="3" fontId="15" fillId="0" borderId="0" xfId="44" applyNumberFormat="1" applyFont="1" applyAlignment="1">
      <alignment horizontal="right" vertical="center"/>
    </xf>
    <xf numFmtId="166" fontId="14" fillId="33" borderId="11" xfId="0" applyNumberFormat="1" applyFont="1" applyFill="1" applyBorder="1" applyAlignment="1">
      <alignment horizontal="center"/>
    </xf>
    <xf numFmtId="41" fontId="42" fillId="33" borderId="10" xfId="44" applyNumberFormat="1" applyFont="1" applyFill="1" applyBorder="1" applyAlignment="1">
      <alignment horizontal="right" vertical="center"/>
    </xf>
    <xf numFmtId="41" fontId="15" fillId="37" borderId="2" xfId="44" applyNumberFormat="1" applyFont="1" applyFill="1" applyBorder="1"/>
    <xf numFmtId="3" fontId="15" fillId="34" borderId="2" xfId="44" applyNumberFormat="1" applyFont="1" applyFill="1" applyBorder="1" applyAlignment="1">
      <alignment horizontal="left" wrapText="1" indent="4"/>
    </xf>
    <xf numFmtId="3" fontId="15" fillId="0" borderId="2" xfId="44" applyNumberFormat="1" applyFont="1" applyBorder="1" applyAlignment="1">
      <alignment horizontal="left" indent="4"/>
    </xf>
    <xf numFmtId="3" fontId="15" fillId="33" borderId="10" xfId="44" applyNumberFormat="1" applyFont="1" applyFill="1" applyBorder="1" applyAlignment="1">
      <alignment horizontal="left" vertical="center" wrapText="1" indent="2"/>
    </xf>
    <xf numFmtId="166" fontId="36" fillId="33" borderId="11" xfId="44" applyNumberFormat="1" applyFont="1" applyFill="1" applyBorder="1" applyAlignment="1">
      <alignment horizontal="center" vertical="center"/>
    </xf>
    <xf numFmtId="41" fontId="42" fillId="33" borderId="2" xfId="44" applyNumberFormat="1" applyFont="1" applyFill="1" applyBorder="1" applyAlignment="1">
      <alignment horizontal="right" vertical="center"/>
    </xf>
    <xf numFmtId="166" fontId="36" fillId="33" borderId="0" xfId="44" applyNumberFormat="1" applyFont="1" applyFill="1" applyAlignment="1">
      <alignment horizontal="center" vertical="center"/>
    </xf>
    <xf numFmtId="166" fontId="14" fillId="33" borderId="0" xfId="0" applyNumberFormat="1" applyFont="1" applyFill="1" applyAlignment="1">
      <alignment horizontal="center"/>
    </xf>
    <xf numFmtId="166" fontId="36" fillId="33" borderId="10" xfId="38" applyNumberFormat="1" applyFont="1" applyFill="1" applyBorder="1" applyAlignment="1"/>
    <xf numFmtId="166" fontId="14" fillId="33" borderId="12" xfId="0" applyNumberFormat="1" applyFont="1" applyFill="1" applyBorder="1" applyAlignment="1">
      <alignment horizontal="center"/>
    </xf>
    <xf numFmtId="3" fontId="15" fillId="37" borderId="8" xfId="44" applyNumberFormat="1" applyFont="1" applyFill="1" applyBorder="1" applyAlignment="1">
      <alignment horizontal="left" vertical="center" indent="2"/>
    </xf>
    <xf numFmtId="41" fontId="15" fillId="32" borderId="2" xfId="44" applyNumberFormat="1" applyFont="1" applyFill="1" applyBorder="1"/>
    <xf numFmtId="3" fontId="15" fillId="0" borderId="0" xfId="38" applyNumberFormat="1" applyFont="1" applyFill="1" applyBorder="1" applyAlignment="1">
      <alignment vertical="center"/>
    </xf>
    <xf numFmtId="41" fontId="37" fillId="0" borderId="1" xfId="44" applyNumberFormat="1" applyFont="1" applyBorder="1" applyAlignment="1">
      <alignment horizontal="right" vertical="center"/>
    </xf>
    <xf numFmtId="3" fontId="15" fillId="34" borderId="10" xfId="44" applyNumberFormat="1" applyFont="1" applyFill="1" applyBorder="1" applyAlignment="1">
      <alignment horizontal="right" vertical="center"/>
    </xf>
    <xf numFmtId="3" fontId="15" fillId="34" borderId="11" xfId="44" applyNumberFormat="1" applyFont="1" applyFill="1" applyBorder="1" applyAlignment="1">
      <alignment horizontal="right" vertical="center"/>
    </xf>
    <xf numFmtId="3" fontId="15" fillId="34" borderId="11" xfId="38" applyNumberFormat="1" applyFont="1" applyFill="1" applyBorder="1" applyAlignment="1">
      <alignment vertical="center"/>
    </xf>
    <xf numFmtId="3" fontId="15" fillId="34" borderId="10" xfId="38" applyNumberFormat="1" applyFont="1" applyFill="1" applyBorder="1" applyAlignment="1">
      <alignment vertical="center"/>
    </xf>
    <xf numFmtId="3" fontId="15" fillId="0" borderId="2" xfId="44" applyNumberFormat="1" applyFont="1" applyBorder="1" applyAlignment="1">
      <alignment horizontal="right" vertical="center"/>
    </xf>
    <xf numFmtId="172" fontId="15" fillId="34" borderId="44" xfId="38" applyNumberFormat="1" applyFont="1" applyFill="1" applyBorder="1" applyAlignment="1">
      <alignment horizontal="center" vertical="center"/>
    </xf>
    <xf numFmtId="172" fontId="15" fillId="34" borderId="48" xfId="38" applyNumberFormat="1" applyFont="1" applyFill="1" applyBorder="1" applyAlignment="1">
      <alignment horizontal="center" vertical="center"/>
    </xf>
    <xf numFmtId="41" fontId="37" fillId="0" borderId="0" xfId="44" applyNumberFormat="1" applyFont="1" applyAlignment="1">
      <alignment horizontal="right" vertical="center"/>
    </xf>
    <xf numFmtId="3" fontId="15" fillId="34" borderId="44" xfId="0" applyNumberFormat="1" applyFont="1" applyFill="1" applyBorder="1"/>
    <xf numFmtId="3" fontId="15" fillId="34" borderId="45" xfId="0" applyNumberFormat="1" applyFont="1" applyFill="1" applyBorder="1"/>
    <xf numFmtId="0" fontId="14" fillId="34" borderId="45" xfId="0" applyFont="1" applyFill="1" applyBorder="1"/>
    <xf numFmtId="172" fontId="14" fillId="0" borderId="45" xfId="38" applyNumberFormat="1" applyFont="1" applyFill="1" applyBorder="1" applyAlignment="1">
      <alignment horizontal="center" vertical="center"/>
    </xf>
    <xf numFmtId="3" fontId="14" fillId="0" borderId="2" xfId="44" applyNumberFormat="1" applyFont="1" applyBorder="1" applyAlignment="1">
      <alignment horizontal="right" vertical="center"/>
    </xf>
    <xf numFmtId="168" fontId="14" fillId="0" borderId="49" xfId="33" applyNumberFormat="1" applyFont="1" applyFill="1" applyBorder="1" applyAlignment="1">
      <alignment horizontal="right" vertical="center"/>
    </xf>
    <xf numFmtId="172" fontId="14" fillId="0" borderId="46" xfId="38" applyNumberFormat="1" applyFont="1" applyFill="1" applyBorder="1" applyAlignment="1">
      <alignment horizontal="center" vertical="center"/>
    </xf>
    <xf numFmtId="41" fontId="63" fillId="0" borderId="4" xfId="44" applyNumberFormat="1" applyFont="1" applyBorder="1" applyAlignment="1">
      <alignment horizontal="right" vertical="center"/>
    </xf>
    <xf numFmtId="168" fontId="63" fillId="0" borderId="50" xfId="33" applyNumberFormat="1" applyFont="1" applyFill="1" applyBorder="1" applyAlignment="1">
      <alignment horizontal="center" vertical="center"/>
    </xf>
    <xf numFmtId="168" fontId="64" fillId="0" borderId="49" xfId="33" applyNumberFormat="1" applyFont="1" applyFill="1" applyBorder="1" applyAlignment="1">
      <alignment horizontal="center" vertical="center"/>
    </xf>
    <xf numFmtId="3" fontId="64" fillId="34" borderId="19" xfId="44" applyNumberFormat="1" applyFont="1" applyFill="1" applyBorder="1" applyAlignment="1">
      <alignment horizontal="left" indent="4"/>
    </xf>
    <xf numFmtId="3" fontId="64" fillId="34" borderId="0" xfId="44" applyNumberFormat="1" applyFont="1" applyFill="1" applyAlignment="1">
      <alignment horizontal="right" vertical="center"/>
    </xf>
    <xf numFmtId="3" fontId="64" fillId="34" borderId="48" xfId="0" applyNumberFormat="1" applyFont="1" applyFill="1" applyBorder="1" applyAlignment="1">
      <alignment horizontal="center" vertical="center"/>
    </xf>
    <xf numFmtId="3" fontId="64" fillId="34" borderId="2" xfId="44" applyNumberFormat="1" applyFont="1" applyFill="1" applyBorder="1" applyAlignment="1">
      <alignment horizontal="right" vertical="center"/>
    </xf>
    <xf numFmtId="3" fontId="36" fillId="0" borderId="8" xfId="44" applyNumberFormat="1" applyFont="1" applyBorder="1" applyAlignment="1">
      <alignment horizontal="left" wrapText="1" indent="6"/>
    </xf>
    <xf numFmtId="171" fontId="14" fillId="0" borderId="49" xfId="0" applyNumberFormat="1" applyFont="1" applyBorder="1" applyAlignment="1">
      <alignment horizontal="center" vertical="center"/>
    </xf>
    <xf numFmtId="3" fontId="15" fillId="0" borderId="49" xfId="38" applyNumberFormat="1" applyFont="1" applyFill="1" applyBorder="1" applyAlignment="1">
      <alignment horizontal="center" vertical="center"/>
    </xf>
    <xf numFmtId="3" fontId="15" fillId="0" borderId="45" xfId="38" applyNumberFormat="1" applyFont="1" applyFill="1" applyBorder="1" applyAlignment="1">
      <alignment horizontal="center" vertical="center"/>
    </xf>
    <xf numFmtId="168" fontId="64" fillId="34" borderId="49" xfId="33" applyNumberFormat="1" applyFont="1" applyFill="1" applyBorder="1" applyAlignment="1">
      <alignment horizontal="center" vertical="center"/>
    </xf>
    <xf numFmtId="3" fontId="64" fillId="34" borderId="0" xfId="38" applyNumberFormat="1" applyFont="1" applyFill="1" applyBorder="1" applyAlignment="1">
      <alignment vertical="center"/>
    </xf>
    <xf numFmtId="3" fontId="64" fillId="34" borderId="2" xfId="38" applyNumberFormat="1" applyFont="1" applyFill="1" applyBorder="1" applyAlignment="1">
      <alignment vertical="center"/>
    </xf>
    <xf numFmtId="3" fontId="64" fillId="34" borderId="8" xfId="44" applyNumberFormat="1" applyFont="1" applyFill="1" applyBorder="1" applyAlignment="1">
      <alignment horizontal="left" indent="4"/>
    </xf>
    <xf numFmtId="41" fontId="59" fillId="34" borderId="0" xfId="44" applyNumberFormat="1" applyFont="1" applyFill="1" applyAlignment="1">
      <alignment horizontal="right" vertical="center"/>
    </xf>
    <xf numFmtId="41" fontId="59" fillId="34" borderId="2" xfId="44" applyNumberFormat="1" applyFont="1" applyFill="1" applyBorder="1" applyAlignment="1">
      <alignment horizontal="right" vertical="center"/>
    </xf>
    <xf numFmtId="168" fontId="59" fillId="34" borderId="49" xfId="33" applyNumberFormat="1" applyFont="1" applyFill="1" applyBorder="1" applyAlignment="1">
      <alignment horizontal="center" vertical="center"/>
    </xf>
    <xf numFmtId="168" fontId="59" fillId="34" borderId="45" xfId="33" applyNumberFormat="1" applyFont="1" applyFill="1" applyBorder="1" applyAlignment="1">
      <alignment horizontal="center" vertical="center"/>
    </xf>
    <xf numFmtId="165" fontId="11" fillId="34" borderId="49" xfId="33" applyFont="1" applyFill="1" applyBorder="1" applyAlignment="1">
      <alignment horizontal="center" vertical="center"/>
    </xf>
    <xf numFmtId="2" fontId="11" fillId="0" borderId="49" xfId="0" applyNumberFormat="1" applyFont="1" applyBorder="1" applyAlignment="1">
      <alignment horizontal="center" vertical="center"/>
    </xf>
    <xf numFmtId="165" fontId="11" fillId="0" borderId="49" xfId="33" applyFont="1" applyBorder="1" applyAlignment="1">
      <alignment horizontal="center" vertical="center"/>
    </xf>
    <xf numFmtId="3" fontId="37" fillId="0" borderId="0" xfId="44" applyNumberFormat="1" applyFont="1" applyAlignment="1">
      <alignment horizontal="left" vertical="center" indent="1"/>
    </xf>
    <xf numFmtId="0" fontId="4" fillId="0" borderId="0" xfId="0" applyFont="1"/>
    <xf numFmtId="3" fontId="14" fillId="34" borderId="10" xfId="44" applyNumberFormat="1" applyFont="1" applyFill="1" applyBorder="1" applyAlignment="1">
      <alignment horizontal="left" indent="4"/>
    </xf>
    <xf numFmtId="3" fontId="14" fillId="0" borderId="0" xfId="0" applyNumberFormat="1" applyFont="1"/>
    <xf numFmtId="166" fontId="36" fillId="33" borderId="7" xfId="44" applyNumberFormat="1" applyFont="1" applyFill="1" applyBorder="1" applyAlignment="1">
      <alignment horizontal="center" vertical="center"/>
    </xf>
    <xf numFmtId="0" fontId="15" fillId="34" borderId="32" xfId="0" applyFont="1" applyFill="1" applyBorder="1" applyAlignment="1">
      <alignment horizontal="center" vertical="center" wrapText="1"/>
    </xf>
    <xf numFmtId="166" fontId="36" fillId="33" borderId="32" xfId="44" applyNumberFormat="1" applyFont="1" applyFill="1" applyBorder="1" applyAlignment="1">
      <alignment horizontal="center" vertical="center"/>
    </xf>
    <xf numFmtId="0" fontId="64" fillId="33" borderId="6" xfId="0" applyFont="1" applyFill="1" applyBorder="1"/>
    <xf numFmtId="0" fontId="64" fillId="33" borderId="7" xfId="0" applyFont="1" applyFill="1" applyBorder="1"/>
    <xf numFmtId="0" fontId="64" fillId="33" borderId="13" xfId="0" applyFont="1" applyFill="1" applyBorder="1" applyAlignment="1">
      <alignment horizontal="left" indent="1"/>
    </xf>
    <xf numFmtId="3" fontId="64" fillId="33" borderId="13" xfId="44" applyNumberFormat="1" applyFont="1" applyFill="1" applyBorder="1" applyAlignment="1">
      <alignment horizontal="left" vertical="center" indent="2"/>
    </xf>
    <xf numFmtId="3" fontId="14" fillId="37" borderId="8" xfId="44" applyNumberFormat="1" applyFont="1" applyFill="1" applyBorder="1" applyAlignment="1">
      <alignment horizontal="left" vertical="center" indent="3"/>
    </xf>
    <xf numFmtId="3" fontId="14" fillId="38" borderId="8" xfId="44" applyNumberFormat="1" applyFont="1" applyFill="1" applyBorder="1" applyAlignment="1">
      <alignment horizontal="left" vertical="center" indent="3"/>
    </xf>
    <xf numFmtId="3" fontId="63" fillId="37" borderId="8" xfId="44" applyNumberFormat="1" applyFont="1" applyFill="1" applyBorder="1" applyAlignment="1">
      <alignment horizontal="left" vertical="center" indent="3"/>
    </xf>
    <xf numFmtId="3" fontId="63" fillId="38" borderId="9" xfId="44" applyNumberFormat="1" applyFont="1" applyFill="1" applyBorder="1" applyAlignment="1">
      <alignment horizontal="left" vertical="center" indent="2"/>
    </xf>
    <xf numFmtId="41" fontId="37" fillId="34" borderId="8" xfId="44" applyNumberFormat="1" applyFont="1" applyFill="1" applyBorder="1" applyAlignment="1">
      <alignment horizontal="right" vertical="center"/>
    </xf>
    <xf numFmtId="3" fontId="14" fillId="34" borderId="2" xfId="44" applyNumberFormat="1" applyFont="1" applyFill="1" applyBorder="1" applyAlignment="1">
      <alignment horizontal="left" indent="4"/>
    </xf>
    <xf numFmtId="0" fontId="15" fillId="34" borderId="19" xfId="0" applyFont="1" applyFill="1" applyBorder="1" applyAlignment="1">
      <alignment horizontal="center" vertical="center" wrapText="1"/>
    </xf>
    <xf numFmtId="169" fontId="42" fillId="33" borderId="6" xfId="33" applyNumberFormat="1" applyFont="1" applyFill="1" applyBorder="1" applyAlignment="1">
      <alignment horizontal="center" vertical="center"/>
    </xf>
    <xf numFmtId="169" fontId="36" fillId="33" borderId="6" xfId="33" applyNumberFormat="1" applyFont="1" applyFill="1" applyBorder="1" applyAlignment="1">
      <alignment horizontal="center"/>
    </xf>
    <xf numFmtId="169" fontId="36" fillId="33" borderId="7" xfId="33" applyNumberFormat="1" applyFont="1" applyFill="1" applyBorder="1" applyAlignment="1">
      <alignment horizontal="center"/>
    </xf>
    <xf numFmtId="3" fontId="14" fillId="0" borderId="2" xfId="44" applyNumberFormat="1" applyFont="1" applyBorder="1" applyAlignment="1">
      <alignment horizontal="left" indent="4"/>
    </xf>
    <xf numFmtId="3" fontId="63" fillId="34" borderId="2" xfId="44" applyNumberFormat="1" applyFont="1" applyFill="1" applyBorder="1" applyAlignment="1">
      <alignment horizontal="left" vertical="center" indent="4"/>
    </xf>
    <xf numFmtId="3" fontId="15" fillId="33" borderId="13" xfId="44" applyNumberFormat="1" applyFont="1" applyFill="1" applyBorder="1" applyAlignment="1">
      <alignment horizontal="left" vertical="center" indent="2"/>
    </xf>
    <xf numFmtId="3" fontId="14" fillId="34" borderId="4" xfId="44" applyNumberFormat="1" applyFont="1" applyFill="1" applyBorder="1" applyAlignment="1">
      <alignment horizontal="left" indent="4"/>
    </xf>
    <xf numFmtId="3" fontId="15" fillId="33" borderId="10" xfId="44" applyNumberFormat="1" applyFont="1" applyFill="1" applyBorder="1" applyAlignment="1">
      <alignment vertical="center" wrapText="1"/>
    </xf>
    <xf numFmtId="3" fontId="15" fillId="33" borderId="11" xfId="44" applyNumberFormat="1" applyFont="1" applyFill="1" applyBorder="1" applyAlignment="1">
      <alignment vertical="center" wrapText="1"/>
    </xf>
    <xf numFmtId="3" fontId="15" fillId="33" borderId="13" xfId="44" applyNumberFormat="1" applyFont="1" applyFill="1" applyBorder="1" applyAlignment="1">
      <alignment vertical="center" wrapText="1"/>
    </xf>
    <xf numFmtId="3" fontId="15" fillId="33" borderId="6" xfId="44" applyNumberFormat="1" applyFont="1" applyFill="1" applyBorder="1" applyAlignment="1">
      <alignment vertical="center" wrapText="1"/>
    </xf>
    <xf numFmtId="3" fontId="15" fillId="33" borderId="32" xfId="44" applyNumberFormat="1" applyFont="1" applyFill="1" applyBorder="1" applyAlignment="1">
      <alignment vertical="center" wrapText="1"/>
    </xf>
    <xf numFmtId="0" fontId="14" fillId="0" borderId="19" xfId="0" applyFont="1" applyBorder="1"/>
    <xf numFmtId="3" fontId="15" fillId="33" borderId="19" xfId="44" applyNumberFormat="1" applyFont="1" applyFill="1" applyBorder="1" applyAlignment="1">
      <alignment vertical="center" wrapText="1"/>
    </xf>
    <xf numFmtId="41" fontId="37" fillId="34" borderId="11" xfId="44" applyNumberFormat="1" applyFont="1" applyFill="1" applyBorder="1" applyAlignment="1">
      <alignment horizontal="right" vertical="center"/>
    </xf>
    <xf numFmtId="166" fontId="15" fillId="34" borderId="11" xfId="38" applyNumberFormat="1" applyFont="1" applyFill="1" applyBorder="1" applyAlignment="1"/>
    <xf numFmtId="166" fontId="15" fillId="34" borderId="19" xfId="38" applyNumberFormat="1" applyFont="1" applyFill="1" applyBorder="1" applyAlignment="1"/>
    <xf numFmtId="166" fontId="15" fillId="34" borderId="8" xfId="38" applyNumberFormat="1" applyFont="1" applyFill="1" applyBorder="1" applyAlignment="1"/>
    <xf numFmtId="41" fontId="37" fillId="34" borderId="19" xfId="44" applyNumberFormat="1" applyFont="1" applyFill="1" applyBorder="1" applyAlignment="1">
      <alignment horizontal="right" vertical="center"/>
    </xf>
    <xf numFmtId="168" fontId="14" fillId="0" borderId="0" xfId="33" applyNumberFormat="1" applyFont="1" applyFill="1"/>
    <xf numFmtId="3" fontId="59" fillId="0" borderId="0" xfId="48" applyNumberFormat="1" applyFont="1" applyAlignment="1">
      <alignment horizontal="left" indent="2"/>
    </xf>
    <xf numFmtId="0" fontId="66" fillId="32" borderId="0" xfId="0" applyFont="1" applyFill="1" applyAlignment="1">
      <alignment horizontal="left"/>
    </xf>
    <xf numFmtId="3" fontId="36" fillId="0" borderId="8" xfId="44" applyNumberFormat="1" applyFont="1" applyBorder="1" applyAlignment="1">
      <alignment horizontal="left" indent="6"/>
    </xf>
    <xf numFmtId="0" fontId="5" fillId="32" borderId="0" xfId="31" quotePrefix="1" applyFill="1" applyBorder="1" applyAlignment="1" applyProtection="1">
      <alignment vertical="center"/>
    </xf>
    <xf numFmtId="3" fontId="11" fillId="34" borderId="0" xfId="33" applyNumberFormat="1" applyFont="1" applyFill="1" applyBorder="1" applyAlignment="1">
      <alignment horizontal="center" vertical="center"/>
    </xf>
    <xf numFmtId="0" fontId="0" fillId="0" borderId="0" xfId="0" applyAlignment="1">
      <alignment vertical="center"/>
    </xf>
    <xf numFmtId="2" fontId="14" fillId="0" borderId="0" xfId="0" applyNumberFormat="1" applyFont="1" applyAlignment="1">
      <alignment horizontal="center"/>
    </xf>
    <xf numFmtId="2" fontId="14" fillId="0" borderId="0" xfId="33" applyNumberFormat="1" applyFont="1" applyFill="1" applyAlignment="1">
      <alignment horizontal="center"/>
    </xf>
    <xf numFmtId="3" fontId="14" fillId="0" borderId="0" xfId="0" applyNumberFormat="1" applyFont="1" applyAlignment="1">
      <alignment horizontal="center"/>
    </xf>
    <xf numFmtId="0" fontId="15" fillId="0" borderId="13" xfId="0" applyFont="1" applyBorder="1" applyAlignment="1">
      <alignment horizontal="center"/>
    </xf>
    <xf numFmtId="0" fontId="15" fillId="0" borderId="6" xfId="0" applyFont="1" applyBorder="1" applyAlignment="1">
      <alignment horizontal="center"/>
    </xf>
    <xf numFmtId="0" fontId="15" fillId="0" borderId="7" xfId="0" applyFont="1" applyBorder="1" applyAlignment="1">
      <alignment horizontal="center"/>
    </xf>
    <xf numFmtId="168" fontId="14" fillId="0" borderId="11" xfId="33" applyNumberFormat="1" applyFont="1" applyFill="1" applyBorder="1"/>
    <xf numFmtId="3" fontId="11" fillId="34" borderId="2" xfId="33" applyNumberFormat="1" applyFont="1" applyFill="1" applyBorder="1" applyAlignment="1">
      <alignment horizontal="center" vertical="center"/>
    </xf>
    <xf numFmtId="3" fontId="11" fillId="34" borderId="3" xfId="33" applyNumberFormat="1" applyFont="1" applyFill="1" applyBorder="1" applyAlignment="1">
      <alignment horizontal="center" vertical="center"/>
    </xf>
    <xf numFmtId="3" fontId="14" fillId="0" borderId="2" xfId="0" applyNumberFormat="1" applyFont="1" applyBorder="1" applyAlignment="1">
      <alignment horizontal="center"/>
    </xf>
    <xf numFmtId="3" fontId="14" fillId="0" borderId="3" xfId="0" applyNumberFormat="1" applyFont="1" applyBorder="1" applyAlignment="1">
      <alignment horizontal="center"/>
    </xf>
    <xf numFmtId="168" fontId="14" fillId="0" borderId="0" xfId="33" applyNumberFormat="1" applyFont="1" applyFill="1" applyBorder="1"/>
    <xf numFmtId="0" fontId="70" fillId="0" borderId="0" xfId="50" applyFont="1" applyAlignment="1">
      <alignment horizontal="left" vertical="center" indent="1"/>
    </xf>
    <xf numFmtId="0" fontId="67" fillId="34" borderId="52" xfId="50" applyFont="1" applyFill="1" applyBorder="1" applyAlignment="1">
      <alignment horizontal="left" vertical="center" wrapText="1" indent="3"/>
    </xf>
    <xf numFmtId="0" fontId="67" fillId="0" borderId="0" xfId="50" applyFont="1" applyAlignment="1">
      <alignment horizontal="left" vertical="center" wrapText="1" indent="3"/>
    </xf>
    <xf numFmtId="0" fontId="71" fillId="32" borderId="0" xfId="50" applyFont="1" applyFill="1" applyAlignment="1">
      <alignment horizontal="left" vertical="center" indent="1"/>
    </xf>
    <xf numFmtId="0" fontId="46" fillId="0" borderId="0" xfId="0" applyFont="1" applyAlignment="1">
      <alignment horizontal="left" vertical="center"/>
    </xf>
    <xf numFmtId="166" fontId="14" fillId="0" borderId="8" xfId="0" applyNumberFormat="1" applyFont="1" applyBorder="1" applyAlignment="1">
      <alignment horizontal="center"/>
    </xf>
    <xf numFmtId="0" fontId="14" fillId="0" borderId="11" xfId="0" applyFont="1" applyBorder="1" applyAlignment="1">
      <alignment vertical="center"/>
    </xf>
    <xf numFmtId="3" fontId="14" fillId="0" borderId="11" xfId="0" applyNumberFormat="1" applyFont="1" applyBorder="1"/>
    <xf numFmtId="0" fontId="70" fillId="0" borderId="19" xfId="0" applyFont="1" applyBorder="1" applyAlignment="1">
      <alignment horizontal="left" vertical="center" indent="1"/>
    </xf>
    <xf numFmtId="168" fontId="14" fillId="0" borderId="19" xfId="33" applyNumberFormat="1" applyFont="1" applyFill="1" applyBorder="1"/>
    <xf numFmtId="0" fontId="67" fillId="34" borderId="8" xfId="0" applyFont="1" applyFill="1" applyBorder="1" applyAlignment="1">
      <alignment horizontal="left" vertical="center" wrapText="1" indent="3"/>
    </xf>
    <xf numFmtId="0" fontId="67" fillId="0" borderId="8" xfId="0" applyFont="1" applyBorder="1" applyAlignment="1">
      <alignment horizontal="left" vertical="center" wrapText="1" indent="3"/>
    </xf>
    <xf numFmtId="0" fontId="67" fillId="34" borderId="8" xfId="50" applyFont="1" applyFill="1" applyBorder="1" applyAlignment="1">
      <alignment horizontal="left" vertical="center" wrapText="1" indent="3"/>
    </xf>
    <xf numFmtId="0" fontId="46" fillId="34" borderId="8" xfId="50" applyFont="1" applyFill="1" applyBorder="1" applyAlignment="1">
      <alignment vertical="center" wrapText="1"/>
    </xf>
    <xf numFmtId="3" fontId="11" fillId="34" borderId="8" xfId="33" applyNumberFormat="1" applyFont="1" applyFill="1" applyBorder="1" applyAlignment="1">
      <alignment horizontal="center" vertical="center"/>
    </xf>
    <xf numFmtId="0" fontId="67" fillId="0" borderId="8" xfId="50" applyFont="1" applyBorder="1" applyAlignment="1">
      <alignment horizontal="left" vertical="center" wrapText="1" indent="3"/>
    </xf>
    <xf numFmtId="0" fontId="14" fillId="41" borderId="19" xfId="0" applyFont="1" applyFill="1" applyBorder="1"/>
    <xf numFmtId="0" fontId="14" fillId="41" borderId="8" xfId="0" applyFont="1" applyFill="1" applyBorder="1"/>
    <xf numFmtId="168" fontId="14" fillId="41" borderId="8" xfId="0" applyNumberFormat="1" applyFont="1" applyFill="1" applyBorder="1"/>
    <xf numFmtId="166" fontId="14" fillId="41" borderId="8" xfId="38" applyNumberFormat="1" applyFont="1" applyFill="1" applyBorder="1" applyAlignment="1"/>
    <xf numFmtId="3" fontId="11" fillId="41" borderId="8" xfId="33" applyNumberFormat="1" applyFont="1" applyFill="1" applyBorder="1" applyAlignment="1">
      <alignment horizontal="center" vertical="center"/>
    </xf>
    <xf numFmtId="3" fontId="11" fillId="41" borderId="9" xfId="33" applyNumberFormat="1" applyFont="1" applyFill="1" applyBorder="1" applyAlignment="1">
      <alignment horizontal="center" vertical="center"/>
    </xf>
    <xf numFmtId="0" fontId="14" fillId="0" borderId="6" xfId="0" applyFont="1" applyBorder="1" applyAlignment="1">
      <alignment vertical="center"/>
    </xf>
    <xf numFmtId="171" fontId="11" fillId="0" borderId="0" xfId="33" applyNumberFormat="1" applyFont="1" applyFill="1" applyBorder="1" applyAlignment="1">
      <alignment horizontal="center" vertical="center"/>
    </xf>
    <xf numFmtId="171" fontId="11" fillId="0" borderId="3" xfId="33" applyNumberFormat="1" applyFont="1" applyFill="1" applyBorder="1" applyAlignment="1">
      <alignment horizontal="center" vertical="center"/>
    </xf>
    <xf numFmtId="0" fontId="67" fillId="0" borderId="5" xfId="50" applyFont="1" applyBorder="1" applyAlignment="1">
      <alignment horizontal="left" vertical="center" wrapText="1" indent="3"/>
    </xf>
    <xf numFmtId="0" fontId="67" fillId="34" borderId="9" xfId="50" applyFont="1" applyFill="1" applyBorder="1" applyAlignment="1">
      <alignment horizontal="left" vertical="center" wrapText="1" indent="3"/>
    </xf>
    <xf numFmtId="0" fontId="67" fillId="34" borderId="8" xfId="0" applyFont="1" applyFill="1" applyBorder="1" applyAlignment="1">
      <alignment vertical="center" wrapText="1"/>
    </xf>
    <xf numFmtId="0" fontId="67" fillId="0" borderId="8" xfId="0" applyFont="1" applyBorder="1" applyAlignment="1">
      <alignment vertical="center" wrapText="1"/>
    </xf>
    <xf numFmtId="171" fontId="11" fillId="0" borderId="11" xfId="33" applyNumberFormat="1" applyFont="1" applyFill="1" applyBorder="1" applyAlignment="1">
      <alignment horizontal="center" vertical="center"/>
    </xf>
    <xf numFmtId="0" fontId="67" fillId="0" borderId="11" xfId="50" applyFont="1" applyBorder="1" applyAlignment="1">
      <alignment horizontal="left" vertical="center" wrapText="1" indent="3"/>
    </xf>
    <xf numFmtId="0" fontId="67" fillId="34" borderId="10" xfId="0" applyFont="1" applyFill="1" applyBorder="1" applyAlignment="1">
      <alignment vertical="center" wrapText="1"/>
    </xf>
    <xf numFmtId="0" fontId="67" fillId="0" borderId="2" xfId="0" applyFont="1" applyBorder="1" applyAlignment="1">
      <alignment vertical="center" wrapText="1"/>
    </xf>
    <xf numFmtId="0" fontId="67" fillId="34" borderId="4" xfId="50" applyFont="1" applyFill="1" applyBorder="1" applyAlignment="1">
      <alignment vertical="center" wrapText="1"/>
    </xf>
    <xf numFmtId="0" fontId="70" fillId="0" borderId="0" xfId="0" applyFont="1" applyAlignment="1">
      <alignment vertical="center"/>
    </xf>
    <xf numFmtId="41" fontId="15" fillId="0" borderId="0" xfId="44" applyNumberFormat="1" applyFont="1" applyAlignment="1">
      <alignment horizontal="right" vertical="center"/>
    </xf>
    <xf numFmtId="41" fontId="15" fillId="0" borderId="3" xfId="44" applyNumberFormat="1" applyFont="1" applyBorder="1" applyAlignment="1">
      <alignment horizontal="right" vertical="center"/>
    </xf>
    <xf numFmtId="0" fontId="67" fillId="32" borderId="0" xfId="50" applyFont="1" applyFill="1" applyAlignment="1">
      <alignment vertical="center" wrapText="1"/>
    </xf>
    <xf numFmtId="41" fontId="11" fillId="32" borderId="0" xfId="44" applyNumberFormat="1" applyFont="1" applyFill="1"/>
    <xf numFmtId="41" fontId="65" fillId="32" borderId="0" xfId="0" applyNumberFormat="1" applyFont="1" applyFill="1" applyAlignment="1">
      <alignment horizontal="center" vertical="center"/>
    </xf>
    <xf numFmtId="3" fontId="14" fillId="34" borderId="2" xfId="33" applyNumberFormat="1" applyFont="1" applyFill="1" applyBorder="1" applyAlignment="1">
      <alignment horizontal="center" vertical="center"/>
    </xf>
    <xf numFmtId="3" fontId="14" fillId="34" borderId="0" xfId="33" applyNumberFormat="1" applyFont="1" applyFill="1" applyBorder="1" applyAlignment="1">
      <alignment horizontal="center" vertical="center"/>
    </xf>
    <xf numFmtId="3" fontId="14" fillId="34" borderId="3" xfId="33" applyNumberFormat="1" applyFont="1" applyFill="1" applyBorder="1" applyAlignment="1">
      <alignment horizontal="center" vertical="center"/>
    </xf>
    <xf numFmtId="3" fontId="14" fillId="0" borderId="2" xfId="33" applyNumberFormat="1" applyFont="1" applyFill="1" applyBorder="1" applyAlignment="1">
      <alignment horizontal="center" vertical="center"/>
    </xf>
    <xf numFmtId="3" fontId="14" fillId="0" borderId="0" xfId="33" applyNumberFormat="1" applyFont="1" applyFill="1" applyBorder="1" applyAlignment="1">
      <alignment horizontal="center" vertical="center"/>
    </xf>
    <xf numFmtId="3" fontId="14" fillId="0" borderId="3" xfId="33" applyNumberFormat="1" applyFont="1" applyFill="1" applyBorder="1" applyAlignment="1">
      <alignment horizontal="center" vertical="center"/>
    </xf>
    <xf numFmtId="3" fontId="14" fillId="0" borderId="4" xfId="33" applyNumberFormat="1" applyFont="1" applyFill="1" applyBorder="1" applyAlignment="1">
      <alignment horizontal="center" vertical="center"/>
    </xf>
    <xf numFmtId="3" fontId="14" fillId="0" borderId="1" xfId="33" applyNumberFormat="1" applyFont="1" applyFill="1" applyBorder="1" applyAlignment="1">
      <alignment horizontal="center" vertical="center"/>
    </xf>
    <xf numFmtId="3" fontId="14" fillId="0" borderId="5" xfId="33" applyNumberFormat="1" applyFont="1" applyFill="1" applyBorder="1" applyAlignment="1">
      <alignment horizontal="center" vertical="center"/>
    </xf>
    <xf numFmtId="168" fontId="14" fillId="34" borderId="8" xfId="33" applyNumberFormat="1" applyFont="1" applyFill="1" applyBorder="1" applyAlignment="1">
      <alignment horizontal="right" vertical="center"/>
    </xf>
    <xf numFmtId="168" fontId="14" fillId="0" borderId="8" xfId="33" applyNumberFormat="1" applyFont="1" applyFill="1" applyBorder="1" applyAlignment="1">
      <alignment horizontal="right" vertical="center"/>
    </xf>
    <xf numFmtId="168" fontId="14" fillId="34" borderId="9" xfId="33" applyNumberFormat="1" applyFont="1" applyFill="1" applyBorder="1" applyAlignment="1">
      <alignment horizontal="right" vertical="center"/>
    </xf>
    <xf numFmtId="166" fontId="14" fillId="0" borderId="8" xfId="38" applyNumberFormat="1" applyFont="1" applyFill="1" applyBorder="1" applyAlignment="1">
      <alignment horizontal="right" vertical="center"/>
    </xf>
    <xf numFmtId="3" fontId="14" fillId="34" borderId="8" xfId="33" applyNumberFormat="1" applyFont="1" applyFill="1" applyBorder="1" applyAlignment="1">
      <alignment horizontal="right" vertical="center"/>
    </xf>
    <xf numFmtId="171" fontId="14" fillId="0" borderId="8" xfId="33" applyNumberFormat="1" applyFont="1" applyFill="1" applyBorder="1" applyAlignment="1">
      <alignment horizontal="right" vertical="center" indent="2"/>
    </xf>
    <xf numFmtId="171" fontId="14" fillId="34" borderId="8" xfId="33" applyNumberFormat="1" applyFont="1" applyFill="1" applyBorder="1" applyAlignment="1">
      <alignment horizontal="right" vertical="center" indent="2"/>
    </xf>
    <xf numFmtId="171" fontId="14" fillId="0" borderId="9" xfId="33" applyNumberFormat="1" applyFont="1" applyFill="1" applyBorder="1" applyAlignment="1">
      <alignment horizontal="right" vertical="center" indent="2"/>
    </xf>
    <xf numFmtId="0" fontId="14" fillId="0" borderId="8" xfId="0" applyFont="1" applyBorder="1" applyAlignment="1">
      <alignment horizontal="right" vertical="center"/>
    </xf>
    <xf numFmtId="168" fontId="14" fillId="0" borderId="8" xfId="33" applyNumberFormat="1" applyFont="1" applyFill="1" applyBorder="1" applyAlignment="1">
      <alignment horizontal="right" vertical="center" indent="2"/>
    </xf>
    <xf numFmtId="168" fontId="14" fillId="34" borderId="8" xfId="33" applyNumberFormat="1" applyFont="1" applyFill="1" applyBorder="1" applyAlignment="1">
      <alignment horizontal="right" vertical="center" indent="2"/>
    </xf>
    <xf numFmtId="0" fontId="67" fillId="32" borderId="11" xfId="0" applyFont="1" applyFill="1" applyBorder="1" applyAlignment="1">
      <alignment vertical="center" wrapText="1"/>
    </xf>
    <xf numFmtId="168" fontId="11" fillId="32" borderId="11" xfId="33" applyNumberFormat="1" applyFont="1" applyFill="1" applyBorder="1" applyAlignment="1">
      <alignment horizontal="right" vertical="center"/>
    </xf>
    <xf numFmtId="171" fontId="14" fillId="0" borderId="8" xfId="33" applyNumberFormat="1" applyFont="1" applyFill="1" applyBorder="1" applyAlignment="1">
      <alignment horizontal="center" vertical="center"/>
    </xf>
    <xf numFmtId="171" fontId="14" fillId="34" borderId="8" xfId="33" applyNumberFormat="1" applyFont="1" applyFill="1" applyBorder="1" applyAlignment="1">
      <alignment horizontal="center" vertical="center"/>
    </xf>
    <xf numFmtId="171" fontId="14" fillId="0" borderId="9" xfId="33" applyNumberFormat="1" applyFont="1" applyFill="1" applyBorder="1" applyAlignment="1">
      <alignment horizontal="center" vertical="center"/>
    </xf>
    <xf numFmtId="0" fontId="70" fillId="0" borderId="19" xfId="50" applyFont="1" applyBorder="1" applyAlignment="1">
      <alignment horizontal="left" vertical="center" indent="1"/>
    </xf>
    <xf numFmtId="0" fontId="71" fillId="32" borderId="8" xfId="50" applyFont="1" applyFill="1" applyBorder="1" applyAlignment="1">
      <alignment horizontal="left" vertical="center" indent="1"/>
    </xf>
    <xf numFmtId="165" fontId="14" fillId="34" borderId="8" xfId="33" applyFont="1" applyFill="1" applyBorder="1" applyAlignment="1">
      <alignment horizontal="right" vertical="center"/>
    </xf>
    <xf numFmtId="165" fontId="14" fillId="0" borderId="8" xfId="33" applyFont="1" applyFill="1" applyBorder="1" applyAlignment="1">
      <alignment horizontal="right" vertical="center"/>
    </xf>
    <xf numFmtId="165" fontId="14" fillId="34" borderId="9" xfId="33" applyFont="1" applyFill="1" applyBorder="1" applyAlignment="1">
      <alignment horizontal="right" vertical="center"/>
    </xf>
    <xf numFmtId="0" fontId="5" fillId="0" borderId="0" xfId="31" applyAlignment="1" applyProtection="1"/>
    <xf numFmtId="0" fontId="0" fillId="32" borderId="0" xfId="0" applyFill="1"/>
    <xf numFmtId="0" fontId="56" fillId="2" borderId="2" xfId="66" applyFont="1" applyFill="1" applyBorder="1" applyAlignment="1">
      <alignment vertical="center"/>
    </xf>
    <xf numFmtId="0" fontId="60" fillId="2" borderId="0" xfId="66" applyFont="1" applyFill="1" applyAlignment="1">
      <alignment vertical="center" wrapText="1"/>
    </xf>
    <xf numFmtId="0" fontId="56" fillId="2" borderId="0" xfId="66" applyFont="1" applyFill="1" applyAlignment="1">
      <alignment vertical="center" wrapText="1"/>
    </xf>
    <xf numFmtId="0" fontId="56" fillId="2" borderId="2" xfId="66" applyFont="1" applyFill="1" applyBorder="1" applyAlignment="1">
      <alignment vertical="center" wrapText="1"/>
    </xf>
    <xf numFmtId="0" fontId="0" fillId="0" borderId="3" xfId="0" applyBorder="1"/>
    <xf numFmtId="0" fontId="0" fillId="0" borderId="12" xfId="0" applyBorder="1"/>
    <xf numFmtId="0" fontId="0" fillId="0" borderId="11" xfId="0" applyBorder="1"/>
    <xf numFmtId="0" fontId="0" fillId="0" borderId="5" xfId="0" applyBorder="1"/>
    <xf numFmtId="0" fontId="0" fillId="0" borderId="1" xfId="0" applyBorder="1"/>
    <xf numFmtId="168" fontId="14" fillId="34" borderId="8" xfId="33" applyNumberFormat="1" applyFont="1" applyFill="1" applyBorder="1" applyAlignment="1">
      <alignment horizontal="center" vertical="center"/>
    </xf>
    <xf numFmtId="168" fontId="14" fillId="0" borderId="8" xfId="33" applyNumberFormat="1" applyFont="1" applyFill="1" applyBorder="1" applyAlignment="1">
      <alignment horizontal="center" vertical="center"/>
    </xf>
    <xf numFmtId="171" fontId="14" fillId="0" borderId="8" xfId="33" applyNumberFormat="1" applyFont="1" applyFill="1" applyBorder="1" applyAlignment="1">
      <alignment horizontal="left" vertical="center" indent="3"/>
    </xf>
    <xf numFmtId="171" fontId="14" fillId="34" borderId="8" xfId="33" applyNumberFormat="1" applyFont="1" applyFill="1" applyBorder="1" applyAlignment="1">
      <alignment horizontal="left" vertical="center" indent="3"/>
    </xf>
    <xf numFmtId="171" fontId="14" fillId="0" borderId="9" xfId="33" applyNumberFormat="1" applyFont="1" applyFill="1" applyBorder="1" applyAlignment="1">
      <alignment horizontal="left" vertical="center" indent="3"/>
    </xf>
    <xf numFmtId="171" fontId="14" fillId="0" borderId="8" xfId="33" applyNumberFormat="1" applyFont="1" applyFill="1" applyBorder="1" applyAlignment="1">
      <alignment horizontal="left" vertical="center" indent="4"/>
    </xf>
    <xf numFmtId="171" fontId="14" fillId="34" borderId="8" xfId="33" applyNumberFormat="1" applyFont="1" applyFill="1" applyBorder="1" applyAlignment="1">
      <alignment horizontal="left" vertical="center" indent="4"/>
    </xf>
    <xf numFmtId="171" fontId="14" fillId="0" borderId="9" xfId="33" applyNumberFormat="1" applyFont="1" applyFill="1" applyBorder="1" applyAlignment="1">
      <alignment horizontal="left" vertical="center" indent="4"/>
    </xf>
    <xf numFmtId="166" fontId="14" fillId="0" borderId="8" xfId="38" applyNumberFormat="1" applyFont="1" applyFill="1" applyBorder="1" applyAlignment="1">
      <alignment horizontal="center" vertical="center"/>
    </xf>
    <xf numFmtId="0" fontId="60" fillId="2" borderId="2" xfId="66" applyFont="1" applyFill="1" applyBorder="1" applyAlignment="1">
      <alignment vertical="center"/>
    </xf>
    <xf numFmtId="173" fontId="14" fillId="0" borderId="0" xfId="0" applyNumberFormat="1" applyFont="1"/>
    <xf numFmtId="0" fontId="60" fillId="2" borderId="4" xfId="66" applyFont="1" applyFill="1" applyBorder="1" applyAlignment="1">
      <alignment vertical="center" wrapText="1"/>
    </xf>
    <xf numFmtId="0" fontId="70" fillId="34" borderId="13" xfId="0" applyFont="1" applyFill="1" applyBorder="1" applyAlignment="1">
      <alignment vertical="center"/>
    </xf>
    <xf numFmtId="41" fontId="15" fillId="38" borderId="6" xfId="44" applyNumberFormat="1" applyFont="1" applyFill="1" applyBorder="1" applyAlignment="1">
      <alignment horizontal="right" vertical="center"/>
    </xf>
    <xf numFmtId="41" fontId="15" fillId="34" borderId="6" xfId="44" applyNumberFormat="1" applyFont="1" applyFill="1" applyBorder="1" applyAlignment="1">
      <alignment horizontal="right" vertical="center"/>
    </xf>
    <xf numFmtId="41" fontId="15" fillId="34" borderId="7" xfId="44" applyNumberFormat="1" applyFont="1" applyFill="1" applyBorder="1" applyAlignment="1">
      <alignment horizontal="right" vertical="center"/>
    </xf>
    <xf numFmtId="0" fontId="15" fillId="0" borderId="13"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41" fontId="14" fillId="0" borderId="0" xfId="44" applyNumberFormat="1" applyFont="1"/>
    <xf numFmtId="41" fontId="72" fillId="0" borderId="0" xfId="0" applyNumberFormat="1" applyFont="1" applyAlignment="1">
      <alignment horizontal="center" vertical="center"/>
    </xf>
    <xf numFmtId="41" fontId="14" fillId="34" borderId="11" xfId="44" applyNumberFormat="1" applyFont="1" applyFill="1" applyBorder="1"/>
    <xf numFmtId="41" fontId="72" fillId="34" borderId="11" xfId="0" applyNumberFormat="1" applyFont="1" applyFill="1" applyBorder="1" applyAlignment="1">
      <alignment horizontal="center" vertical="center"/>
    </xf>
    <xf numFmtId="41" fontId="72" fillId="34" borderId="12" xfId="0" applyNumberFormat="1" applyFont="1" applyFill="1" applyBorder="1" applyAlignment="1">
      <alignment horizontal="center" vertical="center"/>
    </xf>
    <xf numFmtId="41" fontId="72" fillId="0" borderId="3" xfId="0" applyNumberFormat="1" applyFont="1" applyBorder="1" applyAlignment="1">
      <alignment horizontal="center" vertical="center"/>
    </xf>
    <xf numFmtId="41" fontId="14" fillId="34" borderId="1" xfId="44" applyNumberFormat="1" applyFont="1" applyFill="1" applyBorder="1"/>
    <xf numFmtId="41" fontId="72" fillId="34" borderId="1" xfId="0" applyNumberFormat="1" applyFont="1" applyFill="1" applyBorder="1" applyAlignment="1">
      <alignment horizontal="center" vertical="center"/>
    </xf>
    <xf numFmtId="41" fontId="72" fillId="34" borderId="5" xfId="0" applyNumberFormat="1" applyFont="1" applyFill="1" applyBorder="1" applyAlignment="1">
      <alignment horizontal="center" vertical="center"/>
    </xf>
    <xf numFmtId="0" fontId="46" fillId="34" borderId="8" xfId="50" applyFont="1" applyFill="1" applyBorder="1" applyAlignment="1">
      <alignment horizontal="left" vertical="center" wrapText="1" indent="1"/>
    </xf>
    <xf numFmtId="0" fontId="46" fillId="34" borderId="52" xfId="50" applyFont="1" applyFill="1" applyBorder="1" applyAlignment="1">
      <alignment horizontal="left" vertical="center" wrapText="1" indent="1"/>
    </xf>
    <xf numFmtId="0" fontId="56" fillId="2" borderId="0" xfId="66" applyFont="1" applyFill="1" applyAlignment="1">
      <alignment vertical="center"/>
    </xf>
    <xf numFmtId="0" fontId="60" fillId="2" borderId="0" xfId="66" applyFont="1" applyFill="1" applyAlignment="1">
      <alignment vertical="center"/>
    </xf>
    <xf numFmtId="0" fontId="56" fillId="2" borderId="10" xfId="66" applyFont="1" applyFill="1" applyBorder="1" applyAlignment="1">
      <alignment vertical="center" wrapText="1"/>
    </xf>
    <xf numFmtId="0" fontId="56" fillId="2" borderId="11" xfId="66" applyFont="1" applyFill="1" applyBorder="1" applyAlignment="1">
      <alignment vertical="center" wrapText="1"/>
    </xf>
    <xf numFmtId="0" fontId="56" fillId="2" borderId="10" xfId="66" applyFont="1" applyFill="1" applyBorder="1" applyAlignment="1">
      <alignment vertical="center"/>
    </xf>
    <xf numFmtId="0" fontId="56" fillId="2" borderId="11" xfId="66" applyFont="1" applyFill="1" applyBorder="1" applyAlignment="1">
      <alignment vertical="center"/>
    </xf>
    <xf numFmtId="0" fontId="60" fillId="2" borderId="1" xfId="66" applyFont="1" applyFill="1" applyBorder="1" applyAlignment="1">
      <alignment vertical="center" wrapText="1"/>
    </xf>
    <xf numFmtId="165" fontId="14" fillId="0" borderId="8" xfId="38" applyNumberFormat="1" applyFont="1" applyFill="1" applyBorder="1" applyAlignment="1">
      <alignment horizontal="right" vertical="center"/>
    </xf>
    <xf numFmtId="165" fontId="14" fillId="0" borderId="8" xfId="33" applyFont="1" applyFill="1" applyBorder="1" applyAlignment="1">
      <alignment horizontal="right" vertical="center" indent="2"/>
    </xf>
    <xf numFmtId="165" fontId="14" fillId="34" borderId="8" xfId="33" applyFont="1" applyFill="1" applyBorder="1" applyAlignment="1">
      <alignment horizontal="right" vertical="center" indent="2"/>
    </xf>
    <xf numFmtId="0" fontId="0" fillId="0" borderId="0" xfId="0" applyAlignment="1">
      <alignment horizontal="center"/>
    </xf>
    <xf numFmtId="0" fontId="0" fillId="0" borderId="1" xfId="0" applyBorder="1" applyAlignment="1">
      <alignment horizontal="center"/>
    </xf>
    <xf numFmtId="0" fontId="5" fillId="32" borderId="0" xfId="31" quotePrefix="1" applyFill="1" applyBorder="1" applyAlignment="1" applyProtection="1">
      <alignment horizontal="left" vertical="center"/>
    </xf>
    <xf numFmtId="0" fontId="33" fillId="33" borderId="10" xfId="0" applyFont="1" applyFill="1" applyBorder="1" applyAlignment="1">
      <alignment horizontal="center" vertical="center" wrapText="1"/>
    </xf>
    <xf numFmtId="0" fontId="33" fillId="33" borderId="11" xfId="0" applyFont="1" applyFill="1" applyBorder="1" applyAlignment="1">
      <alignment horizontal="center" vertical="center" wrapText="1"/>
    </xf>
    <xf numFmtId="0" fontId="33" fillId="33" borderId="12" xfId="0" applyFont="1" applyFill="1" applyBorder="1" applyAlignment="1">
      <alignment horizontal="center" vertical="center" wrapText="1"/>
    </xf>
    <xf numFmtId="0" fontId="33" fillId="33" borderId="2" xfId="0" applyFont="1" applyFill="1" applyBorder="1" applyAlignment="1">
      <alignment horizontal="center" vertical="center" wrapText="1"/>
    </xf>
    <xf numFmtId="0" fontId="33" fillId="33" borderId="0" xfId="0" applyFont="1" applyFill="1" applyAlignment="1">
      <alignment horizontal="center" vertical="center" wrapText="1"/>
    </xf>
    <xf numFmtId="0" fontId="33" fillId="33" borderId="3" xfId="0" applyFont="1" applyFill="1" applyBorder="1" applyAlignment="1">
      <alignment horizontal="center" vertical="center" wrapText="1"/>
    </xf>
    <xf numFmtId="0" fontId="34" fillId="35" borderId="10" xfId="0" applyFont="1" applyFill="1" applyBorder="1" applyAlignment="1">
      <alignment horizontal="center" vertical="center" wrapText="1"/>
    </xf>
    <xf numFmtId="0" fontId="34" fillId="35" borderId="11" xfId="0" applyFont="1" applyFill="1" applyBorder="1" applyAlignment="1">
      <alignment horizontal="center" vertical="center" wrapText="1"/>
    </xf>
    <xf numFmtId="0" fontId="34" fillId="35" borderId="12" xfId="0" applyFont="1" applyFill="1" applyBorder="1" applyAlignment="1">
      <alignment horizontal="center" vertical="center" wrapText="1"/>
    </xf>
    <xf numFmtId="0" fontId="34" fillId="35" borderId="4" xfId="0" applyFont="1" applyFill="1" applyBorder="1" applyAlignment="1">
      <alignment horizontal="center" vertical="center" wrapText="1"/>
    </xf>
    <xf numFmtId="0" fontId="34" fillId="35" borderId="1" xfId="0" applyFont="1" applyFill="1" applyBorder="1" applyAlignment="1">
      <alignment horizontal="center" vertical="center" wrapText="1"/>
    </xf>
    <xf numFmtId="0" fontId="34" fillId="35" borderId="5" xfId="0" applyFont="1" applyFill="1" applyBorder="1" applyAlignment="1">
      <alignment horizontal="center" vertical="center" wrapText="1"/>
    </xf>
    <xf numFmtId="0" fontId="13" fillId="2" borderId="2" xfId="0" applyFont="1" applyFill="1" applyBorder="1" applyAlignment="1">
      <alignment horizontal="left" vertical="top" wrapText="1"/>
    </xf>
    <xf numFmtId="0" fontId="13" fillId="2" borderId="0" xfId="0" applyFont="1" applyFill="1" applyAlignment="1">
      <alignment horizontal="left" vertical="top" wrapText="1"/>
    </xf>
    <xf numFmtId="0" fontId="12" fillId="33" borderId="2" xfId="0" applyFont="1" applyFill="1" applyBorder="1" applyAlignment="1">
      <alignment horizontal="left" vertical="top"/>
    </xf>
    <xf numFmtId="0" fontId="12" fillId="33" borderId="0" xfId="0" applyFont="1" applyFill="1" applyAlignment="1">
      <alignment horizontal="left" vertical="top"/>
    </xf>
    <xf numFmtId="0" fontId="11" fillId="2" borderId="0" xfId="0" applyFont="1" applyFill="1" applyAlignment="1">
      <alignment horizontal="center" vertical="top"/>
    </xf>
    <xf numFmtId="0" fontId="34" fillId="35" borderId="2" xfId="0" applyFont="1" applyFill="1" applyBorder="1" applyAlignment="1">
      <alignment horizontal="center" vertical="top"/>
    </xf>
    <xf numFmtId="0" fontId="34" fillId="35" borderId="0" xfId="0" applyFont="1" applyFill="1" applyAlignment="1">
      <alignment horizontal="center" vertical="top"/>
    </xf>
    <xf numFmtId="0" fontId="18" fillId="2" borderId="2" xfId="0" applyFont="1" applyFill="1" applyBorder="1" applyAlignment="1">
      <alignment horizontal="left" vertical="top" wrapText="1"/>
    </xf>
    <xf numFmtId="0" fontId="18" fillId="2" borderId="0" xfId="0" applyFont="1" applyFill="1" applyAlignment="1">
      <alignment horizontal="left" vertical="top" wrapText="1"/>
    </xf>
    <xf numFmtId="0" fontId="12" fillId="33" borderId="2" xfId="0" applyFont="1" applyFill="1" applyBorder="1" applyAlignment="1">
      <alignment horizontal="left" vertical="center"/>
    </xf>
    <xf numFmtId="0" fontId="12" fillId="33" borderId="0" xfId="0" applyFont="1" applyFill="1" applyAlignment="1">
      <alignment horizontal="left" vertical="center"/>
    </xf>
    <xf numFmtId="0" fontId="52" fillId="32" borderId="28" xfId="45" applyFont="1" applyFill="1" applyBorder="1" applyAlignment="1">
      <alignment horizontal="center" vertical="center" wrapText="1"/>
    </xf>
    <xf numFmtId="0" fontId="52" fillId="32" borderId="23" xfId="45" applyFont="1" applyFill="1" applyBorder="1" applyAlignment="1">
      <alignment horizontal="center" vertical="center" wrapText="1"/>
    </xf>
    <xf numFmtId="0" fontId="3" fillId="32" borderId="0" xfId="45" applyFill="1" applyAlignment="1">
      <alignment horizontal="center"/>
    </xf>
    <xf numFmtId="0" fontId="30" fillId="36" borderId="10" xfId="45" applyFont="1" applyFill="1" applyBorder="1" applyAlignment="1">
      <alignment horizontal="center" vertical="center"/>
    </xf>
    <xf numFmtId="0" fontId="30" fillId="36" borderId="11" xfId="45" applyFont="1" applyFill="1" applyBorder="1" applyAlignment="1">
      <alignment horizontal="center" vertical="center"/>
    </xf>
    <xf numFmtId="0" fontId="30" fillId="36" borderId="12" xfId="45" applyFont="1" applyFill="1" applyBorder="1" applyAlignment="1">
      <alignment horizontal="center" vertical="center"/>
    </xf>
    <xf numFmtId="0" fontId="30" fillId="36" borderId="4" xfId="45" applyFont="1" applyFill="1" applyBorder="1" applyAlignment="1">
      <alignment horizontal="center" vertical="center"/>
    </xf>
    <xf numFmtId="0" fontId="30" fillId="36" borderId="1" xfId="45" applyFont="1" applyFill="1" applyBorder="1" applyAlignment="1">
      <alignment horizontal="center" vertical="center"/>
    </xf>
    <xf numFmtId="0" fontId="30" fillId="36" borderId="5" xfId="45" applyFont="1" applyFill="1" applyBorder="1" applyAlignment="1">
      <alignment horizontal="center" vertical="center"/>
    </xf>
    <xf numFmtId="0" fontId="46" fillId="33" borderId="10" xfId="45" applyFont="1" applyFill="1" applyBorder="1" applyAlignment="1">
      <alignment horizontal="left" vertical="center" wrapText="1"/>
    </xf>
    <xf numFmtId="0" fontId="46" fillId="33" borderId="11" xfId="45" applyFont="1" applyFill="1" applyBorder="1" applyAlignment="1">
      <alignment horizontal="left" vertical="center" wrapText="1"/>
    </xf>
    <xf numFmtId="0" fontId="46" fillId="33" borderId="12" xfId="45" applyFont="1" applyFill="1" applyBorder="1" applyAlignment="1">
      <alignment horizontal="left" vertical="center" wrapText="1"/>
    </xf>
    <xf numFmtId="0" fontId="46" fillId="33" borderId="4" xfId="45" applyFont="1" applyFill="1" applyBorder="1" applyAlignment="1">
      <alignment horizontal="left" vertical="center" wrapText="1"/>
    </xf>
    <xf numFmtId="0" fontId="46" fillId="33" borderId="1" xfId="45" applyFont="1" applyFill="1" applyBorder="1" applyAlignment="1">
      <alignment horizontal="left" vertical="center" wrapText="1"/>
    </xf>
    <xf numFmtId="0" fontId="46" fillId="33" borderId="5" xfId="45" applyFont="1" applyFill="1" applyBorder="1" applyAlignment="1">
      <alignment horizontal="left" vertical="center" wrapText="1"/>
    </xf>
    <xf numFmtId="0" fontId="48" fillId="33" borderId="20" xfId="45" applyFont="1" applyFill="1" applyBorder="1" applyAlignment="1">
      <alignment horizontal="left" vertical="center" wrapText="1" indent="2"/>
    </xf>
    <xf numFmtId="0" fontId="48" fillId="33" borderId="24" xfId="45" applyFont="1" applyFill="1" applyBorder="1" applyAlignment="1">
      <alignment horizontal="left" vertical="center" wrapText="1" indent="2"/>
    </xf>
    <xf numFmtId="0" fontId="48" fillId="33" borderId="22" xfId="45" applyFont="1" applyFill="1" applyBorder="1" applyAlignment="1">
      <alignment horizontal="center" vertical="center" wrapText="1"/>
    </xf>
    <xf numFmtId="0" fontId="48" fillId="33" borderId="26" xfId="45" applyFont="1" applyFill="1" applyBorder="1" applyAlignment="1">
      <alignment horizontal="center" vertical="center" wrapText="1"/>
    </xf>
    <xf numFmtId="0" fontId="49" fillId="33" borderId="10" xfId="45" applyFont="1" applyFill="1" applyBorder="1" applyAlignment="1">
      <alignment horizontal="center" vertical="center"/>
    </xf>
    <xf numFmtId="0" fontId="49" fillId="33" borderId="11" xfId="45" applyFont="1" applyFill="1" applyBorder="1" applyAlignment="1">
      <alignment horizontal="center" vertical="center"/>
    </xf>
    <xf numFmtId="0" fontId="49" fillId="33" borderId="12" xfId="45" applyFont="1" applyFill="1" applyBorder="1" applyAlignment="1">
      <alignment horizontal="center" vertical="center"/>
    </xf>
    <xf numFmtId="0" fontId="49" fillId="33" borderId="4" xfId="45" applyFont="1" applyFill="1" applyBorder="1" applyAlignment="1">
      <alignment horizontal="center" vertical="center"/>
    </xf>
    <xf numFmtId="0" fontId="49" fillId="33" borderId="1" xfId="45" applyFont="1" applyFill="1" applyBorder="1" applyAlignment="1">
      <alignment horizontal="center" vertical="center"/>
    </xf>
    <xf numFmtId="0" fontId="49" fillId="33" borderId="5" xfId="45" applyFont="1" applyFill="1" applyBorder="1" applyAlignment="1">
      <alignment horizontal="center" vertical="center"/>
    </xf>
    <xf numFmtId="0" fontId="51" fillId="39" borderId="0" xfId="45" applyFont="1" applyFill="1" applyAlignment="1">
      <alignment horizontal="center" vertical="center"/>
    </xf>
    <xf numFmtId="0" fontId="51" fillId="39" borderId="23" xfId="45" applyFont="1" applyFill="1" applyBorder="1" applyAlignment="1">
      <alignment horizontal="center" vertical="center"/>
    </xf>
    <xf numFmtId="0" fontId="51" fillId="39" borderId="27" xfId="45" applyFont="1" applyFill="1" applyBorder="1" applyAlignment="1">
      <alignment horizontal="center" vertical="center"/>
    </xf>
    <xf numFmtId="0" fontId="51" fillId="39" borderId="1" xfId="45" applyFont="1" applyFill="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4" xfId="0" applyFont="1" applyBorder="1" applyAlignment="1">
      <alignment horizontal="center" vertical="center"/>
    </xf>
    <xf numFmtId="0" fontId="12" fillId="0" borderId="1" xfId="0" applyFont="1" applyBorder="1" applyAlignment="1">
      <alignment horizontal="center" vertical="center"/>
    </xf>
    <xf numFmtId="0" fontId="12" fillId="0" borderId="5" xfId="0" applyFont="1" applyBorder="1" applyAlignment="1">
      <alignment horizontal="center" vertical="center"/>
    </xf>
    <xf numFmtId="0" fontId="34" fillId="35" borderId="0" xfId="0" applyFont="1" applyFill="1" applyAlignment="1">
      <alignment horizontal="center" vertical="center"/>
    </xf>
    <xf numFmtId="0" fontId="14" fillId="0" borderId="0" xfId="0" applyFont="1" applyAlignment="1">
      <alignment horizontal="center"/>
    </xf>
    <xf numFmtId="0" fontId="15" fillId="34" borderId="4" xfId="0" applyFont="1" applyFill="1" applyBorder="1" applyAlignment="1">
      <alignment horizontal="left" vertical="center" wrapText="1"/>
    </xf>
    <xf numFmtId="0" fontId="15" fillId="34" borderId="1" xfId="0" applyFont="1" applyFill="1" applyBorder="1" applyAlignment="1">
      <alignment horizontal="left" vertical="center" wrapText="1"/>
    </xf>
    <xf numFmtId="0" fontId="15" fillId="34" borderId="5" xfId="0" applyFont="1" applyFill="1" applyBorder="1" applyAlignment="1">
      <alignment horizontal="left" vertical="center" wrapText="1"/>
    </xf>
    <xf numFmtId="0" fontId="12" fillId="36" borderId="13" xfId="0" applyFont="1" applyFill="1" applyBorder="1" applyAlignment="1">
      <alignment horizontal="center"/>
    </xf>
    <xf numFmtId="0" fontId="12" fillId="36" borderId="6" xfId="0" applyFont="1" applyFill="1" applyBorder="1" applyAlignment="1">
      <alignment horizontal="center"/>
    </xf>
    <xf numFmtId="0" fontId="12" fillId="36" borderId="7" xfId="0" applyFont="1" applyFill="1" applyBorder="1" applyAlignment="1">
      <alignment horizontal="center"/>
    </xf>
    <xf numFmtId="0" fontId="12" fillId="0" borderId="19" xfId="0" applyFont="1" applyBorder="1" applyAlignment="1">
      <alignment horizontal="center" vertical="center"/>
    </xf>
    <xf numFmtId="0" fontId="40" fillId="34" borderId="4" xfId="0" applyFont="1" applyFill="1" applyBorder="1" applyAlignment="1">
      <alignment horizontal="left" vertical="center" wrapText="1"/>
    </xf>
    <xf numFmtId="0" fontId="40" fillId="34" borderId="1" xfId="0" applyFont="1" applyFill="1" applyBorder="1" applyAlignment="1">
      <alignment horizontal="left" vertical="center" wrapText="1"/>
    </xf>
    <xf numFmtId="0" fontId="40" fillId="34" borderId="5" xfId="0" applyFont="1" applyFill="1" applyBorder="1" applyAlignment="1">
      <alignment horizontal="left" vertical="center" wrapText="1"/>
    </xf>
    <xf numFmtId="0" fontId="12" fillId="36" borderId="13" xfId="0" applyFont="1" applyFill="1" applyBorder="1" applyAlignment="1">
      <alignment horizontal="center" vertical="center"/>
    </xf>
    <xf numFmtId="0" fontId="12" fillId="36" borderId="6" xfId="0" applyFont="1" applyFill="1" applyBorder="1" applyAlignment="1">
      <alignment horizontal="center" vertical="center"/>
    </xf>
    <xf numFmtId="0" fontId="12" fillId="36" borderId="7" xfId="0" applyFont="1" applyFill="1" applyBorder="1" applyAlignment="1">
      <alignment horizontal="center" vertical="center"/>
    </xf>
    <xf numFmtId="0" fontId="12" fillId="36" borderId="32" xfId="0" applyFont="1" applyFill="1" applyBorder="1" applyAlignment="1">
      <alignment horizontal="center"/>
    </xf>
    <xf numFmtId="0" fontId="12" fillId="0" borderId="13"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36" borderId="13" xfId="0" applyFont="1" applyFill="1" applyBorder="1" applyAlignment="1">
      <alignment horizontal="center" wrapText="1"/>
    </xf>
    <xf numFmtId="0" fontId="12" fillId="36" borderId="6" xfId="0" applyFont="1" applyFill="1" applyBorder="1" applyAlignment="1">
      <alignment horizontal="center" wrapText="1"/>
    </xf>
    <xf numFmtId="0" fontId="12" fillId="36" borderId="7" xfId="0" applyFont="1" applyFill="1" applyBorder="1" applyAlignment="1">
      <alignment horizontal="center" wrapText="1"/>
    </xf>
    <xf numFmtId="0" fontId="12" fillId="0" borderId="32" xfId="0" applyFont="1" applyBorder="1" applyAlignment="1">
      <alignment horizontal="center" vertical="center"/>
    </xf>
    <xf numFmtId="0" fontId="34" fillId="35" borderId="10" xfId="0" applyFont="1" applyFill="1" applyBorder="1" applyAlignment="1">
      <alignment horizontal="center" vertical="center"/>
    </xf>
    <xf numFmtId="0" fontId="34" fillId="35" borderId="11" xfId="0" applyFont="1" applyFill="1" applyBorder="1" applyAlignment="1">
      <alignment horizontal="center" vertical="center"/>
    </xf>
    <xf numFmtId="0" fontId="34" fillId="35" borderId="12" xfId="0" applyFont="1" applyFill="1" applyBorder="1" applyAlignment="1">
      <alignment horizontal="center" vertical="center"/>
    </xf>
    <xf numFmtId="0" fontId="34" fillId="35" borderId="2" xfId="0" applyFont="1" applyFill="1" applyBorder="1" applyAlignment="1">
      <alignment horizontal="center" vertical="center"/>
    </xf>
    <xf numFmtId="0" fontId="34" fillId="35" borderId="3" xfId="0" applyFont="1" applyFill="1" applyBorder="1" applyAlignment="1">
      <alignment horizontal="center" vertical="center"/>
    </xf>
    <xf numFmtId="0" fontId="14" fillId="0" borderId="13" xfId="0" quotePrefix="1" applyFont="1" applyBorder="1" applyAlignment="1">
      <alignment horizontal="center" vertical="center" wrapText="1"/>
    </xf>
    <xf numFmtId="0" fontId="14" fillId="0" borderId="6" xfId="0" quotePrefix="1" applyFont="1" applyBorder="1" applyAlignment="1">
      <alignment horizontal="center" vertical="center" wrapText="1"/>
    </xf>
    <xf numFmtId="0" fontId="14" fillId="0" borderId="7" xfId="0" quotePrefix="1" applyFont="1" applyBorder="1" applyAlignment="1">
      <alignment horizontal="center" vertical="center" wrapText="1"/>
    </xf>
    <xf numFmtId="0" fontId="16" fillId="0" borderId="2" xfId="0" applyFont="1" applyBorder="1" applyAlignment="1">
      <alignment horizontal="left" vertical="center"/>
    </xf>
    <xf numFmtId="0" fontId="16" fillId="0" borderId="0" xfId="0" applyFont="1" applyAlignment="1">
      <alignment horizontal="left" vertical="center"/>
    </xf>
    <xf numFmtId="0" fontId="16" fillId="0" borderId="3" xfId="0" applyFont="1" applyBorder="1" applyAlignment="1">
      <alignment horizontal="left" vertical="center"/>
    </xf>
    <xf numFmtId="0" fontId="17" fillId="0" borderId="2" xfId="0" applyFont="1" applyBorder="1" applyAlignment="1">
      <alignment horizontal="left" vertical="center"/>
    </xf>
    <xf numFmtId="3" fontId="17" fillId="0" borderId="2" xfId="0" applyNumberFormat="1" applyFont="1" applyBorder="1" applyAlignment="1">
      <alignment horizontal="left" vertical="center"/>
    </xf>
    <xf numFmtId="3" fontId="17" fillId="0" borderId="0" xfId="0" applyNumberFormat="1" applyFont="1" applyAlignment="1">
      <alignment horizontal="left" vertical="center"/>
    </xf>
    <xf numFmtId="3" fontId="17" fillId="0" borderId="3" xfId="0" applyNumberFormat="1" applyFont="1" applyBorder="1" applyAlignment="1">
      <alignment horizontal="left" vertical="center"/>
    </xf>
    <xf numFmtId="0" fontId="12" fillId="33" borderId="10" xfId="0" applyFont="1" applyFill="1" applyBorder="1" applyAlignment="1">
      <alignment horizontal="center" vertical="center"/>
    </xf>
    <xf numFmtId="0" fontId="12" fillId="33" borderId="11" xfId="0" applyFont="1" applyFill="1" applyBorder="1" applyAlignment="1">
      <alignment horizontal="center" vertical="center"/>
    </xf>
    <xf numFmtId="0" fontId="12" fillId="33" borderId="12" xfId="0" applyFont="1" applyFill="1" applyBorder="1" applyAlignment="1">
      <alignment horizontal="center" vertical="center"/>
    </xf>
    <xf numFmtId="0" fontId="12" fillId="33" borderId="5" xfId="0" applyFont="1" applyFill="1" applyBorder="1" applyAlignment="1">
      <alignment horizontal="center" vertical="center"/>
    </xf>
    <xf numFmtId="0" fontId="12" fillId="33" borderId="13" xfId="0" applyFont="1" applyFill="1" applyBorder="1" applyAlignment="1">
      <alignment horizontal="center" vertical="center"/>
    </xf>
    <xf numFmtId="0" fontId="12" fillId="33" borderId="6" xfId="0" applyFont="1" applyFill="1" applyBorder="1" applyAlignment="1">
      <alignment horizontal="center" vertical="center"/>
    </xf>
    <xf numFmtId="0" fontId="12" fillId="33" borderId="7" xfId="0" applyFont="1" applyFill="1" applyBorder="1" applyAlignment="1">
      <alignment horizontal="center" vertical="center"/>
    </xf>
    <xf numFmtId="0" fontId="14" fillId="0" borderId="0" xfId="0" quotePrefix="1" applyFont="1" applyAlignment="1">
      <alignment horizontal="center" vertical="top" wrapText="1"/>
    </xf>
    <xf numFmtId="0" fontId="14" fillId="0" borderId="10" xfId="0" quotePrefix="1" applyFont="1" applyBorder="1" applyAlignment="1">
      <alignment horizontal="center" vertical="center" wrapText="1"/>
    </xf>
    <xf numFmtId="0" fontId="14" fillId="0" borderId="11" xfId="0" quotePrefix="1" applyFont="1" applyBorder="1" applyAlignment="1">
      <alignment horizontal="center" vertical="center" wrapText="1"/>
    </xf>
    <xf numFmtId="0" fontId="14" fillId="0" borderId="12" xfId="0" quotePrefix="1" applyFont="1" applyBorder="1" applyAlignment="1">
      <alignment horizontal="center" vertical="center" wrapText="1"/>
    </xf>
    <xf numFmtId="0" fontId="14" fillId="0" borderId="2" xfId="0" quotePrefix="1" applyFont="1" applyBorder="1" applyAlignment="1">
      <alignment horizontal="center" vertical="center" wrapText="1"/>
    </xf>
    <xf numFmtId="0" fontId="14" fillId="0" borderId="0" xfId="0" quotePrefix="1" applyFont="1" applyAlignment="1">
      <alignment horizontal="center" vertical="center" wrapText="1"/>
    </xf>
    <xf numFmtId="0" fontId="14" fillId="0" borderId="3" xfId="0" quotePrefix="1" applyFont="1" applyBorder="1" applyAlignment="1">
      <alignment horizontal="center" vertical="center" wrapText="1"/>
    </xf>
    <xf numFmtId="0" fontId="14" fillId="0" borderId="4" xfId="0" quotePrefix="1" applyFont="1" applyBorder="1" applyAlignment="1">
      <alignment horizontal="center" vertical="center" wrapText="1"/>
    </xf>
    <xf numFmtId="0" fontId="14" fillId="0" borderId="1" xfId="0" quotePrefix="1" applyFont="1" applyBorder="1" applyAlignment="1">
      <alignment horizontal="center" vertical="center" wrapText="1"/>
    </xf>
    <xf numFmtId="0" fontId="14" fillId="0" borderId="5" xfId="0" quotePrefix="1"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0" xfId="0" quotePrefix="1" applyFont="1" applyBorder="1" applyAlignment="1">
      <alignment horizontal="center" vertical="top" wrapText="1"/>
    </xf>
    <xf numFmtId="0" fontId="14" fillId="0" borderId="11" xfId="0" quotePrefix="1" applyFont="1" applyBorder="1" applyAlignment="1">
      <alignment horizontal="center" vertical="top" wrapText="1"/>
    </xf>
    <xf numFmtId="0" fontId="14" fillId="0" borderId="12" xfId="0" quotePrefix="1" applyFont="1" applyBorder="1" applyAlignment="1">
      <alignment horizontal="center" vertical="top" wrapText="1"/>
    </xf>
    <xf numFmtId="0" fontId="14" fillId="0" borderId="2" xfId="0" quotePrefix="1" applyFont="1" applyBorder="1" applyAlignment="1">
      <alignment horizontal="center" vertical="top" wrapText="1"/>
    </xf>
    <xf numFmtId="0" fontId="14" fillId="0" borderId="3" xfId="0" quotePrefix="1" applyFont="1" applyBorder="1" applyAlignment="1">
      <alignment horizontal="center" vertical="top" wrapText="1"/>
    </xf>
    <xf numFmtId="0" fontId="14" fillId="0" borderId="4" xfId="0" quotePrefix="1" applyFont="1" applyBorder="1" applyAlignment="1">
      <alignment horizontal="center" vertical="top" wrapText="1"/>
    </xf>
    <xf numFmtId="0" fontId="14" fillId="0" borderId="1" xfId="0" quotePrefix="1" applyFont="1" applyBorder="1" applyAlignment="1">
      <alignment horizontal="center" vertical="top" wrapText="1"/>
    </xf>
    <xf numFmtId="0" fontId="14" fillId="0" borderId="5" xfId="0" quotePrefix="1" applyFont="1" applyBorder="1" applyAlignment="1">
      <alignment horizontal="center" vertical="top" wrapText="1"/>
    </xf>
    <xf numFmtId="0" fontId="14" fillId="0" borderId="10" xfId="0" applyFont="1" applyBorder="1" applyAlignment="1">
      <alignment horizontal="center"/>
    </xf>
    <xf numFmtId="0" fontId="14" fillId="0" borderId="11" xfId="0" applyFont="1" applyBorder="1" applyAlignment="1">
      <alignment horizontal="center"/>
    </xf>
    <xf numFmtId="0" fontId="14" fillId="0" borderId="12" xfId="0" applyFont="1" applyBorder="1" applyAlignment="1">
      <alignment horizontal="center"/>
    </xf>
    <xf numFmtId="0" fontId="14" fillId="0" borderId="2" xfId="0" applyFont="1" applyBorder="1" applyAlignment="1">
      <alignment horizontal="center"/>
    </xf>
    <xf numFmtId="0" fontId="14" fillId="0" borderId="3" xfId="0" applyFont="1" applyBorder="1" applyAlignment="1">
      <alignment horizontal="center"/>
    </xf>
    <xf numFmtId="0" fontId="14" fillId="0" borderId="4" xfId="0" applyFont="1" applyBorder="1" applyAlignment="1">
      <alignment horizontal="center"/>
    </xf>
    <xf numFmtId="0" fontId="14" fillId="0" borderId="1" xfId="0" applyFont="1" applyBorder="1" applyAlignment="1">
      <alignment horizontal="center"/>
    </xf>
    <xf numFmtId="0" fontId="14" fillId="0" borderId="5" xfId="0" applyFont="1" applyBorder="1" applyAlignment="1">
      <alignment horizontal="center"/>
    </xf>
    <xf numFmtId="0" fontId="11" fillId="0" borderId="10" xfId="0" quotePrefix="1" applyFont="1" applyBorder="1" applyAlignment="1">
      <alignment horizontal="center" vertical="top" wrapText="1"/>
    </xf>
    <xf numFmtId="0" fontId="11" fillId="0" borderId="11" xfId="0" applyFont="1" applyBorder="1" applyAlignment="1">
      <alignment horizontal="center" vertical="top"/>
    </xf>
    <xf numFmtId="0" fontId="11" fillId="0" borderId="12" xfId="0" applyFont="1" applyBorder="1" applyAlignment="1">
      <alignment horizontal="center" vertical="top"/>
    </xf>
    <xf numFmtId="0" fontId="11" fillId="0" borderId="2" xfId="0" applyFont="1" applyBorder="1" applyAlignment="1">
      <alignment horizontal="center" vertical="top"/>
    </xf>
    <xf numFmtId="0" fontId="11" fillId="0" borderId="0" xfId="0" applyFont="1" applyAlignment="1">
      <alignment horizontal="center" vertical="top"/>
    </xf>
    <xf numFmtId="0" fontId="11" fillId="0" borderId="3" xfId="0" applyFont="1" applyBorder="1" applyAlignment="1">
      <alignment horizontal="center" vertical="top"/>
    </xf>
    <xf numFmtId="0" fontId="11" fillId="0" borderId="4" xfId="0" applyFont="1" applyBorder="1" applyAlignment="1">
      <alignment horizontal="center" vertical="top"/>
    </xf>
    <xf numFmtId="0" fontId="11" fillId="0" borderId="1" xfId="0" applyFont="1" applyBorder="1" applyAlignment="1">
      <alignment horizontal="center" vertical="top"/>
    </xf>
    <xf numFmtId="0" fontId="11" fillId="0" borderId="5" xfId="0" applyFont="1" applyBorder="1" applyAlignment="1">
      <alignment horizontal="center" vertical="top"/>
    </xf>
    <xf numFmtId="0" fontId="11" fillId="0" borderId="11" xfId="0" applyFont="1" applyBorder="1" applyAlignment="1">
      <alignment horizontal="center" vertical="top" wrapText="1"/>
    </xf>
    <xf numFmtId="0" fontId="11" fillId="0" borderId="12" xfId="0" applyFont="1" applyBorder="1" applyAlignment="1">
      <alignment horizontal="center" vertical="top" wrapText="1"/>
    </xf>
    <xf numFmtId="0" fontId="11" fillId="0" borderId="2" xfId="0" applyFont="1" applyBorder="1" applyAlignment="1">
      <alignment horizontal="center" vertical="top" wrapText="1"/>
    </xf>
    <xf numFmtId="0" fontId="11" fillId="0" borderId="0" xfId="0" applyFont="1" applyAlignment="1">
      <alignment horizontal="center" vertical="top" wrapText="1"/>
    </xf>
    <xf numFmtId="0" fontId="11" fillId="0" borderId="3" xfId="0" applyFont="1" applyBorder="1" applyAlignment="1">
      <alignment horizontal="center" vertical="top" wrapText="1"/>
    </xf>
    <xf numFmtId="0" fontId="11" fillId="0" borderId="4" xfId="0" applyFont="1" applyBorder="1" applyAlignment="1">
      <alignment horizontal="center" vertical="top" wrapText="1"/>
    </xf>
    <xf numFmtId="0" fontId="11" fillId="0" borderId="1" xfId="0" applyFont="1" applyBorder="1" applyAlignment="1">
      <alignment horizontal="center" vertical="top" wrapText="1"/>
    </xf>
    <xf numFmtId="0" fontId="11" fillId="0" borderId="5" xfId="0" applyFont="1" applyBorder="1" applyAlignment="1">
      <alignment horizontal="center" vertical="top" wrapText="1"/>
    </xf>
    <xf numFmtId="0" fontId="12" fillId="33" borderId="19" xfId="0" applyFont="1" applyFill="1" applyBorder="1" applyAlignment="1">
      <alignment horizontal="center" vertical="center"/>
    </xf>
    <xf numFmtId="0" fontId="12" fillId="33" borderId="4" xfId="0" applyFont="1" applyFill="1" applyBorder="1" applyAlignment="1">
      <alignment horizontal="center" vertical="center"/>
    </xf>
    <xf numFmtId="0" fontId="16" fillId="0" borderId="10" xfId="0" quotePrefix="1" applyFont="1" applyBorder="1" applyAlignment="1">
      <alignment horizontal="center" vertical="top" wrapText="1"/>
    </xf>
    <xf numFmtId="0" fontId="16" fillId="0" borderId="11" xfId="0" applyFont="1" applyBorder="1" applyAlignment="1">
      <alignment horizontal="center" vertical="top" wrapText="1"/>
    </xf>
    <xf numFmtId="0" fontId="16" fillId="0" borderId="12" xfId="0" applyFont="1" applyBorder="1" applyAlignment="1">
      <alignment horizontal="center" vertical="top" wrapText="1"/>
    </xf>
    <xf numFmtId="0" fontId="16" fillId="0" borderId="2" xfId="0" applyFont="1" applyBorder="1" applyAlignment="1">
      <alignment horizontal="center" vertical="top" wrapText="1"/>
    </xf>
    <xf numFmtId="0" fontId="16" fillId="0" borderId="0" xfId="0" applyFont="1" applyAlignment="1">
      <alignment horizontal="center" vertical="top" wrapText="1"/>
    </xf>
    <xf numFmtId="0" fontId="16" fillId="0" borderId="3" xfId="0" applyFont="1" applyBorder="1" applyAlignment="1">
      <alignment horizontal="center" vertical="top" wrapText="1"/>
    </xf>
    <xf numFmtId="0" fontId="16" fillId="0" borderId="4" xfId="0" applyFont="1" applyBorder="1" applyAlignment="1">
      <alignment horizontal="center" vertical="top" wrapText="1"/>
    </xf>
    <xf numFmtId="0" fontId="16" fillId="0" borderId="1" xfId="0" applyFont="1" applyBorder="1" applyAlignment="1">
      <alignment horizontal="center" vertical="top" wrapText="1"/>
    </xf>
    <xf numFmtId="0" fontId="16" fillId="0" borderId="5" xfId="0" applyFont="1" applyBorder="1" applyAlignment="1">
      <alignment horizontal="center" vertical="top" wrapText="1"/>
    </xf>
    <xf numFmtId="0" fontId="11" fillId="0" borderId="11" xfId="0" quotePrefix="1" applyFont="1" applyBorder="1" applyAlignment="1">
      <alignment horizontal="center" vertical="top" wrapText="1"/>
    </xf>
    <xf numFmtId="0" fontId="11" fillId="0" borderId="12" xfId="0" quotePrefix="1" applyFont="1" applyBorder="1" applyAlignment="1">
      <alignment horizontal="center" vertical="top" wrapText="1"/>
    </xf>
    <xf numFmtId="0" fontId="11" fillId="0" borderId="2" xfId="0" quotePrefix="1" applyFont="1" applyBorder="1" applyAlignment="1">
      <alignment horizontal="center" vertical="top" wrapText="1"/>
    </xf>
    <xf numFmtId="0" fontId="11" fillId="0" borderId="0" xfId="0" quotePrefix="1" applyFont="1" applyAlignment="1">
      <alignment horizontal="center" vertical="top" wrapText="1"/>
    </xf>
    <xf numFmtId="0" fontId="11" fillId="0" borderId="3" xfId="0" quotePrefix="1" applyFont="1" applyBorder="1" applyAlignment="1">
      <alignment horizontal="center" vertical="top" wrapText="1"/>
    </xf>
    <xf numFmtId="0" fontId="11" fillId="0" borderId="4" xfId="0" quotePrefix="1" applyFont="1" applyBorder="1" applyAlignment="1">
      <alignment horizontal="center" vertical="top" wrapText="1"/>
    </xf>
    <xf numFmtId="0" fontId="11" fillId="0" borderId="1" xfId="0" quotePrefix="1" applyFont="1" applyBorder="1" applyAlignment="1">
      <alignment horizontal="center" vertical="top" wrapText="1"/>
    </xf>
    <xf numFmtId="0" fontId="11" fillId="0" borderId="5" xfId="0" quotePrefix="1" applyFont="1" applyBorder="1" applyAlignment="1">
      <alignment horizontal="center" vertical="top" wrapText="1"/>
    </xf>
  </cellXfs>
  <cellStyles count="132">
    <cellStyle name="20% - Énfasis1" xfId="1" builtinId="30" customBuiltin="1"/>
    <cellStyle name="20% - Énfasis1 2" xfId="68" xr:uid="{00000000-0005-0000-0000-000001000000}"/>
    <cellStyle name="20% - Énfasis1 3" xfId="67" xr:uid="{00000000-0005-0000-0000-000002000000}"/>
    <cellStyle name="20% - Énfasis2" xfId="2" builtinId="34" customBuiltin="1"/>
    <cellStyle name="20% - Énfasis2 2" xfId="70" xr:uid="{00000000-0005-0000-0000-000004000000}"/>
    <cellStyle name="20% - Énfasis2 3" xfId="69" xr:uid="{00000000-0005-0000-0000-000005000000}"/>
    <cellStyle name="20% - Énfasis3" xfId="3" builtinId="38" customBuiltin="1"/>
    <cellStyle name="20% - Énfasis3 2" xfId="72" xr:uid="{00000000-0005-0000-0000-000007000000}"/>
    <cellStyle name="20% - Énfasis3 3" xfId="71" xr:uid="{00000000-0005-0000-0000-000008000000}"/>
    <cellStyle name="20% - Énfasis4" xfId="4" builtinId="42" customBuiltin="1"/>
    <cellStyle name="20% - Énfasis4 2" xfId="74" xr:uid="{00000000-0005-0000-0000-00000A000000}"/>
    <cellStyle name="20% - Énfasis4 3" xfId="73" xr:uid="{00000000-0005-0000-0000-00000B000000}"/>
    <cellStyle name="20% - Énfasis5" xfId="5" builtinId="46" customBuiltin="1"/>
    <cellStyle name="20% - Énfasis5 2" xfId="76" xr:uid="{00000000-0005-0000-0000-00000D000000}"/>
    <cellStyle name="20% - Énfasis5 3" xfId="75" xr:uid="{00000000-0005-0000-0000-00000E000000}"/>
    <cellStyle name="20% - Énfasis6" xfId="6" builtinId="50" customBuiltin="1"/>
    <cellStyle name="20% - Énfasis6 2" xfId="78" xr:uid="{00000000-0005-0000-0000-000010000000}"/>
    <cellStyle name="20% - Énfasis6 3" xfId="77" xr:uid="{00000000-0005-0000-0000-000011000000}"/>
    <cellStyle name="40% - Énfasis1" xfId="7" builtinId="31" customBuiltin="1"/>
    <cellStyle name="40% - Énfasis1 2" xfId="80" xr:uid="{00000000-0005-0000-0000-000013000000}"/>
    <cellStyle name="40% - Énfasis1 3" xfId="79" xr:uid="{00000000-0005-0000-0000-000014000000}"/>
    <cellStyle name="40% - Énfasis2" xfId="8" builtinId="35" customBuiltin="1"/>
    <cellStyle name="40% - Énfasis2 2" xfId="82" xr:uid="{00000000-0005-0000-0000-000016000000}"/>
    <cellStyle name="40% - Énfasis2 3" xfId="81" xr:uid="{00000000-0005-0000-0000-000017000000}"/>
    <cellStyle name="40% - Énfasis3" xfId="9" builtinId="39" customBuiltin="1"/>
    <cellStyle name="40% - Énfasis3 2" xfId="84" xr:uid="{00000000-0005-0000-0000-000019000000}"/>
    <cellStyle name="40% - Énfasis3 3" xfId="83" xr:uid="{00000000-0005-0000-0000-00001A000000}"/>
    <cellStyle name="40% - Énfasis4" xfId="10" builtinId="43" customBuiltin="1"/>
    <cellStyle name="40% - Énfasis4 2" xfId="86" xr:uid="{00000000-0005-0000-0000-00001C000000}"/>
    <cellStyle name="40% - Énfasis4 3" xfId="85" xr:uid="{00000000-0005-0000-0000-00001D000000}"/>
    <cellStyle name="40% - Énfasis5" xfId="11" builtinId="47" customBuiltin="1"/>
    <cellStyle name="40% - Énfasis5 2" xfId="88" xr:uid="{00000000-0005-0000-0000-00001F000000}"/>
    <cellStyle name="40% - Énfasis5 3" xfId="87" xr:uid="{00000000-0005-0000-0000-000020000000}"/>
    <cellStyle name="40% - Énfasis6" xfId="12" builtinId="51" customBuiltin="1"/>
    <cellStyle name="40% - Énfasis6 2" xfId="90" xr:uid="{00000000-0005-0000-0000-000022000000}"/>
    <cellStyle name="40% - Énfasis6 3" xfId="89" xr:uid="{00000000-0005-0000-0000-000023000000}"/>
    <cellStyle name="60% - Énfasis1" xfId="13" builtinId="32" customBuiltin="1"/>
    <cellStyle name="60% - Énfasis1 2" xfId="91" xr:uid="{00000000-0005-0000-0000-000025000000}"/>
    <cellStyle name="60% - Énfasis2" xfId="14" builtinId="36" customBuiltin="1"/>
    <cellStyle name="60% - Énfasis2 2" xfId="92" xr:uid="{00000000-0005-0000-0000-000027000000}"/>
    <cellStyle name="60% - Énfasis3" xfId="15" builtinId="40" customBuiltin="1"/>
    <cellStyle name="60% - Énfasis3 2" xfId="93" xr:uid="{00000000-0005-0000-0000-000029000000}"/>
    <cellStyle name="60% - Énfasis4" xfId="16" builtinId="44" customBuiltin="1"/>
    <cellStyle name="60% - Énfasis4 2" xfId="94" xr:uid="{00000000-0005-0000-0000-00002B000000}"/>
    <cellStyle name="60% - Énfasis5" xfId="17" builtinId="48" customBuiltin="1"/>
    <cellStyle name="60% - Énfasis5 2" xfId="95" xr:uid="{00000000-0005-0000-0000-00002D000000}"/>
    <cellStyle name="60% - Énfasis6" xfId="18" builtinId="52" customBuiltin="1"/>
    <cellStyle name="60% - Énfasis6 2" xfId="96" xr:uid="{00000000-0005-0000-0000-00002F000000}"/>
    <cellStyle name="Buena 2" xfId="97" xr:uid="{00000000-0005-0000-0000-000031000000}"/>
    <cellStyle name="Bueno" xfId="58" builtinId="26" customBuiltin="1"/>
    <cellStyle name="Cálculo" xfId="60" builtinId="22" customBuiltin="1"/>
    <cellStyle name="Cálculo 2" xfId="19" xr:uid="{00000000-0005-0000-0000-000033000000}"/>
    <cellStyle name="Cálculo 2 2" xfId="98" xr:uid="{00000000-0005-0000-0000-000034000000}"/>
    <cellStyle name="Celda de comprobación" xfId="61" builtinId="23" customBuiltin="1"/>
    <cellStyle name="Celda de comprobación 2" xfId="99" xr:uid="{00000000-0005-0000-0000-000036000000}"/>
    <cellStyle name="Celda vinculada" xfId="20" builtinId="24" customBuiltin="1"/>
    <cellStyle name="Celda vinculada 2" xfId="100" xr:uid="{00000000-0005-0000-0000-000038000000}"/>
    <cellStyle name="Encabezado 1" xfId="55" builtinId="16" customBuiltin="1"/>
    <cellStyle name="Encabezado 4" xfId="21" builtinId="19" customBuiltin="1"/>
    <cellStyle name="Encabezado 4 2" xfId="101" xr:uid="{00000000-0005-0000-0000-00003A000000}"/>
    <cellStyle name="Énfasis1" xfId="22" builtinId="29" customBuiltin="1"/>
    <cellStyle name="Énfasis1 2" xfId="102" xr:uid="{00000000-0005-0000-0000-00003C000000}"/>
    <cellStyle name="Énfasis2" xfId="23" builtinId="33" customBuiltin="1"/>
    <cellStyle name="Énfasis2 2" xfId="103" xr:uid="{00000000-0005-0000-0000-00003E000000}"/>
    <cellStyle name="Énfasis3" xfId="24" builtinId="37" customBuiltin="1"/>
    <cellStyle name="Énfasis3 2" xfId="104" xr:uid="{00000000-0005-0000-0000-000040000000}"/>
    <cellStyle name="Énfasis4" xfId="25" builtinId="41" customBuiltin="1"/>
    <cellStyle name="Énfasis4 2" xfId="105" xr:uid="{00000000-0005-0000-0000-000042000000}"/>
    <cellStyle name="Énfasis5" xfId="26" builtinId="45" customBuiltin="1"/>
    <cellStyle name="Énfasis5 2" xfId="106" xr:uid="{00000000-0005-0000-0000-000044000000}"/>
    <cellStyle name="Énfasis6" xfId="27" builtinId="49" customBuiltin="1"/>
    <cellStyle name="Énfasis6 2" xfId="107" xr:uid="{00000000-0005-0000-0000-000046000000}"/>
    <cellStyle name="Entrada" xfId="28" builtinId="20" customBuiltin="1"/>
    <cellStyle name="Entrada 2" xfId="108" xr:uid="{00000000-0005-0000-0000-000048000000}"/>
    <cellStyle name="Euro" xfId="29" xr:uid="{00000000-0005-0000-0000-000049000000}"/>
    <cellStyle name="Euro 2" xfId="30" xr:uid="{00000000-0005-0000-0000-00004A000000}"/>
    <cellStyle name="Hipervínculo" xfId="31" builtinId="8"/>
    <cellStyle name="Hipervínculo 2" xfId="46" xr:uid="{00000000-0005-0000-0000-00004C000000}"/>
    <cellStyle name="Hipervínculo 2 2" xfId="109" xr:uid="{00000000-0005-0000-0000-00004D000000}"/>
    <cellStyle name="Hipervínculo visitado 2" xfId="110" xr:uid="{00000000-0005-0000-0000-00004E000000}"/>
    <cellStyle name="Incorrecto" xfId="32" builtinId="27" customBuiltin="1"/>
    <cellStyle name="Incorrecto 2" xfId="111" xr:uid="{00000000-0005-0000-0000-000050000000}"/>
    <cellStyle name="Millares" xfId="33" builtinId="3"/>
    <cellStyle name="Millares [0] 2" xfId="47" xr:uid="{00000000-0005-0000-0000-000052000000}"/>
    <cellStyle name="Millares [0] 3" xfId="52" xr:uid="{00000000-0005-0000-0000-000053000000}"/>
    <cellStyle name="Millares 2" xfId="34" xr:uid="{00000000-0005-0000-0000-000054000000}"/>
    <cellStyle name="Millares 3" xfId="51" xr:uid="{00000000-0005-0000-0000-000055000000}"/>
    <cellStyle name="Millares 4" xfId="112" xr:uid="{00000000-0005-0000-0000-000056000000}"/>
    <cellStyle name="Neutral" xfId="35" builtinId="28" customBuiltin="1"/>
    <cellStyle name="Neutral 2" xfId="113" xr:uid="{00000000-0005-0000-0000-000058000000}"/>
    <cellStyle name="Normal" xfId="0" builtinId="0"/>
    <cellStyle name="Normal 14 2" xfId="50" xr:uid="{00000000-0005-0000-0000-00005A000000}"/>
    <cellStyle name="Normal 14 2 2" xfId="66" xr:uid="{00000000-0005-0000-0000-00005B000000}"/>
    <cellStyle name="Normal 2" xfId="36" xr:uid="{00000000-0005-0000-0000-00005C000000}"/>
    <cellStyle name="Normal 2 2" xfId="115" xr:uid="{00000000-0005-0000-0000-00005D000000}"/>
    <cellStyle name="Normal 2 3" xfId="114" xr:uid="{00000000-0005-0000-0000-00005E000000}"/>
    <cellStyle name="Normal 3" xfId="45" xr:uid="{00000000-0005-0000-0000-00005F000000}"/>
    <cellStyle name="Normal 3 2" xfId="116" xr:uid="{00000000-0005-0000-0000-000060000000}"/>
    <cellStyle name="Normal 4" xfId="49" xr:uid="{00000000-0005-0000-0000-000061000000}"/>
    <cellStyle name="Normal 4 2" xfId="65" xr:uid="{00000000-0005-0000-0000-000062000000}"/>
    <cellStyle name="Normal 4 3" xfId="117" xr:uid="{00000000-0005-0000-0000-000063000000}"/>
    <cellStyle name="Normal 5" xfId="54" xr:uid="{00000000-0005-0000-0000-000064000000}"/>
    <cellStyle name="Normal 5 2" xfId="118" xr:uid="{00000000-0005-0000-0000-000065000000}"/>
    <cellStyle name="Normal 6" xfId="64" xr:uid="{00000000-0005-0000-0000-000066000000}"/>
    <cellStyle name="Normal 7" xfId="119" xr:uid="{00000000-0005-0000-0000-000067000000}"/>
    <cellStyle name="Normal_EVI TR I 2000 RESULTADOS 31 mz" xfId="44" xr:uid="{00000000-0005-0000-0000-000068000000}"/>
    <cellStyle name="Normal_EVI TR I 2000 RESULTADOS 31 mz 2" xfId="48" xr:uid="{00000000-0005-0000-0000-000069000000}"/>
    <cellStyle name="Notas 2" xfId="37" xr:uid="{00000000-0005-0000-0000-00006A000000}"/>
    <cellStyle name="Notas 2 2" xfId="121" xr:uid="{00000000-0005-0000-0000-00006B000000}"/>
    <cellStyle name="Notas 3" xfId="122" xr:uid="{00000000-0005-0000-0000-00006C000000}"/>
    <cellStyle name="Notas 4" xfId="120" xr:uid="{00000000-0005-0000-0000-00006D000000}"/>
    <cellStyle name="Porcentaje" xfId="38" builtinId="5"/>
    <cellStyle name="Porcentaje 2" xfId="39" xr:uid="{00000000-0005-0000-0000-00006E000000}"/>
    <cellStyle name="Porcentaje 3" xfId="40" xr:uid="{00000000-0005-0000-0000-00006F000000}"/>
    <cellStyle name="Porcentaje 4" xfId="53" xr:uid="{00000000-0005-0000-0000-000070000000}"/>
    <cellStyle name="Porcentaje 5" xfId="123" xr:uid="{00000000-0005-0000-0000-000071000000}"/>
    <cellStyle name="Salida" xfId="59" builtinId="21" customBuiltin="1"/>
    <cellStyle name="Salida 2" xfId="41" xr:uid="{00000000-0005-0000-0000-000074000000}"/>
    <cellStyle name="Salida 2 2" xfId="124" xr:uid="{00000000-0005-0000-0000-000075000000}"/>
    <cellStyle name="Texto de advertencia" xfId="62" builtinId="11" customBuiltin="1"/>
    <cellStyle name="Texto de advertencia 2" xfId="125" xr:uid="{00000000-0005-0000-0000-000077000000}"/>
    <cellStyle name="Texto explicativo" xfId="63" builtinId="53" customBuiltin="1"/>
    <cellStyle name="Texto explicativo 2" xfId="126" xr:uid="{00000000-0005-0000-0000-000079000000}"/>
    <cellStyle name="Título" xfId="42" builtinId="15" customBuiltin="1"/>
    <cellStyle name="Título 1 2" xfId="127" xr:uid="{00000000-0005-0000-0000-00007C000000}"/>
    <cellStyle name="Título 2" xfId="56" builtinId="17" customBuiltin="1"/>
    <cellStyle name="Título 2 2" xfId="128" xr:uid="{00000000-0005-0000-0000-00007E000000}"/>
    <cellStyle name="Título 3" xfId="57" builtinId="18" customBuiltin="1"/>
    <cellStyle name="Título 3 2" xfId="129" xr:uid="{00000000-0005-0000-0000-000080000000}"/>
    <cellStyle name="Título 4" xfId="130" xr:uid="{00000000-0005-0000-0000-000081000000}"/>
    <cellStyle name="Total" xfId="43" builtinId="25" customBuiltin="1"/>
    <cellStyle name="Total 2" xfId="131" xr:uid="{00000000-0005-0000-0000-00008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DDDDD"/>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6004C"/>
      <color rgb="FFFF99CC"/>
      <color rgb="FFFF66FF"/>
      <color rgb="FFFF85C2"/>
      <color rgb="FF0066FF"/>
      <color rgb="FFF279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 Id="rId30"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10.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8.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765186112502992E-2"/>
          <c:y val="2.9682537085642318E-2"/>
          <c:w val="0.73078654248918495"/>
          <c:h val="0.84448484848484862"/>
        </c:manualLayout>
      </c:layout>
      <c:barChart>
        <c:barDir val="col"/>
        <c:grouping val="clustered"/>
        <c:varyColors val="0"/>
        <c:ser>
          <c:idx val="1"/>
          <c:order val="0"/>
          <c:tx>
            <c:strRef>
              <c:f>'Total TIC'!$E$14</c:f>
              <c:strCache>
                <c:ptCount val="1"/>
                <c:pt idx="0">
                  <c:v>Tasa de crecimiento, 2021p</c:v>
                </c:pt>
              </c:strCache>
            </c:strRef>
          </c:tx>
          <c:spPr>
            <a:solidFill>
              <a:schemeClr val="accent2">
                <a:lumMod val="60000"/>
                <a:lumOff val="40000"/>
              </a:schemeClr>
            </a:solidFill>
            <a:ln>
              <a:noFill/>
            </a:ln>
            <a:effectLst/>
          </c:spPr>
          <c:invertIfNegative val="0"/>
          <c:cat>
            <c:strRef>
              <c:f>'Total TIC'!$A$15:$A$20</c:f>
              <c:strCache>
                <c:ptCount val="6"/>
                <c:pt idx="0">
                  <c:v>Telecomunicaciones</c:v>
                </c:pt>
                <c:pt idx="1">
                  <c:v>Servicios TI</c:v>
                </c:pt>
                <c:pt idx="2">
                  <c:v>Comercio TIC</c:v>
                </c:pt>
                <c:pt idx="3">
                  <c:v>Contenido y Media</c:v>
                </c:pt>
                <c:pt idx="4">
                  <c:v>Infraestructura TIC</c:v>
                </c:pt>
                <c:pt idx="5">
                  <c:v>Manufactura TIC</c:v>
                </c:pt>
              </c:strCache>
            </c:strRef>
          </c:cat>
          <c:val>
            <c:numRef>
              <c:f>'Total TIC'!$E$15:$E$20</c:f>
              <c:numCache>
                <c:formatCode>0.0</c:formatCode>
                <c:ptCount val="6"/>
                <c:pt idx="0">
                  <c:v>6.1818286138802341</c:v>
                </c:pt>
                <c:pt idx="1">
                  <c:v>15.767631158862743</c:v>
                </c:pt>
                <c:pt idx="2">
                  <c:v>4.7689401820502093</c:v>
                </c:pt>
                <c:pt idx="3">
                  <c:v>20.541334380056099</c:v>
                </c:pt>
                <c:pt idx="4">
                  <c:v>-36.788843702834143</c:v>
                </c:pt>
                <c:pt idx="5">
                  <c:v>27.353271728271729</c:v>
                </c:pt>
              </c:numCache>
            </c:numRef>
          </c:val>
          <c:extLst>
            <c:ext xmlns:c16="http://schemas.microsoft.com/office/drawing/2014/chart" uri="{C3380CC4-5D6E-409C-BE32-E72D297353CC}">
              <c16:uniqueId val="{00000000-30FF-482C-8B23-A055E95317B5}"/>
            </c:ext>
          </c:extLst>
        </c:ser>
        <c:ser>
          <c:idx val="2"/>
          <c:order val="1"/>
          <c:tx>
            <c:strRef>
              <c:f>'Total TIC'!$F$14</c:f>
              <c:strCache>
                <c:ptCount val="1"/>
                <c:pt idx="0">
                  <c:v>Tasa de crecimiento, 2022pr</c:v>
                </c:pt>
              </c:strCache>
            </c:strRef>
          </c:tx>
          <c:spPr>
            <a:solidFill>
              <a:schemeClr val="accent2">
                <a:lumMod val="75000"/>
              </a:schemeClr>
            </a:solidFill>
            <a:ln>
              <a:noFill/>
            </a:ln>
            <a:effectLst/>
          </c:spPr>
          <c:invertIfNegative val="0"/>
          <c:cat>
            <c:strRef>
              <c:f>'Total TIC'!$A$15:$A$20</c:f>
              <c:strCache>
                <c:ptCount val="6"/>
                <c:pt idx="0">
                  <c:v>Telecomunicaciones</c:v>
                </c:pt>
                <c:pt idx="1">
                  <c:v>Servicios TI</c:v>
                </c:pt>
                <c:pt idx="2">
                  <c:v>Comercio TIC</c:v>
                </c:pt>
                <c:pt idx="3">
                  <c:v>Contenido y Media</c:v>
                </c:pt>
                <c:pt idx="4">
                  <c:v>Infraestructura TIC</c:v>
                </c:pt>
                <c:pt idx="5">
                  <c:v>Manufactura TIC</c:v>
                </c:pt>
              </c:strCache>
            </c:strRef>
          </c:cat>
          <c:val>
            <c:numRef>
              <c:f>'Total TIC'!$F$15:$F$20</c:f>
              <c:numCache>
                <c:formatCode>0.0</c:formatCode>
                <c:ptCount val="6"/>
                <c:pt idx="0">
                  <c:v>6.0204134244169021</c:v>
                </c:pt>
                <c:pt idx="1">
                  <c:v>26.435508202904018</c:v>
                </c:pt>
                <c:pt idx="2">
                  <c:v>19.973469504808651</c:v>
                </c:pt>
                <c:pt idx="3">
                  <c:v>20.814486394304968</c:v>
                </c:pt>
                <c:pt idx="4">
                  <c:v>16.114643872754257</c:v>
                </c:pt>
                <c:pt idx="5">
                  <c:v>42.127970426878598</c:v>
                </c:pt>
              </c:numCache>
            </c:numRef>
          </c:val>
          <c:extLst>
            <c:ext xmlns:c16="http://schemas.microsoft.com/office/drawing/2014/chart" uri="{C3380CC4-5D6E-409C-BE32-E72D297353CC}">
              <c16:uniqueId val="{00000001-30FF-482C-8B23-A055E95317B5}"/>
            </c:ext>
          </c:extLst>
        </c:ser>
        <c:dLbls>
          <c:showLegendKey val="0"/>
          <c:showVal val="0"/>
          <c:showCatName val="0"/>
          <c:showSerName val="0"/>
          <c:showPercent val="0"/>
          <c:showBubbleSize val="0"/>
        </c:dLbls>
        <c:gapWidth val="219"/>
        <c:overlap val="-27"/>
        <c:axId val="138114944"/>
        <c:axId val="138116480"/>
      </c:barChart>
      <c:scatterChart>
        <c:scatterStyle val="lineMarker"/>
        <c:varyColors val="0"/>
        <c:ser>
          <c:idx val="3"/>
          <c:order val="2"/>
          <c:tx>
            <c:strRef>
              <c:f>'Total TIC'!$G$14</c:f>
              <c:strCache>
                <c:ptCount val="1"/>
                <c:pt idx="0">
                  <c:v>Participación, 2022pr</c:v>
                </c:pt>
              </c:strCache>
            </c:strRef>
          </c:tx>
          <c:spPr>
            <a:ln w="25400" cap="rnd">
              <a:noFill/>
              <a:round/>
            </a:ln>
            <a:effectLst/>
          </c:spPr>
          <c:marker>
            <c:symbol val="triangle"/>
            <c:size val="11"/>
            <c:spPr>
              <a:solidFill>
                <a:schemeClr val="tx1"/>
              </a:solidFill>
              <a:ln w="9525">
                <a:noFill/>
              </a:ln>
              <a:effectLst/>
            </c:spPr>
          </c:marker>
          <c:dLbls>
            <c:dLbl>
              <c:idx val="0"/>
              <c:layout>
                <c:manualLayout>
                  <c:x val="-3.7570928126751117E-3"/>
                  <c:y val="-7.9130839221148996E-2"/>
                </c:manualLayout>
              </c:layout>
              <c:tx>
                <c:rich>
                  <a:bodyPr/>
                  <a:lstStyle/>
                  <a:p>
                    <a:r>
                      <a:rPr lang="en-US" baseline="0"/>
                      <a:t>40,3 %</a:t>
                    </a:r>
                    <a:endParaRPr lang="en-US"/>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30FF-482C-8B23-A055E95317B5}"/>
                </c:ext>
              </c:extLst>
            </c:dLbl>
            <c:dLbl>
              <c:idx val="1"/>
              <c:layout>
                <c:manualLayout>
                  <c:x val="-4.593144350343191E-2"/>
                  <c:y val="-8.7226076608142328E-2"/>
                </c:manualLayout>
              </c:layout>
              <c:tx>
                <c:rich>
                  <a:bodyPr/>
                  <a:lstStyle/>
                  <a:p>
                    <a:r>
                      <a:rPr lang="en-US"/>
                      <a:t>38,7%</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30FF-482C-8B23-A055E95317B5}"/>
                </c:ext>
              </c:extLst>
            </c:dLbl>
            <c:dLbl>
              <c:idx val="2"/>
              <c:layout>
                <c:manualLayout>
                  <c:x val="-5.2870319642978135E-2"/>
                  <c:y val="-0.12770226354310904"/>
                </c:manualLayout>
              </c:layout>
              <c:tx>
                <c:rich>
                  <a:bodyPr/>
                  <a:lstStyle/>
                  <a:p>
                    <a:fld id="{9E9347C3-9287-4638-A8B2-EC76D8812ECC}" type="YVALUE">
                      <a:rPr lang="en-US"/>
                      <a:pPr/>
                      <a:t>[VALOR DE Y]</a:t>
                    </a:fld>
                    <a:r>
                      <a:rPr lang="en-US"/>
                      <a:t>%</a:t>
                    </a:r>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30FF-482C-8B23-A055E95317B5}"/>
                </c:ext>
              </c:extLst>
            </c:dLbl>
            <c:dLbl>
              <c:idx val="3"/>
              <c:layout>
                <c:manualLayout>
                  <c:x val="-2.8699767954406548E-2"/>
                  <c:y val="-0.18985355631506443"/>
                </c:manualLayout>
              </c:layout>
              <c:tx>
                <c:rich>
                  <a:bodyPr/>
                  <a:lstStyle/>
                  <a:p>
                    <a:r>
                      <a:rPr lang="en-US"/>
                      <a:t>8,1 %</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30FF-482C-8B23-A055E95317B5}"/>
                </c:ext>
              </c:extLst>
            </c:dLbl>
            <c:dLbl>
              <c:idx val="4"/>
              <c:layout>
                <c:manualLayout>
                  <c:x val="-5.1152776044080563E-2"/>
                  <c:y val="-6.0241951984831101E-2"/>
                </c:manualLayout>
              </c:layout>
              <c:tx>
                <c:rich>
                  <a:bodyPr/>
                  <a:lstStyle/>
                  <a:p>
                    <a:r>
                      <a:rPr lang="en-US"/>
                      <a:t>0,3 %</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30FF-482C-8B23-A055E95317B5}"/>
                </c:ext>
              </c:extLst>
            </c:dLbl>
            <c:dLbl>
              <c:idx val="5"/>
              <c:layout>
                <c:manualLayout>
                  <c:x val="-2.5277338174898415E-2"/>
                  <c:y val="0.11465599230028624"/>
                </c:manualLayout>
              </c:layout>
              <c:tx>
                <c:rich>
                  <a:bodyPr/>
                  <a:lstStyle/>
                  <a:p>
                    <a:r>
                      <a:rPr lang="en-US"/>
                      <a:t>0,6 %</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30FF-482C-8B23-A055E95317B5}"/>
                </c:ext>
              </c:extLst>
            </c:dLbl>
            <c:spPr>
              <a:noFill/>
              <a:ln>
                <a:noFill/>
              </a:ln>
              <a:effectLst/>
            </c:spPr>
            <c:txPr>
              <a:bodyPr rot="0" spcFirstLastPara="1" vertOverflow="ellipsis" vert="horz" wrap="square" anchor="ctr" anchorCtr="1"/>
              <a:lstStyle/>
              <a:p>
                <a:pPr>
                  <a:defRPr sz="105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yVal>
            <c:numRef>
              <c:f>'Total TIC'!$G$15:$G$20</c:f>
              <c:numCache>
                <c:formatCode>0.0</c:formatCode>
                <c:ptCount val="6"/>
                <c:pt idx="0">
                  <c:v>40.325522866378023</c:v>
                </c:pt>
                <c:pt idx="1">
                  <c:v>38.700137239866358</c:v>
                </c:pt>
                <c:pt idx="2">
                  <c:v>11.912094122188847</c:v>
                </c:pt>
                <c:pt idx="3">
                  <c:v>8.1417519135769272</c:v>
                </c:pt>
                <c:pt idx="4">
                  <c:v>0.29984544003132951</c:v>
                </c:pt>
                <c:pt idx="5">
                  <c:v>0.62064841795851822</c:v>
                </c:pt>
              </c:numCache>
            </c:numRef>
          </c:yVal>
          <c:smooth val="0"/>
          <c:extLst>
            <c:ext xmlns:c16="http://schemas.microsoft.com/office/drawing/2014/chart" uri="{C3380CC4-5D6E-409C-BE32-E72D297353CC}">
              <c16:uniqueId val="{00000008-30FF-482C-8B23-A055E95317B5}"/>
            </c:ext>
          </c:extLst>
        </c:ser>
        <c:dLbls>
          <c:showLegendKey val="0"/>
          <c:showVal val="0"/>
          <c:showCatName val="0"/>
          <c:showSerName val="0"/>
          <c:showPercent val="0"/>
          <c:showBubbleSize val="0"/>
        </c:dLbls>
        <c:axId val="138114944"/>
        <c:axId val="138116480"/>
      </c:scatterChart>
      <c:catAx>
        <c:axId val="13811494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s-CO"/>
          </a:p>
        </c:txPr>
        <c:crossAx val="138116480"/>
        <c:crosses val="autoZero"/>
        <c:auto val="1"/>
        <c:lblAlgn val="ctr"/>
        <c:lblOffset val="100"/>
        <c:noMultiLvlLbl val="0"/>
      </c:catAx>
      <c:valAx>
        <c:axId val="138116480"/>
        <c:scaling>
          <c:orientation val="minMax"/>
          <c:max val="50"/>
          <c:min val="-4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s-CO"/>
          </a:p>
        </c:txPr>
        <c:crossAx val="138114944"/>
        <c:crosses val="autoZero"/>
        <c:crossBetween val="between"/>
      </c:valAx>
      <c:spPr>
        <a:noFill/>
        <a:ln>
          <a:noFill/>
        </a:ln>
        <a:effectLst/>
      </c:spPr>
    </c:plotArea>
    <c:legend>
      <c:legendPos val="r"/>
      <c:layout>
        <c:manualLayout>
          <c:xMode val="edge"/>
          <c:yMode val="edge"/>
          <c:x val="0.82268329676003615"/>
          <c:y val="0.24260749224528763"/>
          <c:w val="0.1398911959946629"/>
          <c:h val="0.4978583741406251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Segoe UI" panose="020B0502040204020203" pitchFamily="34" charset="0"/>
          <a:cs typeface="Segoe UI" panose="020B0502040204020203" pitchFamily="34" charset="0"/>
        </a:defRPr>
      </a:pPr>
      <a:endParaRPr lang="es-CO"/>
    </a:p>
  </c:txPr>
  <c:printSettings>
    <c:headerFooter/>
    <c:pageMargins b="0.75000000000000044" l="0.7000000000000004" r="0.7000000000000004" t="0.75000000000000044" header="0.30000000000000021" footer="0.30000000000000021"/>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Plataformas digitales basadas en datos y publicidad 2017pr - 2022pr</a:t>
            </a:r>
          </a:p>
        </c:rich>
      </c:tx>
      <c:layout>
        <c:manualLayout>
          <c:xMode val="edge"/>
          <c:yMode val="edge"/>
          <c:x val="9.1171696694344658E-3"/>
          <c:y val="1.8416248990006504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0"/>
          <c:tx>
            <c:strRef>
              <c:f>'C.4__'!$A$11</c:f>
              <c:strCache>
                <c:ptCount val="1"/>
                <c:pt idx="0">
                  <c:v>Producción digital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('C.4__'!$B$8,'C.4__'!$D$8,'C.4__'!$H$8,'C.4__'!$L$8,'C.4__'!$P$8,'C.4__'!$T$8)</c:f>
              <c:strCache>
                <c:ptCount val="6"/>
                <c:pt idx="0">
                  <c:v>2017pr</c:v>
                </c:pt>
                <c:pt idx="1">
                  <c:v>2018pr</c:v>
                </c:pt>
                <c:pt idx="2">
                  <c:v>2019pr</c:v>
                </c:pt>
                <c:pt idx="3">
                  <c:v>2020pr</c:v>
                </c:pt>
                <c:pt idx="4">
                  <c:v>2021pr</c:v>
                </c:pt>
                <c:pt idx="5">
                  <c:v>2022pr</c:v>
                </c:pt>
              </c:strCache>
            </c:strRef>
          </c:cat>
          <c:val>
            <c:numRef>
              <c:f>('C.4__'!$B$11,'C.4__'!$D$11,'C.4__'!$H$11,'C.4__'!$L$11,'C.4__'!$P$11,'C.4__'!$T$11)</c:f>
              <c:numCache>
                <c:formatCode>_(* #,##0_);_(* \(#,##0\);_(* "-"_);_(@_)</c:formatCode>
                <c:ptCount val="6"/>
                <c:pt idx="0">
                  <c:v>68.952901999999995</c:v>
                </c:pt>
                <c:pt idx="1">
                  <c:v>74.597570000000005</c:v>
                </c:pt>
                <c:pt idx="2">
                  <c:v>99.625282999999996</c:v>
                </c:pt>
                <c:pt idx="3">
                  <c:v>114.53093800000001</c:v>
                </c:pt>
                <c:pt idx="4">
                  <c:v>150.927594</c:v>
                </c:pt>
                <c:pt idx="5">
                  <c:v>209.91159485891629</c:v>
                </c:pt>
              </c:numCache>
            </c:numRef>
          </c:val>
          <c:extLst>
            <c:ext xmlns:c16="http://schemas.microsoft.com/office/drawing/2014/chart" uri="{C3380CC4-5D6E-409C-BE32-E72D297353CC}">
              <c16:uniqueId val="{00000000-6A98-432D-B5F0-89B04EF5F759}"/>
            </c:ext>
          </c:extLst>
        </c:ser>
        <c:ser>
          <c:idx val="4"/>
          <c:order val="1"/>
          <c:tx>
            <c:strRef>
              <c:f>'C.4__'!$A$15</c:f>
              <c:strCache>
                <c:ptCount val="1"/>
                <c:pt idx="0">
                  <c:v>Consumo intermedio digital</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('C.4__'!$B$8,'C.4__'!$D$8,'C.4__'!$H$8,'C.4__'!$L$8,'C.4__'!$P$8,'C.4__'!$T$8)</c:f>
              <c:strCache>
                <c:ptCount val="6"/>
                <c:pt idx="0">
                  <c:v>2017pr</c:v>
                </c:pt>
                <c:pt idx="1">
                  <c:v>2018pr</c:v>
                </c:pt>
                <c:pt idx="2">
                  <c:v>2019pr</c:v>
                </c:pt>
                <c:pt idx="3">
                  <c:v>2020pr</c:v>
                </c:pt>
                <c:pt idx="4">
                  <c:v>2021pr</c:v>
                </c:pt>
                <c:pt idx="5">
                  <c:v>2022pr</c:v>
                </c:pt>
              </c:strCache>
            </c:strRef>
          </c:cat>
          <c:val>
            <c:numRef>
              <c:f>('C.4__'!$B$15,'C.4__'!$D$15,'C.4__'!$H$15,'C.4__'!$L$15,'C.4__'!$P$15,'C.4__'!$T$15)</c:f>
              <c:numCache>
                <c:formatCode>_(* #,##0_);_(* \(#,##0\);_(* "-"_);_(@_)</c:formatCode>
                <c:ptCount val="6"/>
                <c:pt idx="0">
                  <c:v>27.610779744158076</c:v>
                </c:pt>
                <c:pt idx="1">
                  <c:v>29.725562631704037</c:v>
                </c:pt>
                <c:pt idx="2">
                  <c:v>39.519186182991028</c:v>
                </c:pt>
                <c:pt idx="3">
                  <c:v>46.387112889020862</c:v>
                </c:pt>
                <c:pt idx="4">
                  <c:v>56.731171769020179</c:v>
                </c:pt>
                <c:pt idx="5">
                  <c:v>79.755954367684794</c:v>
                </c:pt>
              </c:numCache>
            </c:numRef>
          </c:val>
          <c:extLst>
            <c:ext xmlns:c16="http://schemas.microsoft.com/office/drawing/2014/chart" uri="{C3380CC4-5D6E-409C-BE32-E72D297353CC}">
              <c16:uniqueId val="{00000001-6A98-432D-B5F0-89B04EF5F759}"/>
            </c:ext>
          </c:extLst>
        </c:ser>
        <c:ser>
          <c:idx val="8"/>
          <c:order val="2"/>
          <c:tx>
            <c:strRef>
              <c:f>'C.4__'!$A$20</c:f>
              <c:strCache>
                <c:ptCount val="1"/>
                <c:pt idx="0">
                  <c:v>Valor agregado digital</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('C.4__'!$B$8,'C.4__'!$D$8,'C.4__'!$H$8,'C.4__'!$L$8,'C.4__'!$P$8,'C.4__'!$T$8)</c:f>
              <c:strCache>
                <c:ptCount val="6"/>
                <c:pt idx="0">
                  <c:v>2017pr</c:v>
                </c:pt>
                <c:pt idx="1">
                  <c:v>2018pr</c:v>
                </c:pt>
                <c:pt idx="2">
                  <c:v>2019pr</c:v>
                </c:pt>
                <c:pt idx="3">
                  <c:v>2020pr</c:v>
                </c:pt>
                <c:pt idx="4">
                  <c:v>2021pr</c:v>
                </c:pt>
                <c:pt idx="5">
                  <c:v>2022pr</c:v>
                </c:pt>
              </c:strCache>
            </c:strRef>
          </c:cat>
          <c:val>
            <c:numRef>
              <c:f>('C.4__'!$B$20,'C.4__'!$D$20,'C.4__'!$H$20,'C.4__'!$L$20,'C.4__'!$P$20,'C.4__'!$T$20)</c:f>
              <c:numCache>
                <c:formatCode>_(* #,##0_);_(* \(#,##0\);_(* "-"_);_(@_)</c:formatCode>
                <c:ptCount val="6"/>
                <c:pt idx="0">
                  <c:v>41.342122255841915</c:v>
                </c:pt>
                <c:pt idx="1">
                  <c:v>44.872007368295968</c:v>
                </c:pt>
                <c:pt idx="2">
                  <c:v>60.106096817008968</c:v>
                </c:pt>
                <c:pt idx="3">
                  <c:v>68.143825110979151</c:v>
                </c:pt>
                <c:pt idx="4">
                  <c:v>94.19642223097982</c:v>
                </c:pt>
                <c:pt idx="5">
                  <c:v>130.15564049123151</c:v>
                </c:pt>
              </c:numCache>
            </c:numRef>
          </c:val>
          <c:extLst>
            <c:ext xmlns:c16="http://schemas.microsoft.com/office/drawing/2014/chart" uri="{C3380CC4-5D6E-409C-BE32-E72D297353CC}">
              <c16:uniqueId val="{00000002-6A98-432D-B5F0-89B04EF5F759}"/>
            </c:ext>
          </c:extLst>
        </c:ser>
        <c:dLbls>
          <c:showLegendKey val="0"/>
          <c:showVal val="1"/>
          <c:showCatName val="0"/>
          <c:showSerName val="0"/>
          <c:showPercent val="0"/>
          <c:showBubbleSize val="0"/>
        </c:dLbls>
        <c:gapWidth val="150"/>
        <c:overlap val="-25"/>
        <c:axId val="165876096"/>
        <c:axId val="165877632"/>
      </c:barChart>
      <c:catAx>
        <c:axId val="165876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crossAx val="165877632"/>
        <c:crosses val="autoZero"/>
        <c:auto val="1"/>
        <c:lblAlgn val="ctr"/>
        <c:lblOffset val="100"/>
        <c:noMultiLvlLbl val="0"/>
      </c:catAx>
      <c:valAx>
        <c:axId val="165877632"/>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587609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44" l="0.7000000000000004" r="0.7000000000000004" t="0.75000000000000044" header="0.30000000000000021" footer="0.3000000000000002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Variación Anual (%) - Plataformas digitales basadas en datos y publicidad 2017pr - 2022pr</a:t>
            </a:r>
          </a:p>
        </c:rich>
      </c:tx>
      <c:overlay val="0"/>
      <c:spPr>
        <a:noFill/>
        <a:ln>
          <a:noFill/>
        </a:ln>
        <a:effectLst/>
      </c:spPr>
    </c:title>
    <c:autoTitleDeleted val="0"/>
    <c:plotArea>
      <c:layout/>
      <c:lineChart>
        <c:grouping val="standard"/>
        <c:varyColors val="0"/>
        <c:ser>
          <c:idx val="1"/>
          <c:order val="0"/>
          <c:tx>
            <c:strRef>
              <c:f>'C.4__'!$A$11</c:f>
              <c:strCache>
                <c:ptCount val="1"/>
                <c:pt idx="0">
                  <c:v>Producción digital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('C.4__'!$B$8,'C.4__'!$D$8,'C.4__'!$H$8,'C.4__'!$L$8,'C.4__'!$P$8,'C.4__'!$T$8)</c:f>
              <c:strCache>
                <c:ptCount val="6"/>
                <c:pt idx="0">
                  <c:v>2017pr</c:v>
                </c:pt>
                <c:pt idx="1">
                  <c:v>2018pr</c:v>
                </c:pt>
                <c:pt idx="2">
                  <c:v>2019pr</c:v>
                </c:pt>
                <c:pt idx="3">
                  <c:v>2020pr</c:v>
                </c:pt>
                <c:pt idx="4">
                  <c:v>2021pr</c:v>
                </c:pt>
                <c:pt idx="5">
                  <c:v>2022pr</c:v>
                </c:pt>
              </c:strCache>
            </c:strRef>
          </c:cat>
          <c:val>
            <c:numRef>
              <c:f>('C.4__'!$C$11,'C.4__'!$E$11,'C.4__'!$I$11,'C.4__'!$M$11,'C.4__'!$Q$11,'C.4__'!$U$11)</c:f>
              <c:numCache>
                <c:formatCode>_-* #,##0.0\ _P_t_s_-;\-* #,##0.0\ _P_t_s_-;_-* "-"??\ _P_t_s_-;_-@_-</c:formatCode>
                <c:ptCount val="6"/>
                <c:pt idx="1">
                  <c:v>8.1862660399703024</c:v>
                </c:pt>
                <c:pt idx="2">
                  <c:v>33.550305995222082</c:v>
                </c:pt>
                <c:pt idx="3">
                  <c:v>14.961719104978609</c:v>
                </c:pt>
                <c:pt idx="4">
                  <c:v>31.778885806383595</c:v>
                </c:pt>
                <c:pt idx="5">
                  <c:v>39.080991948308849</c:v>
                </c:pt>
              </c:numCache>
            </c:numRef>
          </c:val>
          <c:smooth val="1"/>
          <c:extLst>
            <c:ext xmlns:c16="http://schemas.microsoft.com/office/drawing/2014/chart" uri="{C3380CC4-5D6E-409C-BE32-E72D297353CC}">
              <c16:uniqueId val="{00000005-25EE-4795-BEB4-DFDC4E874E4A}"/>
            </c:ext>
          </c:extLst>
        </c:ser>
        <c:ser>
          <c:idx val="4"/>
          <c:order val="1"/>
          <c:tx>
            <c:strRef>
              <c:f>'C.4__'!$A$15</c:f>
              <c:strCache>
                <c:ptCount val="1"/>
                <c:pt idx="0">
                  <c:v>Consumo intermedio digital</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('C.4__'!$B$8,'C.4__'!$D$8,'C.4__'!$H$8,'C.4__'!$L$8,'C.4__'!$P$8,'C.4__'!$T$8)</c:f>
              <c:strCache>
                <c:ptCount val="6"/>
                <c:pt idx="0">
                  <c:v>2017pr</c:v>
                </c:pt>
                <c:pt idx="1">
                  <c:v>2018pr</c:v>
                </c:pt>
                <c:pt idx="2">
                  <c:v>2019pr</c:v>
                </c:pt>
                <c:pt idx="3">
                  <c:v>2020pr</c:v>
                </c:pt>
                <c:pt idx="4">
                  <c:v>2021pr</c:v>
                </c:pt>
                <c:pt idx="5">
                  <c:v>2022pr</c:v>
                </c:pt>
              </c:strCache>
            </c:strRef>
          </c:cat>
          <c:val>
            <c:numRef>
              <c:f>('C.4__'!$C$15,'C.4__'!$E$15,'C.4__'!$I$15,'C.4__'!$M$15,'C.4__'!$Q$15,'C.4__'!$U$15)</c:f>
              <c:numCache>
                <c:formatCode>_-* #,##0.0\ _P_t_s_-;\-* #,##0.0\ _P_t_s_-;_-* "-"??\ _P_t_s_-;_-@_-</c:formatCode>
                <c:ptCount val="6"/>
                <c:pt idx="1">
                  <c:v>7.6592653562904456</c:v>
                </c:pt>
                <c:pt idx="2">
                  <c:v>32.946806331737946</c:v>
                </c:pt>
                <c:pt idx="3">
                  <c:v>17.378714921477247</c:v>
                </c:pt>
                <c:pt idx="4">
                  <c:v>22.299423774760506</c:v>
                </c:pt>
                <c:pt idx="5">
                  <c:v>40.585769482092758</c:v>
                </c:pt>
              </c:numCache>
            </c:numRef>
          </c:val>
          <c:smooth val="1"/>
          <c:extLst>
            <c:ext xmlns:c16="http://schemas.microsoft.com/office/drawing/2014/chart" uri="{C3380CC4-5D6E-409C-BE32-E72D297353CC}">
              <c16:uniqueId val="{0000000B-25EE-4795-BEB4-DFDC4E874E4A}"/>
            </c:ext>
          </c:extLst>
        </c:ser>
        <c:ser>
          <c:idx val="8"/>
          <c:order val="2"/>
          <c:tx>
            <c:strRef>
              <c:f>'C.4__'!$A$20</c:f>
              <c:strCache>
                <c:ptCount val="1"/>
                <c:pt idx="0">
                  <c:v>Valor agregado digital</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strRef>
              <c:f>('C.4__'!$B$8,'C.4__'!$D$8,'C.4__'!$H$8,'C.4__'!$L$8,'C.4__'!$P$8,'C.4__'!$T$8)</c:f>
              <c:strCache>
                <c:ptCount val="6"/>
                <c:pt idx="0">
                  <c:v>2017pr</c:v>
                </c:pt>
                <c:pt idx="1">
                  <c:v>2018pr</c:v>
                </c:pt>
                <c:pt idx="2">
                  <c:v>2019pr</c:v>
                </c:pt>
                <c:pt idx="3">
                  <c:v>2020pr</c:v>
                </c:pt>
                <c:pt idx="4">
                  <c:v>2021pr</c:v>
                </c:pt>
                <c:pt idx="5">
                  <c:v>2022pr</c:v>
                </c:pt>
              </c:strCache>
            </c:strRef>
          </c:cat>
          <c:val>
            <c:numRef>
              <c:f>('C.4__'!$C$20,'C.4__'!$E$20,'C.4__'!$I$20,'C.4__'!$M$20,'C.4__'!$Q$20,'C.4__'!$U$20)</c:f>
              <c:numCache>
                <c:formatCode>_-* #,##0.0\ _P_t_s_-;\-* #,##0.0\ _P_t_s_-;_-* "-"??\ _P_t_s_-;_-@_-</c:formatCode>
                <c:ptCount val="6"/>
                <c:pt idx="1">
                  <c:v>8.5382290986652407</c:v>
                </c:pt>
                <c:pt idx="2">
                  <c:v>33.950095710397285</c:v>
                </c:pt>
                <c:pt idx="3">
                  <c:v>13.372567376053013</c:v>
                </c:pt>
                <c:pt idx="4">
                  <c:v>38.231779735832802</c:v>
                </c:pt>
                <c:pt idx="5">
                  <c:v>38.174717689463613</c:v>
                </c:pt>
              </c:numCache>
            </c:numRef>
          </c:val>
          <c:smooth val="1"/>
          <c:extLst>
            <c:ext xmlns:c16="http://schemas.microsoft.com/office/drawing/2014/chart" uri="{C3380CC4-5D6E-409C-BE32-E72D297353CC}">
              <c16:uniqueId val="{00000011-25EE-4795-BEB4-DFDC4E874E4A}"/>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marker val="1"/>
        <c:smooth val="0"/>
        <c:axId val="165947648"/>
        <c:axId val="165961728"/>
      </c:lineChart>
      <c:catAx>
        <c:axId val="165947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5961728"/>
        <c:crosses val="autoZero"/>
        <c:auto val="1"/>
        <c:lblAlgn val="ctr"/>
        <c:lblOffset val="100"/>
        <c:noMultiLvlLbl val="0"/>
      </c:catAx>
      <c:valAx>
        <c:axId val="1659617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sz="1000" b="0" i="0" u="none" strike="noStrike" kern="1200" baseline="0">
                    <a:solidFill>
                      <a:sysClr val="windowText" lastClr="000000">
                        <a:lumMod val="65000"/>
                        <a:lumOff val="35000"/>
                      </a:sysClr>
                    </a:solidFill>
                  </a:rPr>
                  <a:t>Variación porcentual</a:t>
                </a:r>
              </a:p>
            </c:rich>
          </c:tx>
          <c:overlay val="0"/>
          <c:spPr>
            <a:noFill/>
            <a:ln>
              <a:noFill/>
            </a:ln>
            <a:effectLst/>
          </c:spPr>
        </c:title>
        <c:numFmt formatCode="_-* #,##0\ _P_t_s_-;\-* #,##0\ _P_t_s_-;_-* &quot;-&quot;??\ _P_t_s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59476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1"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44" l="0.7000000000000004" r="0.7000000000000004" t="0.75000000000000044" header="0.30000000000000021" footer="0.3000000000000002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Empresas dependientes de plataformas intermediarias 2017pr - 2022pr</a:t>
            </a:r>
          </a:p>
        </c:rich>
      </c:tx>
      <c:layout>
        <c:manualLayout>
          <c:xMode val="edge"/>
          <c:yMode val="edge"/>
          <c:x val="9.1171696694344658E-3"/>
          <c:y val="1.8416248990006504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0"/>
          <c:tx>
            <c:strRef>
              <c:f>'C.5__'!$A$11</c:f>
              <c:strCache>
                <c:ptCount val="1"/>
                <c:pt idx="0">
                  <c:v>Producción digital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('C.5__'!$B$8,'C.5__'!$D$8,'C.5__'!$H$8,'C.5__'!$L$8,'C.5__'!$P$8,'C.5__'!$T$8)</c:f>
              <c:strCache>
                <c:ptCount val="6"/>
                <c:pt idx="0">
                  <c:v>2017pr</c:v>
                </c:pt>
                <c:pt idx="1">
                  <c:v>2018pr</c:v>
                </c:pt>
                <c:pt idx="2">
                  <c:v>2019pr</c:v>
                </c:pt>
                <c:pt idx="3">
                  <c:v>2020pr</c:v>
                </c:pt>
                <c:pt idx="4">
                  <c:v>2021pr</c:v>
                </c:pt>
                <c:pt idx="5">
                  <c:v>2022pr</c:v>
                </c:pt>
              </c:strCache>
            </c:strRef>
          </c:cat>
          <c:val>
            <c:numRef>
              <c:f>('C.5__'!$B$11,'C.5__'!$D$11,'C.5__'!$H$11,'C.5__'!$L$11,'C.5__'!$P$11,'C.5__'!$T$11)</c:f>
              <c:numCache>
                <c:formatCode>_(* #,##0_);_(* \(#,##0\);_(* "-"_);_(@_)</c:formatCode>
                <c:ptCount val="6"/>
                <c:pt idx="0">
                  <c:v>900.21343275655215</c:v>
                </c:pt>
                <c:pt idx="1">
                  <c:v>1979.6543791574381</c:v>
                </c:pt>
                <c:pt idx="2">
                  <c:v>2943.9721356808786</c:v>
                </c:pt>
                <c:pt idx="3">
                  <c:v>6002.2185066666671</c:v>
                </c:pt>
                <c:pt idx="4">
                  <c:v>7186.022775619047</c:v>
                </c:pt>
                <c:pt idx="5">
                  <c:v>10007.19855752381</c:v>
                </c:pt>
              </c:numCache>
            </c:numRef>
          </c:val>
          <c:extLst>
            <c:ext xmlns:c16="http://schemas.microsoft.com/office/drawing/2014/chart" uri="{C3380CC4-5D6E-409C-BE32-E72D297353CC}">
              <c16:uniqueId val="{00000000-6E22-4A76-9AC3-B65B8C33EB8A}"/>
            </c:ext>
          </c:extLst>
        </c:ser>
        <c:ser>
          <c:idx val="4"/>
          <c:order val="1"/>
          <c:tx>
            <c:strRef>
              <c:f>'C.5__'!$A$15</c:f>
              <c:strCache>
                <c:ptCount val="1"/>
                <c:pt idx="0">
                  <c:v>Consumo intermedio digital</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('C.5__'!$B$8,'C.5__'!$D$8,'C.5__'!$H$8,'C.5__'!$L$8,'C.5__'!$P$8,'C.5__'!$T$8)</c:f>
              <c:strCache>
                <c:ptCount val="6"/>
                <c:pt idx="0">
                  <c:v>2017pr</c:v>
                </c:pt>
                <c:pt idx="1">
                  <c:v>2018pr</c:v>
                </c:pt>
                <c:pt idx="2">
                  <c:v>2019pr</c:v>
                </c:pt>
                <c:pt idx="3">
                  <c:v>2020pr</c:v>
                </c:pt>
                <c:pt idx="4">
                  <c:v>2021pr</c:v>
                </c:pt>
                <c:pt idx="5">
                  <c:v>2022pr</c:v>
                </c:pt>
              </c:strCache>
            </c:strRef>
          </c:cat>
          <c:val>
            <c:numRef>
              <c:f>('C.5__'!$B$15,'C.5__'!$D$15,'C.5__'!$H$15,'C.5__'!$L$15,'C.5__'!$P$15,'C.5__'!$T$15)</c:f>
              <c:numCache>
                <c:formatCode>_(* #,##0_);_(* \(#,##0\);_(* "-"_);_(@_)</c:formatCode>
                <c:ptCount val="6"/>
                <c:pt idx="0">
                  <c:v>360.47206272150254</c:v>
                </c:pt>
                <c:pt idx="1">
                  <c:v>788.85063195452062</c:v>
                </c:pt>
                <c:pt idx="2">
                  <c:v>1167.8098113659598</c:v>
                </c:pt>
                <c:pt idx="3">
                  <c:v>2431.0076588503703</c:v>
                </c:pt>
                <c:pt idx="4">
                  <c:v>2701.106415436102</c:v>
                </c:pt>
                <c:pt idx="5">
                  <c:v>3802.2371848428088</c:v>
                </c:pt>
              </c:numCache>
            </c:numRef>
          </c:val>
          <c:extLst>
            <c:ext xmlns:c16="http://schemas.microsoft.com/office/drawing/2014/chart" uri="{C3380CC4-5D6E-409C-BE32-E72D297353CC}">
              <c16:uniqueId val="{00000001-6E22-4A76-9AC3-B65B8C33EB8A}"/>
            </c:ext>
          </c:extLst>
        </c:ser>
        <c:ser>
          <c:idx val="8"/>
          <c:order val="2"/>
          <c:tx>
            <c:strRef>
              <c:f>'C.5__'!$A$20</c:f>
              <c:strCache>
                <c:ptCount val="1"/>
                <c:pt idx="0">
                  <c:v>Valor agregado digital</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('C.5__'!$B$8,'C.5__'!$D$8,'C.5__'!$H$8,'C.5__'!$L$8,'C.5__'!$P$8,'C.5__'!$T$8)</c:f>
              <c:strCache>
                <c:ptCount val="6"/>
                <c:pt idx="0">
                  <c:v>2017pr</c:v>
                </c:pt>
                <c:pt idx="1">
                  <c:v>2018pr</c:v>
                </c:pt>
                <c:pt idx="2">
                  <c:v>2019pr</c:v>
                </c:pt>
                <c:pt idx="3">
                  <c:v>2020pr</c:v>
                </c:pt>
                <c:pt idx="4">
                  <c:v>2021pr</c:v>
                </c:pt>
                <c:pt idx="5">
                  <c:v>2022pr</c:v>
                </c:pt>
              </c:strCache>
            </c:strRef>
          </c:cat>
          <c:val>
            <c:numRef>
              <c:f>('C.5__'!$B$20,'C.5__'!$D$20,'C.5__'!$H$20,'C.5__'!$L$20,'C.5__'!$P$20,'C.5__'!$T$20)</c:f>
              <c:numCache>
                <c:formatCode>_(* #,##0_);_(* \(#,##0\);_(* "-"_);_(@_)</c:formatCode>
                <c:ptCount val="6"/>
                <c:pt idx="0">
                  <c:v>539.74137003504961</c:v>
                </c:pt>
                <c:pt idx="1">
                  <c:v>1190.8037472029175</c:v>
                </c:pt>
                <c:pt idx="2">
                  <c:v>1776.1623243149188</c:v>
                </c:pt>
                <c:pt idx="3">
                  <c:v>3571.2108478162968</c:v>
                </c:pt>
                <c:pt idx="4">
                  <c:v>4484.916360182945</c:v>
                </c:pt>
                <c:pt idx="5">
                  <c:v>6204.9613726810021</c:v>
                </c:pt>
              </c:numCache>
            </c:numRef>
          </c:val>
          <c:extLst>
            <c:ext xmlns:c16="http://schemas.microsoft.com/office/drawing/2014/chart" uri="{C3380CC4-5D6E-409C-BE32-E72D297353CC}">
              <c16:uniqueId val="{00000002-6E22-4A76-9AC3-B65B8C33EB8A}"/>
            </c:ext>
          </c:extLst>
        </c:ser>
        <c:dLbls>
          <c:showLegendKey val="0"/>
          <c:showVal val="1"/>
          <c:showCatName val="0"/>
          <c:showSerName val="0"/>
          <c:showPercent val="0"/>
          <c:showBubbleSize val="0"/>
        </c:dLbls>
        <c:gapWidth val="150"/>
        <c:overlap val="-25"/>
        <c:axId val="166145024"/>
        <c:axId val="166159104"/>
      </c:barChart>
      <c:catAx>
        <c:axId val="166145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crossAx val="166159104"/>
        <c:crosses val="autoZero"/>
        <c:auto val="1"/>
        <c:lblAlgn val="ctr"/>
        <c:lblOffset val="100"/>
        <c:noMultiLvlLbl val="0"/>
      </c:catAx>
      <c:valAx>
        <c:axId val="16615910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61450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44" l="0.7000000000000004" r="0.7000000000000004" t="0.75000000000000044" header="0.30000000000000021" footer="0.3000000000000002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Variación Anual (%) -  Empresas dependientes de plataformas intermediarias 2017pr - 2022pr</a:t>
            </a:r>
          </a:p>
        </c:rich>
      </c:tx>
      <c:layout>
        <c:manualLayout>
          <c:xMode val="edge"/>
          <c:yMode val="edge"/>
          <c:x val="3.8001981629893068E-3"/>
          <c:y val="9.3700567417189465E-3"/>
        </c:manualLayout>
      </c:layout>
      <c:overlay val="0"/>
      <c:spPr>
        <a:noFill/>
        <a:ln>
          <a:noFill/>
        </a:ln>
        <a:effectLst/>
      </c:spPr>
    </c:title>
    <c:autoTitleDeleted val="0"/>
    <c:plotArea>
      <c:layout/>
      <c:lineChart>
        <c:grouping val="standard"/>
        <c:varyColors val="0"/>
        <c:ser>
          <c:idx val="1"/>
          <c:order val="0"/>
          <c:tx>
            <c:strRef>
              <c:f>'C.5__'!$A$11</c:f>
              <c:strCache>
                <c:ptCount val="1"/>
                <c:pt idx="0">
                  <c:v>Producción digital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('C.5__'!$B$8,'C.5__'!$D$8,'C.5__'!$H$8,'C.5__'!$L$8,'C.5__'!$P$8,'C.5__'!$T$8)</c:f>
              <c:strCache>
                <c:ptCount val="6"/>
                <c:pt idx="0">
                  <c:v>2017pr</c:v>
                </c:pt>
                <c:pt idx="1">
                  <c:v>2018pr</c:v>
                </c:pt>
                <c:pt idx="2">
                  <c:v>2019pr</c:v>
                </c:pt>
                <c:pt idx="3">
                  <c:v>2020pr</c:v>
                </c:pt>
                <c:pt idx="4">
                  <c:v>2021pr</c:v>
                </c:pt>
                <c:pt idx="5">
                  <c:v>2022pr</c:v>
                </c:pt>
              </c:strCache>
            </c:strRef>
          </c:cat>
          <c:val>
            <c:numRef>
              <c:f>('C.5__'!$C$11,'C.5__'!$E$11,'C.5__'!$I$11,'C.5__'!$M$11,'C.5__'!$Q$11,'C.5__'!$U$11)</c:f>
              <c:numCache>
                <c:formatCode>_-* #,##0.0\ _P_t_s_-;\-* #,##0.0\ _P_t_s_-;_-* "-"??\ _P_t_s_-;_-@_-</c:formatCode>
                <c:ptCount val="6"/>
                <c:pt idx="1">
                  <c:v>119.90944670704584</c:v>
                </c:pt>
                <c:pt idx="2">
                  <c:v>48.711419865818414</c:v>
                </c:pt>
                <c:pt idx="3">
                  <c:v>103.88163440543164</c:v>
                </c:pt>
                <c:pt idx="4">
                  <c:v>19.722778629893732</c:v>
                </c:pt>
                <c:pt idx="5">
                  <c:v>39.25921013605096</c:v>
                </c:pt>
              </c:numCache>
            </c:numRef>
          </c:val>
          <c:smooth val="1"/>
          <c:extLst>
            <c:ext xmlns:c16="http://schemas.microsoft.com/office/drawing/2014/chart" uri="{C3380CC4-5D6E-409C-BE32-E72D297353CC}">
              <c16:uniqueId val="{00000005-CA67-44BE-8926-410E98F73BE3}"/>
            </c:ext>
          </c:extLst>
        </c:ser>
        <c:ser>
          <c:idx val="4"/>
          <c:order val="1"/>
          <c:tx>
            <c:strRef>
              <c:f>'C.5__'!$A$15</c:f>
              <c:strCache>
                <c:ptCount val="1"/>
                <c:pt idx="0">
                  <c:v>Consumo intermedio digital</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('C.5__'!$B$8,'C.5__'!$D$8,'C.5__'!$H$8,'C.5__'!$L$8,'C.5__'!$P$8,'C.5__'!$T$8)</c:f>
              <c:strCache>
                <c:ptCount val="6"/>
                <c:pt idx="0">
                  <c:v>2017pr</c:v>
                </c:pt>
                <c:pt idx="1">
                  <c:v>2018pr</c:v>
                </c:pt>
                <c:pt idx="2">
                  <c:v>2019pr</c:v>
                </c:pt>
                <c:pt idx="3">
                  <c:v>2020pr</c:v>
                </c:pt>
                <c:pt idx="4">
                  <c:v>2021pr</c:v>
                </c:pt>
                <c:pt idx="5">
                  <c:v>2022pr</c:v>
                </c:pt>
              </c:strCache>
            </c:strRef>
          </c:cat>
          <c:val>
            <c:numRef>
              <c:f>('C.5__'!$C$15,'C.5__'!$E$15,'C.5__'!$I$15,'C.5__'!$M$15,'C.5__'!$Q$15,'C.5__'!$U$15)</c:f>
              <c:numCache>
                <c:formatCode>_-* #,##0.0\ _P_t_s_-;\-* #,##0.0\ _P_t_s_-;_-* "-"??\ _P_t_s_-;_-@_-</c:formatCode>
                <c:ptCount val="6"/>
                <c:pt idx="1">
                  <c:v>118.83821619873478</c:v>
                </c:pt>
                <c:pt idx="2">
                  <c:v>48.039408737304171</c:v>
                </c:pt>
                <c:pt idx="3">
                  <c:v>108.16811395058221</c:v>
                </c:pt>
                <c:pt idx="4">
                  <c:v>11.110567899792724</c:v>
                </c:pt>
                <c:pt idx="5">
                  <c:v>40.765915889653172</c:v>
                </c:pt>
              </c:numCache>
            </c:numRef>
          </c:val>
          <c:smooth val="1"/>
          <c:extLst>
            <c:ext xmlns:c16="http://schemas.microsoft.com/office/drawing/2014/chart" uri="{C3380CC4-5D6E-409C-BE32-E72D297353CC}">
              <c16:uniqueId val="{0000000B-CA67-44BE-8926-410E98F73BE3}"/>
            </c:ext>
          </c:extLst>
        </c:ser>
        <c:ser>
          <c:idx val="8"/>
          <c:order val="2"/>
          <c:tx>
            <c:strRef>
              <c:f>'C.5__'!$A$20</c:f>
              <c:strCache>
                <c:ptCount val="1"/>
                <c:pt idx="0">
                  <c:v>Valor agregado digital</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strRef>
              <c:f>('C.5__'!$B$8,'C.5__'!$D$8,'C.5__'!$H$8,'C.5__'!$L$8,'C.5__'!$P$8,'C.5__'!$T$8)</c:f>
              <c:strCache>
                <c:ptCount val="6"/>
                <c:pt idx="0">
                  <c:v>2017pr</c:v>
                </c:pt>
                <c:pt idx="1">
                  <c:v>2018pr</c:v>
                </c:pt>
                <c:pt idx="2">
                  <c:v>2019pr</c:v>
                </c:pt>
                <c:pt idx="3">
                  <c:v>2020pr</c:v>
                </c:pt>
                <c:pt idx="4">
                  <c:v>2021pr</c:v>
                </c:pt>
                <c:pt idx="5">
                  <c:v>2022pr</c:v>
                </c:pt>
              </c:strCache>
            </c:strRef>
          </c:cat>
          <c:val>
            <c:numRef>
              <c:f>('C.5__'!$C$20,'C.5__'!$E$20,'C.5__'!$I$20,'C.5__'!$M$20,'C.5__'!$Q$20,'C.5__'!$U$20)</c:f>
              <c:numCache>
                <c:formatCode>_-* #,##0.0\ _P_t_s_-;\-* #,##0.0\ _P_t_s_-;_-* "-"??\ _P_t_s_-;_-@_-</c:formatCode>
                <c:ptCount val="6"/>
                <c:pt idx="1">
                  <c:v>120.62487949100316</c:v>
                </c:pt>
                <c:pt idx="2">
                  <c:v>49.156595155746842</c:v>
                </c:pt>
                <c:pt idx="3">
                  <c:v>101.06331493061838</c:v>
                </c:pt>
                <c:pt idx="4">
                  <c:v>25.585314093827737</c:v>
                </c:pt>
                <c:pt idx="5">
                  <c:v>38.351774578643294</c:v>
                </c:pt>
              </c:numCache>
            </c:numRef>
          </c:val>
          <c:smooth val="1"/>
          <c:extLst>
            <c:ext xmlns:c16="http://schemas.microsoft.com/office/drawing/2014/chart" uri="{C3380CC4-5D6E-409C-BE32-E72D297353CC}">
              <c16:uniqueId val="{00000011-CA67-44BE-8926-410E98F73BE3}"/>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marker val="1"/>
        <c:smooth val="0"/>
        <c:axId val="166225024"/>
        <c:axId val="166226560"/>
      </c:lineChart>
      <c:catAx>
        <c:axId val="166225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6226560"/>
        <c:crosses val="autoZero"/>
        <c:auto val="1"/>
        <c:lblAlgn val="ctr"/>
        <c:lblOffset val="100"/>
        <c:noMultiLvlLbl val="0"/>
      </c:catAx>
      <c:valAx>
        <c:axId val="1662265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sz="1000" b="0" i="0" u="none" strike="noStrike" kern="1200" baseline="0">
                    <a:solidFill>
                      <a:sysClr val="windowText" lastClr="000000">
                        <a:lumMod val="65000"/>
                        <a:lumOff val="35000"/>
                      </a:sysClr>
                    </a:solidFill>
                  </a:rPr>
                  <a:t>Variación porcentual</a:t>
                </a:r>
              </a:p>
            </c:rich>
          </c:tx>
          <c:overlay val="0"/>
          <c:spPr>
            <a:noFill/>
            <a:ln>
              <a:noFill/>
            </a:ln>
            <a:effectLst/>
          </c:spPr>
        </c:title>
        <c:numFmt formatCode="_-* #,##0\ _P_t_s_-;\-* #,##0\ _P_t_s_-;_-* &quot;-&quot;??\ _P_t_s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622502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1"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44" l="0.7000000000000004" r="0.7000000000000004" t="0.75000000000000044" header="0.30000000000000021" footer="0.3000000000000002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E-Tailers</a:t>
            </a:r>
            <a:r>
              <a:rPr lang="es-CO" b="1" baseline="0"/>
              <a:t> </a:t>
            </a:r>
            <a:r>
              <a:rPr lang="es-CO" b="1"/>
              <a:t>2017pr - 2022pr</a:t>
            </a:r>
          </a:p>
        </c:rich>
      </c:tx>
      <c:layout>
        <c:manualLayout>
          <c:xMode val="edge"/>
          <c:yMode val="edge"/>
          <c:x val="9.1171696694344658E-3"/>
          <c:y val="1.8416248990006504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0"/>
          <c:tx>
            <c:strRef>
              <c:f>'C.6__'!$A$11</c:f>
              <c:strCache>
                <c:ptCount val="1"/>
                <c:pt idx="0">
                  <c:v>Producción digital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('C.6__'!$B$8,'C.6__'!$D$8,'C.6__'!$H$8,'C.6__'!$L$8,'C.6__'!$P$8,'C.6__'!$T$8)</c:f>
              <c:strCache>
                <c:ptCount val="6"/>
                <c:pt idx="0">
                  <c:v>2017pr</c:v>
                </c:pt>
                <c:pt idx="1">
                  <c:v>2018pr</c:v>
                </c:pt>
                <c:pt idx="2">
                  <c:v>2019pr</c:v>
                </c:pt>
                <c:pt idx="3">
                  <c:v>2020pr</c:v>
                </c:pt>
                <c:pt idx="4">
                  <c:v>2021pr</c:v>
                </c:pt>
                <c:pt idx="5">
                  <c:v>2022pr</c:v>
                </c:pt>
              </c:strCache>
            </c:strRef>
          </c:cat>
          <c:val>
            <c:numRef>
              <c:f>('C.6__'!$B$11,'C.6__'!$D$11,'C.6__'!$H$11,'C.6__'!$L$11,'C.6__'!$P$11,'C.6__'!$T$11)</c:f>
              <c:numCache>
                <c:formatCode>_(* #,##0_);_(* \(#,##0\);_(* "-"_);_(@_)</c:formatCode>
                <c:ptCount val="6"/>
                <c:pt idx="0">
                  <c:v>86.824314999999999</c:v>
                </c:pt>
                <c:pt idx="1">
                  <c:v>120.375716</c:v>
                </c:pt>
                <c:pt idx="2">
                  <c:v>217.43131399999999</c:v>
                </c:pt>
                <c:pt idx="3">
                  <c:v>391.10674900000009</c:v>
                </c:pt>
                <c:pt idx="4">
                  <c:v>515.43858999999986</c:v>
                </c:pt>
                <c:pt idx="5">
                  <c:v>622.40693252228857</c:v>
                </c:pt>
              </c:numCache>
            </c:numRef>
          </c:val>
          <c:extLst>
            <c:ext xmlns:c16="http://schemas.microsoft.com/office/drawing/2014/chart" uri="{C3380CC4-5D6E-409C-BE32-E72D297353CC}">
              <c16:uniqueId val="{00000000-D949-4023-A559-CFDE05F7E565}"/>
            </c:ext>
          </c:extLst>
        </c:ser>
        <c:ser>
          <c:idx val="4"/>
          <c:order val="1"/>
          <c:tx>
            <c:strRef>
              <c:f>'C.6__'!$A$15</c:f>
              <c:strCache>
                <c:ptCount val="1"/>
                <c:pt idx="0">
                  <c:v>Consumo intermedio digital</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('C.6__'!$B$8,'C.6__'!$D$8,'C.6__'!$H$8,'C.6__'!$L$8,'C.6__'!$P$8,'C.6__'!$T$8)</c:f>
              <c:strCache>
                <c:ptCount val="6"/>
                <c:pt idx="0">
                  <c:v>2017pr</c:v>
                </c:pt>
                <c:pt idx="1">
                  <c:v>2018pr</c:v>
                </c:pt>
                <c:pt idx="2">
                  <c:v>2019pr</c:v>
                </c:pt>
                <c:pt idx="3">
                  <c:v>2020pr</c:v>
                </c:pt>
                <c:pt idx="4">
                  <c:v>2021pr</c:v>
                </c:pt>
                <c:pt idx="5">
                  <c:v>2022pr</c:v>
                </c:pt>
              </c:strCache>
            </c:strRef>
          </c:cat>
          <c:val>
            <c:numRef>
              <c:f>('C.6__'!$B$15,'C.6__'!$D$15,'C.6__'!$H$15,'C.6__'!$L$15,'C.6__'!$P$15,'C.6__'!$T$15)</c:f>
              <c:numCache>
                <c:formatCode>_(* #,##0_);_(* \(#,##0\);_(* "-"_);_(@_)</c:formatCode>
                <c:ptCount val="6"/>
                <c:pt idx="0">
                  <c:v>34.39</c:v>
                </c:pt>
                <c:pt idx="1">
                  <c:v>48.855999148767737</c:v>
                </c:pt>
                <c:pt idx="2">
                  <c:v>85.498882467169508</c:v>
                </c:pt>
                <c:pt idx="3">
                  <c:v>169.00599901373039</c:v>
                </c:pt>
                <c:pt idx="4">
                  <c:v>249.41579965806571</c:v>
                </c:pt>
                <c:pt idx="5">
                  <c:v>304.435318517952</c:v>
                </c:pt>
              </c:numCache>
            </c:numRef>
          </c:val>
          <c:extLst>
            <c:ext xmlns:c16="http://schemas.microsoft.com/office/drawing/2014/chart" uri="{C3380CC4-5D6E-409C-BE32-E72D297353CC}">
              <c16:uniqueId val="{00000001-D949-4023-A559-CFDE05F7E565}"/>
            </c:ext>
          </c:extLst>
        </c:ser>
        <c:ser>
          <c:idx val="8"/>
          <c:order val="2"/>
          <c:tx>
            <c:strRef>
              <c:f>'C.6__'!$A$20</c:f>
              <c:strCache>
                <c:ptCount val="1"/>
                <c:pt idx="0">
                  <c:v>Valor agregado digital</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('C.6__'!$B$8,'C.6__'!$D$8,'C.6__'!$H$8,'C.6__'!$L$8,'C.6__'!$P$8,'C.6__'!$T$8)</c:f>
              <c:strCache>
                <c:ptCount val="6"/>
                <c:pt idx="0">
                  <c:v>2017pr</c:v>
                </c:pt>
                <c:pt idx="1">
                  <c:v>2018pr</c:v>
                </c:pt>
                <c:pt idx="2">
                  <c:v>2019pr</c:v>
                </c:pt>
                <c:pt idx="3">
                  <c:v>2020pr</c:v>
                </c:pt>
                <c:pt idx="4">
                  <c:v>2021pr</c:v>
                </c:pt>
                <c:pt idx="5">
                  <c:v>2022pr</c:v>
                </c:pt>
              </c:strCache>
            </c:strRef>
          </c:cat>
          <c:val>
            <c:numRef>
              <c:f>('C.6__'!$B$20,'C.6__'!$D$20,'C.6__'!$H$20,'C.6__'!$L$20,'C.6__'!$P$20,'C.6__'!$T$20)</c:f>
              <c:numCache>
                <c:formatCode>_(* #,##0_);_(* \(#,##0\);_(* "-"_);_(@_)</c:formatCode>
                <c:ptCount val="6"/>
                <c:pt idx="0">
                  <c:v>52.434314999999998</c:v>
                </c:pt>
                <c:pt idx="1">
                  <c:v>71.519716851232261</c:v>
                </c:pt>
                <c:pt idx="2">
                  <c:v>131.93243153283049</c:v>
                </c:pt>
                <c:pt idx="3">
                  <c:v>222.1007499862697</c:v>
                </c:pt>
                <c:pt idx="4">
                  <c:v>266.02279034193418</c:v>
                </c:pt>
                <c:pt idx="5">
                  <c:v>317.97161400433657</c:v>
                </c:pt>
              </c:numCache>
            </c:numRef>
          </c:val>
          <c:extLst>
            <c:ext xmlns:c16="http://schemas.microsoft.com/office/drawing/2014/chart" uri="{C3380CC4-5D6E-409C-BE32-E72D297353CC}">
              <c16:uniqueId val="{00000002-D949-4023-A559-CFDE05F7E565}"/>
            </c:ext>
          </c:extLst>
        </c:ser>
        <c:dLbls>
          <c:showLegendKey val="0"/>
          <c:showVal val="1"/>
          <c:showCatName val="0"/>
          <c:showSerName val="0"/>
          <c:showPercent val="0"/>
          <c:showBubbleSize val="0"/>
        </c:dLbls>
        <c:gapWidth val="150"/>
        <c:overlap val="-25"/>
        <c:axId val="166377344"/>
        <c:axId val="166378880"/>
      </c:barChart>
      <c:catAx>
        <c:axId val="166377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crossAx val="166378880"/>
        <c:crosses val="autoZero"/>
        <c:auto val="1"/>
        <c:lblAlgn val="ctr"/>
        <c:lblOffset val="100"/>
        <c:noMultiLvlLbl val="0"/>
      </c:catAx>
      <c:valAx>
        <c:axId val="16637888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637734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44" l="0.7000000000000004" r="0.7000000000000004" t="0.75000000000000044" header="0.30000000000000021" footer="0.3000000000000002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Variación Anual (%) -  E-Tailers 2017pr - 2022pr</a:t>
            </a:r>
          </a:p>
        </c:rich>
      </c:tx>
      <c:layout>
        <c:manualLayout>
          <c:xMode val="edge"/>
          <c:yMode val="edge"/>
          <c:x val="3.3506382407620617E-3"/>
          <c:y val="0"/>
        </c:manualLayout>
      </c:layout>
      <c:overlay val="0"/>
      <c:spPr>
        <a:noFill/>
        <a:ln>
          <a:noFill/>
        </a:ln>
        <a:effectLst/>
      </c:spPr>
    </c:title>
    <c:autoTitleDeleted val="0"/>
    <c:plotArea>
      <c:layout/>
      <c:lineChart>
        <c:grouping val="standard"/>
        <c:varyColors val="0"/>
        <c:ser>
          <c:idx val="1"/>
          <c:order val="0"/>
          <c:tx>
            <c:strRef>
              <c:f>'C.6__'!$A$11</c:f>
              <c:strCache>
                <c:ptCount val="1"/>
                <c:pt idx="0">
                  <c:v>Producción digital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('C.6__'!$B$8,'C.6__'!$D$8,'C.6__'!$H$8,'C.6__'!$L$8,'C.6__'!$P$8,'C.6__'!$T$8)</c:f>
              <c:strCache>
                <c:ptCount val="6"/>
                <c:pt idx="0">
                  <c:v>2017pr</c:v>
                </c:pt>
                <c:pt idx="1">
                  <c:v>2018pr</c:v>
                </c:pt>
                <c:pt idx="2">
                  <c:v>2019pr</c:v>
                </c:pt>
                <c:pt idx="3">
                  <c:v>2020pr</c:v>
                </c:pt>
                <c:pt idx="4">
                  <c:v>2021pr</c:v>
                </c:pt>
                <c:pt idx="5">
                  <c:v>2022pr</c:v>
                </c:pt>
              </c:strCache>
            </c:strRef>
          </c:cat>
          <c:val>
            <c:numRef>
              <c:f>('C.6__'!$C$11,'C.6__'!$E$11,'C.6__'!$I$11,'C.6__'!$M$11,'C.6__'!$Q$11,'C.6__'!$U$11)</c:f>
              <c:numCache>
                <c:formatCode>_-* #,##0.0\ _P_t_s_-;\-* #,##0.0\ _P_t_s_-;_-* "-"??\ _P_t_s_-;_-@_-</c:formatCode>
                <c:ptCount val="6"/>
                <c:pt idx="1">
                  <c:v>38.642862889272436</c:v>
                </c:pt>
                <c:pt idx="2">
                  <c:v>80.627223849700712</c:v>
                </c:pt>
                <c:pt idx="3">
                  <c:v>79.875999369621667</c:v>
                </c:pt>
                <c:pt idx="4">
                  <c:v>31.789745719780392</c:v>
                </c:pt>
                <c:pt idx="5">
                  <c:v>20.752878150293075</c:v>
                </c:pt>
              </c:numCache>
            </c:numRef>
          </c:val>
          <c:smooth val="1"/>
          <c:extLst>
            <c:ext xmlns:c16="http://schemas.microsoft.com/office/drawing/2014/chart" uri="{C3380CC4-5D6E-409C-BE32-E72D297353CC}">
              <c16:uniqueId val="{00000005-FFA1-41EB-A9BD-FD21CB23705D}"/>
            </c:ext>
          </c:extLst>
        </c:ser>
        <c:ser>
          <c:idx val="4"/>
          <c:order val="1"/>
          <c:tx>
            <c:strRef>
              <c:f>'C.6__'!$A$15</c:f>
              <c:strCache>
                <c:ptCount val="1"/>
                <c:pt idx="0">
                  <c:v>Consumo intermedio digital</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('C.6__'!$B$8,'C.6__'!$D$8,'C.6__'!$H$8,'C.6__'!$L$8,'C.6__'!$P$8,'C.6__'!$T$8)</c:f>
              <c:strCache>
                <c:ptCount val="6"/>
                <c:pt idx="0">
                  <c:v>2017pr</c:v>
                </c:pt>
                <c:pt idx="1">
                  <c:v>2018pr</c:v>
                </c:pt>
                <c:pt idx="2">
                  <c:v>2019pr</c:v>
                </c:pt>
                <c:pt idx="3">
                  <c:v>2020pr</c:v>
                </c:pt>
                <c:pt idx="4">
                  <c:v>2021pr</c:v>
                </c:pt>
                <c:pt idx="5">
                  <c:v>2022pr</c:v>
                </c:pt>
              </c:strCache>
            </c:strRef>
          </c:cat>
          <c:val>
            <c:numRef>
              <c:f>('C.6__'!$C$15,'C.6__'!$E$15,'C.6__'!$I$15,'C.6__'!$M$15,'C.6__'!$Q$15,'C.6__'!$U$15)</c:f>
              <c:numCache>
                <c:formatCode>_-* #,##0.0\ _P_t_s_-;\-* #,##0.0\ _P_t_s_-;_-* "-"??\ _P_t_s_-;_-@_-</c:formatCode>
                <c:ptCount val="6"/>
                <c:pt idx="1">
                  <c:v>42.06455117408472</c:v>
                </c:pt>
                <c:pt idx="2">
                  <c:v>75.001809310711835</c:v>
                </c:pt>
                <c:pt idx="3">
                  <c:v>97.670418766732482</c:v>
                </c:pt>
                <c:pt idx="4">
                  <c:v>47.578074810115268</c:v>
                </c:pt>
                <c:pt idx="5">
                  <c:v>22.059355876939147</c:v>
                </c:pt>
              </c:numCache>
            </c:numRef>
          </c:val>
          <c:smooth val="1"/>
          <c:extLst>
            <c:ext xmlns:c16="http://schemas.microsoft.com/office/drawing/2014/chart" uri="{C3380CC4-5D6E-409C-BE32-E72D297353CC}">
              <c16:uniqueId val="{0000000B-FFA1-41EB-A9BD-FD21CB23705D}"/>
            </c:ext>
          </c:extLst>
        </c:ser>
        <c:ser>
          <c:idx val="8"/>
          <c:order val="2"/>
          <c:tx>
            <c:strRef>
              <c:f>'C.6__'!$A$20</c:f>
              <c:strCache>
                <c:ptCount val="1"/>
                <c:pt idx="0">
                  <c:v>Valor agregado digital</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strRef>
              <c:f>('C.6__'!$B$8,'C.6__'!$D$8,'C.6__'!$H$8,'C.6__'!$L$8,'C.6__'!$P$8,'C.6__'!$T$8)</c:f>
              <c:strCache>
                <c:ptCount val="6"/>
                <c:pt idx="0">
                  <c:v>2017pr</c:v>
                </c:pt>
                <c:pt idx="1">
                  <c:v>2018pr</c:v>
                </c:pt>
                <c:pt idx="2">
                  <c:v>2019pr</c:v>
                </c:pt>
                <c:pt idx="3">
                  <c:v>2020pr</c:v>
                </c:pt>
                <c:pt idx="4">
                  <c:v>2021pr</c:v>
                </c:pt>
                <c:pt idx="5">
                  <c:v>2022pr</c:v>
                </c:pt>
              </c:strCache>
            </c:strRef>
          </c:cat>
          <c:val>
            <c:numRef>
              <c:f>('C.6__'!$C$20,'C.6__'!$E$20,'C.6__'!$I$20,'C.6__'!$M$20,'C.6__'!$Q$20,'C.6__'!$U$20)</c:f>
              <c:numCache>
                <c:formatCode>_-* #,##0.0\ _P_t_s_-;\-* #,##0.0\ _P_t_s_-;_-* "-"??\ _P_t_s_-;_-@_-</c:formatCode>
                <c:ptCount val="6"/>
                <c:pt idx="1">
                  <c:v>36.398686339722872</c:v>
                </c:pt>
                <c:pt idx="2">
                  <c:v>84.470013782720031</c:v>
                </c:pt>
                <c:pt idx="3">
                  <c:v>68.344316409420117</c:v>
                </c:pt>
                <c:pt idx="4">
                  <c:v>19.775728068626396</c:v>
                </c:pt>
                <c:pt idx="5">
                  <c:v>19.527959839692532</c:v>
                </c:pt>
              </c:numCache>
            </c:numRef>
          </c:val>
          <c:smooth val="1"/>
          <c:extLst>
            <c:ext xmlns:c16="http://schemas.microsoft.com/office/drawing/2014/chart" uri="{C3380CC4-5D6E-409C-BE32-E72D297353CC}">
              <c16:uniqueId val="{00000011-FFA1-41EB-A9BD-FD21CB23705D}"/>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marker val="1"/>
        <c:smooth val="0"/>
        <c:axId val="166465536"/>
        <c:axId val="166467072"/>
      </c:lineChart>
      <c:catAx>
        <c:axId val="166465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6467072"/>
        <c:crosses val="autoZero"/>
        <c:auto val="1"/>
        <c:lblAlgn val="ctr"/>
        <c:lblOffset val="100"/>
        <c:noMultiLvlLbl val="0"/>
      </c:catAx>
      <c:valAx>
        <c:axId val="1664670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sz="1000" b="0" i="0" u="none" strike="noStrike" kern="1200" baseline="0">
                    <a:solidFill>
                      <a:sysClr val="windowText" lastClr="000000">
                        <a:lumMod val="65000"/>
                        <a:lumOff val="35000"/>
                      </a:sysClr>
                    </a:solidFill>
                  </a:rPr>
                  <a:t>Variación porcentual</a:t>
                </a:r>
              </a:p>
            </c:rich>
          </c:tx>
          <c:overlay val="0"/>
          <c:spPr>
            <a:noFill/>
            <a:ln>
              <a:noFill/>
            </a:ln>
            <a:effectLst/>
          </c:spPr>
        </c:title>
        <c:numFmt formatCode="_-* #,##0\ _P_t_s_-;\-* #,##0\ _P_t_s_-;_-* &quot;-&quot;??\ _P_t_s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646553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1"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44" l="0.7000000000000004" r="0.7000000000000004" t="0.75000000000000044" header="0.30000000000000021" footer="0.3000000000000002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Empresas solo digitales que brindan servicios financieros y de seguros</a:t>
            </a:r>
            <a:r>
              <a:rPr lang="es-CO" b="1" baseline="0"/>
              <a:t> </a:t>
            </a:r>
            <a:r>
              <a:rPr lang="es-CO" b="1"/>
              <a:t>2017pr - 2022pr</a:t>
            </a:r>
          </a:p>
        </c:rich>
      </c:tx>
      <c:layout>
        <c:manualLayout>
          <c:xMode val="edge"/>
          <c:yMode val="edge"/>
          <c:x val="5.3956186275677144E-3"/>
          <c:y val="7.1623817814150288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0"/>
          <c:tx>
            <c:strRef>
              <c:f>'C.7__'!$A$11</c:f>
              <c:strCache>
                <c:ptCount val="1"/>
                <c:pt idx="0">
                  <c:v>Producción digital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('C.7__'!$B$8,'C.7__'!$D$8,'C.7__'!$H$8,'C.7__'!$L$8,'C.7__'!$P$8,'C.7__'!$T$8)</c:f>
              <c:strCache>
                <c:ptCount val="6"/>
                <c:pt idx="0">
                  <c:v>2017pr</c:v>
                </c:pt>
                <c:pt idx="1">
                  <c:v>2018pr</c:v>
                </c:pt>
                <c:pt idx="2">
                  <c:v>2019pr</c:v>
                </c:pt>
                <c:pt idx="3">
                  <c:v>2020pr</c:v>
                </c:pt>
                <c:pt idx="4">
                  <c:v>2021pr</c:v>
                </c:pt>
                <c:pt idx="5">
                  <c:v>2022pr</c:v>
                </c:pt>
              </c:strCache>
            </c:strRef>
          </c:cat>
          <c:val>
            <c:numRef>
              <c:f>('C.7__'!$B$11,'C.7__'!$D$11,'C.7__'!$H$11,'C.7__'!$L$11,'C.7__'!$P$11,'C.7__'!$T$11)</c:f>
              <c:numCache>
                <c:formatCode>_(* #,##0_);_(* \(#,##0\);_(* "-"_);_(@_)</c:formatCode>
                <c:ptCount val="6"/>
                <c:pt idx="0">
                  <c:v>1464</c:v>
                </c:pt>
                <c:pt idx="1">
                  <c:v>1925.9999999999964</c:v>
                </c:pt>
                <c:pt idx="2">
                  <c:v>2129.0089999999982</c:v>
                </c:pt>
                <c:pt idx="3">
                  <c:v>2635.0000000000005</c:v>
                </c:pt>
                <c:pt idx="4">
                  <c:v>3700</c:v>
                </c:pt>
                <c:pt idx="5">
                  <c:v>4043.9279127130644</c:v>
                </c:pt>
              </c:numCache>
            </c:numRef>
          </c:val>
          <c:extLst>
            <c:ext xmlns:c16="http://schemas.microsoft.com/office/drawing/2014/chart" uri="{C3380CC4-5D6E-409C-BE32-E72D297353CC}">
              <c16:uniqueId val="{00000000-29B8-4834-A5C1-24551D533814}"/>
            </c:ext>
          </c:extLst>
        </c:ser>
        <c:ser>
          <c:idx val="4"/>
          <c:order val="1"/>
          <c:tx>
            <c:strRef>
              <c:f>'C.7__'!$A$15</c:f>
              <c:strCache>
                <c:ptCount val="1"/>
                <c:pt idx="0">
                  <c:v>Consumo intermedio digital</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('C.7__'!$B$8,'C.7__'!$D$8,'C.7__'!$H$8,'C.7__'!$L$8,'C.7__'!$P$8,'C.7__'!$T$8)</c:f>
              <c:strCache>
                <c:ptCount val="6"/>
                <c:pt idx="0">
                  <c:v>2017pr</c:v>
                </c:pt>
                <c:pt idx="1">
                  <c:v>2018pr</c:v>
                </c:pt>
                <c:pt idx="2">
                  <c:v>2019pr</c:v>
                </c:pt>
                <c:pt idx="3">
                  <c:v>2020pr</c:v>
                </c:pt>
                <c:pt idx="4">
                  <c:v>2021pr</c:v>
                </c:pt>
                <c:pt idx="5">
                  <c:v>2022pr</c:v>
                </c:pt>
              </c:strCache>
            </c:strRef>
          </c:cat>
          <c:val>
            <c:numRef>
              <c:f>('C.7__'!$B$15,'C.7__'!$D$15,'C.7__'!$H$15,'C.7__'!$L$15,'C.7__'!$P$15,'C.7__'!$T$15)</c:f>
              <c:numCache>
                <c:formatCode>_(* #,##0_);_(* \(#,##0\);_(* "-"_);_(@_)</c:formatCode>
                <c:ptCount val="6"/>
                <c:pt idx="0">
                  <c:v>716.23208110774374</c:v>
                </c:pt>
                <c:pt idx="1">
                  <c:v>919.97469882776898</c:v>
                </c:pt>
                <c:pt idx="2">
                  <c:v>997.98339758460043</c:v>
                </c:pt>
                <c:pt idx="3">
                  <c:v>1190.56004580629</c:v>
                </c:pt>
                <c:pt idx="4">
                  <c:v>1765.247408868207</c:v>
                </c:pt>
                <c:pt idx="5">
                  <c:v>1950.2201656594373</c:v>
                </c:pt>
              </c:numCache>
            </c:numRef>
          </c:val>
          <c:extLst>
            <c:ext xmlns:c16="http://schemas.microsoft.com/office/drawing/2014/chart" uri="{C3380CC4-5D6E-409C-BE32-E72D297353CC}">
              <c16:uniqueId val="{00000001-29B8-4834-A5C1-24551D533814}"/>
            </c:ext>
          </c:extLst>
        </c:ser>
        <c:ser>
          <c:idx val="8"/>
          <c:order val="2"/>
          <c:tx>
            <c:strRef>
              <c:f>'C.7__'!$A$20</c:f>
              <c:strCache>
                <c:ptCount val="1"/>
                <c:pt idx="0">
                  <c:v>Valor agregado digital</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('C.7__'!$B$8,'C.7__'!$D$8,'C.7__'!$H$8,'C.7__'!$L$8,'C.7__'!$P$8,'C.7__'!$T$8)</c:f>
              <c:strCache>
                <c:ptCount val="6"/>
                <c:pt idx="0">
                  <c:v>2017pr</c:v>
                </c:pt>
                <c:pt idx="1">
                  <c:v>2018pr</c:v>
                </c:pt>
                <c:pt idx="2">
                  <c:v>2019pr</c:v>
                </c:pt>
                <c:pt idx="3">
                  <c:v>2020pr</c:v>
                </c:pt>
                <c:pt idx="4">
                  <c:v>2021pr</c:v>
                </c:pt>
                <c:pt idx="5">
                  <c:v>2022pr</c:v>
                </c:pt>
              </c:strCache>
            </c:strRef>
          </c:cat>
          <c:val>
            <c:numRef>
              <c:f>('C.7__'!$B$20,'C.7__'!$D$20,'C.7__'!$H$20,'C.7__'!$L$20,'C.7__'!$P$20,'C.7__'!$T$20)</c:f>
              <c:numCache>
                <c:formatCode>_(* #,##0_);_(* \(#,##0\);_(* "-"_);_(@_)</c:formatCode>
                <c:ptCount val="6"/>
                <c:pt idx="0">
                  <c:v>747.76791889225626</c:v>
                </c:pt>
                <c:pt idx="1">
                  <c:v>1006.0253011722274</c:v>
                </c:pt>
                <c:pt idx="2">
                  <c:v>1131.0256024153978</c:v>
                </c:pt>
                <c:pt idx="3">
                  <c:v>1444.4399541937105</c:v>
                </c:pt>
                <c:pt idx="4">
                  <c:v>1934.752591131793</c:v>
                </c:pt>
                <c:pt idx="5">
                  <c:v>2093.7077470536269</c:v>
                </c:pt>
              </c:numCache>
            </c:numRef>
          </c:val>
          <c:extLst>
            <c:ext xmlns:c16="http://schemas.microsoft.com/office/drawing/2014/chart" uri="{C3380CC4-5D6E-409C-BE32-E72D297353CC}">
              <c16:uniqueId val="{00000002-29B8-4834-A5C1-24551D533814}"/>
            </c:ext>
          </c:extLst>
        </c:ser>
        <c:dLbls>
          <c:showLegendKey val="0"/>
          <c:showVal val="1"/>
          <c:showCatName val="0"/>
          <c:showSerName val="0"/>
          <c:showPercent val="0"/>
          <c:showBubbleSize val="0"/>
        </c:dLbls>
        <c:gapWidth val="150"/>
        <c:overlap val="-25"/>
        <c:axId val="166560512"/>
        <c:axId val="166562048"/>
      </c:barChart>
      <c:catAx>
        <c:axId val="166560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crossAx val="166562048"/>
        <c:crosses val="autoZero"/>
        <c:auto val="1"/>
        <c:lblAlgn val="ctr"/>
        <c:lblOffset val="100"/>
        <c:noMultiLvlLbl val="0"/>
      </c:catAx>
      <c:valAx>
        <c:axId val="166562048"/>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656051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44" l="0.7000000000000004" r="0.7000000000000004" t="0.75000000000000044" header="0.30000000000000021" footer="0.3000000000000002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Variación Anual (%) -  Empresas solo digitales que brindan servicios financieros y de seguros 2017pr - 2022pr</a:t>
            </a:r>
          </a:p>
        </c:rich>
      </c:tx>
      <c:layout>
        <c:manualLayout>
          <c:xMode val="edge"/>
          <c:yMode val="edge"/>
          <c:x val="5.5711454595838532E-3"/>
          <c:y val="3.4497276888182677E-3"/>
        </c:manualLayout>
      </c:layout>
      <c:overlay val="0"/>
      <c:spPr>
        <a:noFill/>
        <a:ln>
          <a:noFill/>
        </a:ln>
        <a:effectLst/>
      </c:spPr>
    </c:title>
    <c:autoTitleDeleted val="0"/>
    <c:plotArea>
      <c:layout/>
      <c:lineChart>
        <c:grouping val="standard"/>
        <c:varyColors val="0"/>
        <c:ser>
          <c:idx val="1"/>
          <c:order val="0"/>
          <c:tx>
            <c:strRef>
              <c:f>'C.7__'!$A$11</c:f>
              <c:strCache>
                <c:ptCount val="1"/>
                <c:pt idx="0">
                  <c:v>Producción digital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('C.7__'!$B$8,'C.7__'!$D$8,'C.7__'!$H$8,'C.7__'!$L$8,'C.7__'!$P$8,'C.7__'!$T$8)</c:f>
              <c:strCache>
                <c:ptCount val="6"/>
                <c:pt idx="0">
                  <c:v>2017pr</c:v>
                </c:pt>
                <c:pt idx="1">
                  <c:v>2018pr</c:v>
                </c:pt>
                <c:pt idx="2">
                  <c:v>2019pr</c:v>
                </c:pt>
                <c:pt idx="3">
                  <c:v>2020pr</c:v>
                </c:pt>
                <c:pt idx="4">
                  <c:v>2021pr</c:v>
                </c:pt>
                <c:pt idx="5">
                  <c:v>2022pr</c:v>
                </c:pt>
              </c:strCache>
            </c:strRef>
          </c:cat>
          <c:val>
            <c:numRef>
              <c:f>('C.7__'!$C$11,'C.7__'!$E$11,'C.7__'!$I$11,'C.7__'!$M$11,'C.7__'!$Q$11,'C.7__'!$U$11)</c:f>
              <c:numCache>
                <c:formatCode>_-* #,##0.0\ _P_t_s_-;\-* #,##0.0\ _P_t_s_-;_-* "-"??\ _P_t_s_-;_-@_-</c:formatCode>
                <c:ptCount val="6"/>
                <c:pt idx="1">
                  <c:v>31.557377049180069</c:v>
                </c:pt>
                <c:pt idx="2">
                  <c:v>10.540446521287761</c:v>
                </c:pt>
                <c:pt idx="3">
                  <c:v>23.766503570440655</c:v>
                </c:pt>
                <c:pt idx="4">
                  <c:v>40.417457305502815</c:v>
                </c:pt>
                <c:pt idx="5">
                  <c:v>9.2953489922449783</c:v>
                </c:pt>
              </c:numCache>
            </c:numRef>
          </c:val>
          <c:smooth val="1"/>
          <c:extLst>
            <c:ext xmlns:c16="http://schemas.microsoft.com/office/drawing/2014/chart" uri="{C3380CC4-5D6E-409C-BE32-E72D297353CC}">
              <c16:uniqueId val="{00000005-D252-4F96-AC56-3EF0F4865F63}"/>
            </c:ext>
          </c:extLst>
        </c:ser>
        <c:ser>
          <c:idx val="4"/>
          <c:order val="1"/>
          <c:tx>
            <c:strRef>
              <c:f>'C.7__'!$A$15</c:f>
              <c:strCache>
                <c:ptCount val="1"/>
                <c:pt idx="0">
                  <c:v>Consumo intermedio digital</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('C.7__'!$B$8,'C.7__'!$D$8,'C.7__'!$H$8,'C.7__'!$L$8,'C.7__'!$P$8,'C.7__'!$T$8)</c:f>
              <c:strCache>
                <c:ptCount val="6"/>
                <c:pt idx="0">
                  <c:v>2017pr</c:v>
                </c:pt>
                <c:pt idx="1">
                  <c:v>2018pr</c:v>
                </c:pt>
                <c:pt idx="2">
                  <c:v>2019pr</c:v>
                </c:pt>
                <c:pt idx="3">
                  <c:v>2020pr</c:v>
                </c:pt>
                <c:pt idx="4">
                  <c:v>2021pr</c:v>
                </c:pt>
                <c:pt idx="5">
                  <c:v>2022pr</c:v>
                </c:pt>
              </c:strCache>
            </c:strRef>
          </c:cat>
          <c:val>
            <c:numRef>
              <c:f>('C.7__'!$C$15,'C.7__'!$E$15,'C.7__'!$I$15,'C.7__'!$M$15,'C.7__'!$Q$15,'C.7__'!$U$15)</c:f>
              <c:numCache>
                <c:formatCode>_-* #,##0.0\ _P_t_s_-;\-* #,##0.0\ _P_t_s_-;_-* "-"??\ _P_t_s_-;_-@_-</c:formatCode>
                <c:ptCount val="6"/>
                <c:pt idx="1">
                  <c:v>28.446452357301766</c:v>
                </c:pt>
                <c:pt idx="2">
                  <c:v>8.4794395820048116</c:v>
                </c:pt>
                <c:pt idx="3">
                  <c:v>19.29657834867584</c:v>
                </c:pt>
                <c:pt idx="4">
                  <c:v>48.270338408065605</c:v>
                </c:pt>
                <c:pt idx="5">
                  <c:v>10.478574043613875</c:v>
                </c:pt>
              </c:numCache>
            </c:numRef>
          </c:val>
          <c:smooth val="1"/>
          <c:extLst>
            <c:ext xmlns:c16="http://schemas.microsoft.com/office/drawing/2014/chart" uri="{C3380CC4-5D6E-409C-BE32-E72D297353CC}">
              <c16:uniqueId val="{0000000B-D252-4F96-AC56-3EF0F4865F63}"/>
            </c:ext>
          </c:extLst>
        </c:ser>
        <c:ser>
          <c:idx val="8"/>
          <c:order val="2"/>
          <c:tx>
            <c:strRef>
              <c:f>'C.7__'!$A$20</c:f>
              <c:strCache>
                <c:ptCount val="1"/>
                <c:pt idx="0">
                  <c:v>Valor agregado digital</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strRef>
              <c:f>('C.7__'!$B$8,'C.7__'!$D$8,'C.7__'!$H$8,'C.7__'!$L$8,'C.7__'!$P$8,'C.7__'!$T$8)</c:f>
              <c:strCache>
                <c:ptCount val="6"/>
                <c:pt idx="0">
                  <c:v>2017pr</c:v>
                </c:pt>
                <c:pt idx="1">
                  <c:v>2018pr</c:v>
                </c:pt>
                <c:pt idx="2">
                  <c:v>2019pr</c:v>
                </c:pt>
                <c:pt idx="3">
                  <c:v>2020pr</c:v>
                </c:pt>
                <c:pt idx="4">
                  <c:v>2021pr</c:v>
                </c:pt>
                <c:pt idx="5">
                  <c:v>2022pr</c:v>
                </c:pt>
              </c:strCache>
            </c:strRef>
          </c:cat>
          <c:val>
            <c:numRef>
              <c:f>('C.7__'!$C$20,'C.7__'!$E$20,'C.7__'!$I$20,'C.7__'!$M$20,'C.7__'!$Q$20,'C.7__'!$U$20)</c:f>
              <c:numCache>
                <c:formatCode>_-* #,##0.0\ _P_t_s_-;\-* #,##0.0\ _P_t_s_-;_-* "-"??\ _P_t_s_-;_-@_-</c:formatCode>
                <c:ptCount val="6"/>
                <c:pt idx="1">
                  <c:v>34.537103793186752</c:v>
                </c:pt>
                <c:pt idx="2">
                  <c:v>12.425164764496399</c:v>
                </c:pt>
                <c:pt idx="3">
                  <c:v>27.710632819362413</c:v>
                </c:pt>
                <c:pt idx="4">
                  <c:v>33.944826540870366</c:v>
                </c:pt>
                <c:pt idx="5">
                  <c:v>8.2157872097149198</c:v>
                </c:pt>
              </c:numCache>
            </c:numRef>
          </c:val>
          <c:smooth val="1"/>
          <c:extLst>
            <c:ext xmlns:c16="http://schemas.microsoft.com/office/drawing/2014/chart" uri="{C3380CC4-5D6E-409C-BE32-E72D297353CC}">
              <c16:uniqueId val="{00000011-D252-4F96-AC56-3EF0F4865F63}"/>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marker val="1"/>
        <c:smooth val="0"/>
        <c:axId val="166656640"/>
        <c:axId val="166666624"/>
      </c:lineChart>
      <c:catAx>
        <c:axId val="166656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6666624"/>
        <c:crosses val="autoZero"/>
        <c:auto val="1"/>
        <c:lblAlgn val="ctr"/>
        <c:lblOffset val="100"/>
        <c:noMultiLvlLbl val="0"/>
      </c:catAx>
      <c:valAx>
        <c:axId val="1666666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sz="1000" b="0" i="0" u="none" strike="noStrike" kern="1200" baseline="0">
                    <a:solidFill>
                      <a:sysClr val="windowText" lastClr="000000">
                        <a:lumMod val="65000"/>
                        <a:lumOff val="35000"/>
                      </a:sysClr>
                    </a:solidFill>
                  </a:rPr>
                  <a:t>Variación porcentual</a:t>
                </a:r>
              </a:p>
            </c:rich>
          </c:tx>
          <c:overlay val="0"/>
          <c:spPr>
            <a:noFill/>
            <a:ln>
              <a:noFill/>
            </a:ln>
            <a:effectLst/>
          </c:spPr>
        </c:title>
        <c:numFmt formatCode="_-* #,##0\ _P_t_s_-;\-* #,##0\ _P_t_s_-;_-* &quot;-&quot;??\ _P_t_s_-;_-@_-" sourceLinked="1"/>
        <c:majorTickMark val="none"/>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s-CO"/>
          </a:p>
        </c:txPr>
        <c:crossAx val="16665664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1"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44" l="0.7000000000000004" r="0.7000000000000004" t="0.75000000000000044" header="0.30000000000000021" footer="0.3000000000000002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Otros productores que solo operan digitalmente</a:t>
            </a:r>
            <a:r>
              <a:rPr lang="es-CO" b="1" baseline="0"/>
              <a:t> </a:t>
            </a:r>
            <a:r>
              <a:rPr lang="es-CO" b="1"/>
              <a:t>2017pr - 2022pr</a:t>
            </a:r>
          </a:p>
        </c:rich>
      </c:tx>
      <c:layout>
        <c:manualLayout>
          <c:xMode val="edge"/>
          <c:yMode val="edge"/>
          <c:x val="9.1171696694344658E-3"/>
          <c:y val="1.8416248990006504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0"/>
          <c:tx>
            <c:strRef>
              <c:f>'C.8__'!$A$11</c:f>
              <c:strCache>
                <c:ptCount val="1"/>
                <c:pt idx="0">
                  <c:v>Producción digital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('C.8__'!$B$8,'C.8__'!$D$8,'C.8__'!$H$8,'C.8__'!$L$8,'C.8__'!$P$8,'C.8__'!$T$8)</c:f>
              <c:strCache>
                <c:ptCount val="6"/>
                <c:pt idx="0">
                  <c:v>2017pr</c:v>
                </c:pt>
                <c:pt idx="1">
                  <c:v>2018pr</c:v>
                </c:pt>
                <c:pt idx="2">
                  <c:v>2019pr</c:v>
                </c:pt>
                <c:pt idx="3">
                  <c:v>2020pr</c:v>
                </c:pt>
                <c:pt idx="4">
                  <c:v>2021pr</c:v>
                </c:pt>
                <c:pt idx="5">
                  <c:v>2022pr</c:v>
                </c:pt>
              </c:strCache>
            </c:strRef>
          </c:cat>
          <c:val>
            <c:numRef>
              <c:f>('C.8__'!$B$11,'C.8__'!$D$11,'C.8__'!$H$11,'C.8__'!$L$11,'C.8__'!$P$11,'C.8__'!$T$11)</c:f>
              <c:numCache>
                <c:formatCode>_(* #,##0_);_(* \(#,##0\);_(* "-"_);_(@_)</c:formatCode>
                <c:ptCount val="6"/>
                <c:pt idx="0">
                  <c:v>4183.979883</c:v>
                </c:pt>
                <c:pt idx="1">
                  <c:v>4267.1661969999996</c:v>
                </c:pt>
                <c:pt idx="2">
                  <c:v>4619.285934999999</c:v>
                </c:pt>
                <c:pt idx="3">
                  <c:v>3870.1702750000004</c:v>
                </c:pt>
                <c:pt idx="4">
                  <c:v>4275.3442542270104</c:v>
                </c:pt>
                <c:pt idx="5">
                  <c:v>5031.8688764462904</c:v>
                </c:pt>
              </c:numCache>
            </c:numRef>
          </c:val>
          <c:extLst>
            <c:ext xmlns:c16="http://schemas.microsoft.com/office/drawing/2014/chart" uri="{C3380CC4-5D6E-409C-BE32-E72D297353CC}">
              <c16:uniqueId val="{00000000-4B89-448B-8132-D0BFABF48320}"/>
            </c:ext>
          </c:extLst>
        </c:ser>
        <c:ser>
          <c:idx val="4"/>
          <c:order val="1"/>
          <c:tx>
            <c:strRef>
              <c:f>'C.8__'!$A$15</c:f>
              <c:strCache>
                <c:ptCount val="1"/>
                <c:pt idx="0">
                  <c:v>Consumo intermedio digital</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('C.8__'!$B$8,'C.8__'!$D$8,'C.8__'!$H$8,'C.8__'!$L$8,'C.8__'!$P$8,'C.8__'!$T$8)</c:f>
              <c:strCache>
                <c:ptCount val="6"/>
                <c:pt idx="0">
                  <c:v>2017pr</c:v>
                </c:pt>
                <c:pt idx="1">
                  <c:v>2018pr</c:v>
                </c:pt>
                <c:pt idx="2">
                  <c:v>2019pr</c:v>
                </c:pt>
                <c:pt idx="3">
                  <c:v>2020pr</c:v>
                </c:pt>
                <c:pt idx="4">
                  <c:v>2021pr</c:v>
                </c:pt>
                <c:pt idx="5">
                  <c:v>2022pr</c:v>
                </c:pt>
              </c:strCache>
            </c:strRef>
          </c:cat>
          <c:val>
            <c:numRef>
              <c:f>('C.8__'!$B$15,'C.8__'!$D$15,'C.8__'!$H$15,'C.8__'!$L$15,'C.8__'!$P$15,'C.8__'!$T$15)</c:f>
              <c:numCache>
                <c:formatCode>_(* #,##0_);_(* \(#,##0\);_(* "-"_);_(@_)</c:formatCode>
                <c:ptCount val="6"/>
                <c:pt idx="0">
                  <c:v>2287.1304275175526</c:v>
                </c:pt>
                <c:pt idx="1">
                  <c:v>1946.1042252686077</c:v>
                </c:pt>
                <c:pt idx="2">
                  <c:v>2112.3482680994389</c:v>
                </c:pt>
                <c:pt idx="3">
                  <c:v>2033.2671406357392</c:v>
                </c:pt>
                <c:pt idx="4">
                  <c:v>2526.8936195423416</c:v>
                </c:pt>
                <c:pt idx="5">
                  <c:v>3006.2062050420482</c:v>
                </c:pt>
              </c:numCache>
            </c:numRef>
          </c:val>
          <c:extLst>
            <c:ext xmlns:c16="http://schemas.microsoft.com/office/drawing/2014/chart" uri="{C3380CC4-5D6E-409C-BE32-E72D297353CC}">
              <c16:uniqueId val="{00000001-4B89-448B-8132-D0BFABF48320}"/>
            </c:ext>
          </c:extLst>
        </c:ser>
        <c:ser>
          <c:idx val="8"/>
          <c:order val="2"/>
          <c:tx>
            <c:strRef>
              <c:f>'C.8__'!$A$20</c:f>
              <c:strCache>
                <c:ptCount val="1"/>
                <c:pt idx="0">
                  <c:v>Valor agregado digital</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('C.8__'!$B$8,'C.8__'!$D$8,'C.8__'!$H$8,'C.8__'!$L$8,'C.8__'!$P$8,'C.8__'!$T$8)</c:f>
              <c:strCache>
                <c:ptCount val="6"/>
                <c:pt idx="0">
                  <c:v>2017pr</c:v>
                </c:pt>
                <c:pt idx="1">
                  <c:v>2018pr</c:v>
                </c:pt>
                <c:pt idx="2">
                  <c:v>2019pr</c:v>
                </c:pt>
                <c:pt idx="3">
                  <c:v>2020pr</c:v>
                </c:pt>
                <c:pt idx="4">
                  <c:v>2021pr</c:v>
                </c:pt>
                <c:pt idx="5">
                  <c:v>2022pr</c:v>
                </c:pt>
              </c:strCache>
            </c:strRef>
          </c:cat>
          <c:val>
            <c:numRef>
              <c:f>('C.8__'!$B$20,'C.8__'!$D$20,'C.8__'!$H$20,'C.8__'!$L$20,'C.8__'!$P$20,'C.8__'!$T$20)</c:f>
              <c:numCache>
                <c:formatCode>_(* #,##0_);_(* \(#,##0\);_(* "-"_);_(@_)</c:formatCode>
                <c:ptCount val="6"/>
                <c:pt idx="0">
                  <c:v>1896.8494554824474</c:v>
                </c:pt>
                <c:pt idx="1">
                  <c:v>2321.0619717313921</c:v>
                </c:pt>
                <c:pt idx="2">
                  <c:v>2506.9376669005601</c:v>
                </c:pt>
                <c:pt idx="3">
                  <c:v>1836.9031343642612</c:v>
                </c:pt>
                <c:pt idx="4">
                  <c:v>1748.4506346846688</c:v>
                </c:pt>
                <c:pt idx="5">
                  <c:v>2025.6626714042422</c:v>
                </c:pt>
              </c:numCache>
            </c:numRef>
          </c:val>
          <c:extLst>
            <c:ext xmlns:c16="http://schemas.microsoft.com/office/drawing/2014/chart" uri="{C3380CC4-5D6E-409C-BE32-E72D297353CC}">
              <c16:uniqueId val="{00000002-4B89-448B-8132-D0BFABF48320}"/>
            </c:ext>
          </c:extLst>
        </c:ser>
        <c:dLbls>
          <c:showLegendKey val="0"/>
          <c:showVal val="1"/>
          <c:showCatName val="0"/>
          <c:showSerName val="0"/>
          <c:showPercent val="0"/>
          <c:showBubbleSize val="0"/>
        </c:dLbls>
        <c:gapWidth val="150"/>
        <c:overlap val="-25"/>
        <c:axId val="165551488"/>
        <c:axId val="165565568"/>
      </c:barChart>
      <c:catAx>
        <c:axId val="165551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crossAx val="165565568"/>
        <c:crosses val="autoZero"/>
        <c:auto val="1"/>
        <c:lblAlgn val="ctr"/>
        <c:lblOffset val="100"/>
        <c:noMultiLvlLbl val="0"/>
      </c:catAx>
      <c:valAx>
        <c:axId val="165565568"/>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555148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44" l="0.7000000000000004" r="0.7000000000000004" t="0.75000000000000044" header="0.30000000000000021" footer="0.3000000000000002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Variación Anual (%) -  Otros productores solo operan digitalmente 2017pr - 2022pr</a:t>
            </a:r>
          </a:p>
        </c:rich>
      </c:tx>
      <c:layout>
        <c:manualLayout>
          <c:xMode val="edge"/>
          <c:yMode val="edge"/>
          <c:x val="8.4481445192404988E-4"/>
          <c:y val="1.03491830664548E-2"/>
        </c:manualLayout>
      </c:layout>
      <c:overlay val="0"/>
      <c:spPr>
        <a:noFill/>
        <a:ln>
          <a:noFill/>
        </a:ln>
        <a:effectLst/>
      </c:spPr>
    </c:title>
    <c:autoTitleDeleted val="0"/>
    <c:plotArea>
      <c:layout/>
      <c:lineChart>
        <c:grouping val="standard"/>
        <c:varyColors val="0"/>
        <c:ser>
          <c:idx val="1"/>
          <c:order val="0"/>
          <c:tx>
            <c:strRef>
              <c:f>'C.8__'!$A$11</c:f>
              <c:strCache>
                <c:ptCount val="1"/>
                <c:pt idx="0">
                  <c:v>Producción digital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('C.8__'!$B$8,'C.8__'!$D$8,'C.8__'!$H$8,'C.8__'!$L$8,'C.8__'!$P$8,'C.8__'!$T$8)</c:f>
              <c:strCache>
                <c:ptCount val="6"/>
                <c:pt idx="0">
                  <c:v>2017pr</c:v>
                </c:pt>
                <c:pt idx="1">
                  <c:v>2018pr</c:v>
                </c:pt>
                <c:pt idx="2">
                  <c:v>2019pr</c:v>
                </c:pt>
                <c:pt idx="3">
                  <c:v>2020pr</c:v>
                </c:pt>
                <c:pt idx="4">
                  <c:v>2021pr</c:v>
                </c:pt>
                <c:pt idx="5">
                  <c:v>2022pr</c:v>
                </c:pt>
              </c:strCache>
            </c:strRef>
          </c:cat>
          <c:val>
            <c:numRef>
              <c:f>('C.8__'!$C$11,'C.8__'!$E$11,'C.8__'!$I$11,'C.8__'!$M$11,'C.8__'!$Q$11,'C.8__'!$U$11)</c:f>
              <c:numCache>
                <c:formatCode>_-* #,##0.0\ _P_t_s_-;\-* #,##0.0\ _P_t_s_-;_-* "-"??\ _P_t_s_-;_-@_-</c:formatCode>
                <c:ptCount val="6"/>
                <c:pt idx="1">
                  <c:v>1.9882101808853081</c:v>
                </c:pt>
                <c:pt idx="2">
                  <c:v>8.2518402551921888</c:v>
                </c:pt>
                <c:pt idx="3">
                  <c:v>-16.217131187398525</c:v>
                </c:pt>
                <c:pt idx="4">
                  <c:v>10.469151237202601</c:v>
                </c:pt>
                <c:pt idx="5">
                  <c:v>17.695057455813256</c:v>
                </c:pt>
              </c:numCache>
            </c:numRef>
          </c:val>
          <c:smooth val="1"/>
          <c:extLst>
            <c:ext xmlns:c16="http://schemas.microsoft.com/office/drawing/2014/chart" uri="{C3380CC4-5D6E-409C-BE32-E72D297353CC}">
              <c16:uniqueId val="{00000005-E7F6-4D50-9F82-90598C5553FD}"/>
            </c:ext>
          </c:extLst>
        </c:ser>
        <c:ser>
          <c:idx val="4"/>
          <c:order val="1"/>
          <c:tx>
            <c:strRef>
              <c:f>'C.8__'!$A$15</c:f>
              <c:strCache>
                <c:ptCount val="1"/>
                <c:pt idx="0">
                  <c:v>Consumo intermedio digital</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('C.8__'!$B$8,'C.8__'!$D$8,'C.8__'!$H$8,'C.8__'!$L$8,'C.8__'!$P$8,'C.8__'!$T$8)</c:f>
              <c:strCache>
                <c:ptCount val="6"/>
                <c:pt idx="0">
                  <c:v>2017pr</c:v>
                </c:pt>
                <c:pt idx="1">
                  <c:v>2018pr</c:v>
                </c:pt>
                <c:pt idx="2">
                  <c:v>2019pr</c:v>
                </c:pt>
                <c:pt idx="3">
                  <c:v>2020pr</c:v>
                </c:pt>
                <c:pt idx="4">
                  <c:v>2021pr</c:v>
                </c:pt>
                <c:pt idx="5">
                  <c:v>2022pr</c:v>
                </c:pt>
              </c:strCache>
            </c:strRef>
          </c:cat>
          <c:val>
            <c:numRef>
              <c:f>('C.8__'!$C$15,'C.8__'!$E$15,'C.8__'!$I$15,'C.8__'!$M$15,'C.8__'!$Q$15,'C.8__'!$U$15)</c:f>
              <c:numCache>
                <c:formatCode>_-* #,##0.0\ _P_t_s_-;\-* #,##0.0\ _P_t_s_-;_-* "-"??\ _P_t_s_-;_-@_-</c:formatCode>
                <c:ptCount val="6"/>
                <c:pt idx="1">
                  <c:v>-14.910658270551458</c:v>
                </c:pt>
                <c:pt idx="2">
                  <c:v>8.5424018237196808</c:v>
                </c:pt>
                <c:pt idx="3">
                  <c:v>-3.7437542216867459</c:v>
                </c:pt>
                <c:pt idx="4">
                  <c:v>24.277502401984474</c:v>
                </c:pt>
                <c:pt idx="5">
                  <c:v>18.968451295014034</c:v>
                </c:pt>
              </c:numCache>
            </c:numRef>
          </c:val>
          <c:smooth val="1"/>
          <c:extLst>
            <c:ext xmlns:c16="http://schemas.microsoft.com/office/drawing/2014/chart" uri="{C3380CC4-5D6E-409C-BE32-E72D297353CC}">
              <c16:uniqueId val="{0000000B-E7F6-4D50-9F82-90598C5553FD}"/>
            </c:ext>
          </c:extLst>
        </c:ser>
        <c:ser>
          <c:idx val="8"/>
          <c:order val="2"/>
          <c:tx>
            <c:strRef>
              <c:f>'C.8__'!$A$20</c:f>
              <c:strCache>
                <c:ptCount val="1"/>
                <c:pt idx="0">
                  <c:v>Valor agregado digital</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strRef>
              <c:f>('C.8__'!$B$8,'C.8__'!$D$8,'C.8__'!$H$8,'C.8__'!$L$8,'C.8__'!$P$8,'C.8__'!$T$8)</c:f>
              <c:strCache>
                <c:ptCount val="6"/>
                <c:pt idx="0">
                  <c:v>2017pr</c:v>
                </c:pt>
                <c:pt idx="1">
                  <c:v>2018pr</c:v>
                </c:pt>
                <c:pt idx="2">
                  <c:v>2019pr</c:v>
                </c:pt>
                <c:pt idx="3">
                  <c:v>2020pr</c:v>
                </c:pt>
                <c:pt idx="4">
                  <c:v>2021pr</c:v>
                </c:pt>
                <c:pt idx="5">
                  <c:v>2022pr</c:v>
                </c:pt>
              </c:strCache>
            </c:strRef>
          </c:cat>
          <c:val>
            <c:numRef>
              <c:f>('C.8__'!$C$20,'C.8__'!$E$20,'C.8__'!$I$20,'C.8__'!$M$20,'C.8__'!$Q$20,'C.8__'!$U$20)</c:f>
              <c:numCache>
                <c:formatCode>_-* #,##0.0\ _P_t_s_-;\-* #,##0.0\ _P_t_s_-;_-* "-"??\ _P_t_s_-;_-@_-</c:formatCode>
                <c:ptCount val="6"/>
                <c:pt idx="1">
                  <c:v>22.364058203082315</c:v>
                </c:pt>
                <c:pt idx="2">
                  <c:v>8.008217679363149</c:v>
                </c:pt>
                <c:pt idx="3">
                  <c:v>-26.72721150521037</c:v>
                </c:pt>
                <c:pt idx="4">
                  <c:v>-4.815305610015475</c:v>
                </c:pt>
                <c:pt idx="5">
                  <c:v>15.854724818671716</c:v>
                </c:pt>
              </c:numCache>
            </c:numRef>
          </c:val>
          <c:smooth val="1"/>
          <c:extLst>
            <c:ext xmlns:c16="http://schemas.microsoft.com/office/drawing/2014/chart" uri="{C3380CC4-5D6E-409C-BE32-E72D297353CC}">
              <c16:uniqueId val="{00000011-E7F6-4D50-9F82-90598C5553FD}"/>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marker val="1"/>
        <c:smooth val="0"/>
        <c:axId val="166946304"/>
        <c:axId val="166947840"/>
      </c:lineChart>
      <c:catAx>
        <c:axId val="166946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6947840"/>
        <c:crosses val="autoZero"/>
        <c:auto val="1"/>
        <c:lblAlgn val="ctr"/>
        <c:lblOffset val="100"/>
        <c:noMultiLvlLbl val="0"/>
      </c:catAx>
      <c:valAx>
        <c:axId val="1669478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Variación porcentual</a:t>
                </a:r>
              </a:p>
            </c:rich>
          </c:tx>
          <c:overlay val="0"/>
          <c:spPr>
            <a:noFill/>
            <a:ln>
              <a:noFill/>
            </a:ln>
            <a:effectLst/>
          </c:spPr>
        </c:title>
        <c:numFmt formatCode="_-* #,##0\ _P_t_s_-;\-* #,##0\ _P_t_s_-;_-* &quot;-&quot;??\ _P_t_s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694630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1"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938570424761034E-2"/>
          <c:y val="2.9682537085642318E-2"/>
          <c:w val="0.74161322779186645"/>
          <c:h val="0.84448484848484862"/>
        </c:manualLayout>
      </c:layout>
      <c:barChart>
        <c:barDir val="col"/>
        <c:grouping val="clustered"/>
        <c:varyColors val="0"/>
        <c:ser>
          <c:idx val="1"/>
          <c:order val="0"/>
          <c:tx>
            <c:strRef>
              <c:f>'Total TIC'!$E$14</c:f>
              <c:strCache>
                <c:ptCount val="1"/>
                <c:pt idx="0">
                  <c:v>Tasa de crecimiento, 2021p</c:v>
                </c:pt>
              </c:strCache>
            </c:strRef>
          </c:tx>
          <c:spPr>
            <a:solidFill>
              <a:srgbClr val="B6004B"/>
            </a:solidFill>
            <a:ln>
              <a:noFill/>
            </a:ln>
            <a:effectLst/>
          </c:spPr>
          <c:invertIfNegative val="0"/>
          <c:cat>
            <c:strRef>
              <c:f>'Total TIC'!$A$15:$A$20</c:f>
              <c:strCache>
                <c:ptCount val="6"/>
                <c:pt idx="0">
                  <c:v>Telecomunicaciones</c:v>
                </c:pt>
                <c:pt idx="1">
                  <c:v>Servicios TI</c:v>
                </c:pt>
                <c:pt idx="2">
                  <c:v>Comercio TIC</c:v>
                </c:pt>
                <c:pt idx="3">
                  <c:v>Contenido y Media</c:v>
                </c:pt>
                <c:pt idx="4">
                  <c:v>Infraestructura TIC</c:v>
                </c:pt>
                <c:pt idx="5">
                  <c:v>Manufactura TIC</c:v>
                </c:pt>
              </c:strCache>
            </c:strRef>
          </c:cat>
          <c:val>
            <c:numRef>
              <c:f>'Total TIC'!$E$15:$E$20</c:f>
              <c:numCache>
                <c:formatCode>0.0</c:formatCode>
                <c:ptCount val="6"/>
                <c:pt idx="0">
                  <c:v>6.1818286138802341</c:v>
                </c:pt>
                <c:pt idx="1">
                  <c:v>15.767631158862743</c:v>
                </c:pt>
                <c:pt idx="2">
                  <c:v>4.7689401820502093</c:v>
                </c:pt>
                <c:pt idx="3">
                  <c:v>20.541334380056099</c:v>
                </c:pt>
                <c:pt idx="4">
                  <c:v>-36.788843702834143</c:v>
                </c:pt>
                <c:pt idx="5">
                  <c:v>27.353271728271729</c:v>
                </c:pt>
              </c:numCache>
            </c:numRef>
          </c:val>
          <c:extLst>
            <c:ext xmlns:c16="http://schemas.microsoft.com/office/drawing/2014/chart" uri="{C3380CC4-5D6E-409C-BE32-E72D297353CC}">
              <c16:uniqueId val="{00000000-F932-44A1-BEC7-D3A73064676B}"/>
            </c:ext>
          </c:extLst>
        </c:ser>
        <c:ser>
          <c:idx val="2"/>
          <c:order val="1"/>
          <c:tx>
            <c:strRef>
              <c:f>'Total TIC'!$F$14</c:f>
              <c:strCache>
                <c:ptCount val="1"/>
                <c:pt idx="0">
                  <c:v>Tasa de crecimiento, 2022pr</c:v>
                </c:pt>
              </c:strCache>
            </c:strRef>
          </c:tx>
          <c:spPr>
            <a:solidFill>
              <a:srgbClr val="575756"/>
            </a:solidFill>
            <a:ln>
              <a:noFill/>
            </a:ln>
            <a:effectLst/>
          </c:spPr>
          <c:invertIfNegative val="0"/>
          <c:cat>
            <c:strRef>
              <c:f>'Total TIC'!$A$15:$A$20</c:f>
              <c:strCache>
                <c:ptCount val="6"/>
                <c:pt idx="0">
                  <c:v>Telecomunicaciones</c:v>
                </c:pt>
                <c:pt idx="1">
                  <c:v>Servicios TI</c:v>
                </c:pt>
                <c:pt idx="2">
                  <c:v>Comercio TIC</c:v>
                </c:pt>
                <c:pt idx="3">
                  <c:v>Contenido y Media</c:v>
                </c:pt>
                <c:pt idx="4">
                  <c:v>Infraestructura TIC</c:v>
                </c:pt>
                <c:pt idx="5">
                  <c:v>Manufactura TIC</c:v>
                </c:pt>
              </c:strCache>
            </c:strRef>
          </c:cat>
          <c:val>
            <c:numRef>
              <c:f>'Total TIC'!$F$15:$F$20</c:f>
              <c:numCache>
                <c:formatCode>0.0</c:formatCode>
                <c:ptCount val="6"/>
                <c:pt idx="0">
                  <c:v>6.0204134244169021</c:v>
                </c:pt>
                <c:pt idx="1">
                  <c:v>26.435508202904018</c:v>
                </c:pt>
                <c:pt idx="2">
                  <c:v>19.973469504808651</c:v>
                </c:pt>
                <c:pt idx="3">
                  <c:v>20.814486394304968</c:v>
                </c:pt>
                <c:pt idx="4">
                  <c:v>16.114643872754257</c:v>
                </c:pt>
                <c:pt idx="5">
                  <c:v>42.127970426878598</c:v>
                </c:pt>
              </c:numCache>
            </c:numRef>
          </c:val>
          <c:extLst>
            <c:ext xmlns:c16="http://schemas.microsoft.com/office/drawing/2014/chart" uri="{C3380CC4-5D6E-409C-BE32-E72D297353CC}">
              <c16:uniqueId val="{00000001-F932-44A1-BEC7-D3A73064676B}"/>
            </c:ext>
          </c:extLst>
        </c:ser>
        <c:dLbls>
          <c:showLegendKey val="0"/>
          <c:showVal val="0"/>
          <c:showCatName val="0"/>
          <c:showSerName val="0"/>
          <c:showPercent val="0"/>
          <c:showBubbleSize val="0"/>
        </c:dLbls>
        <c:gapWidth val="219"/>
        <c:overlap val="-27"/>
        <c:axId val="138795264"/>
        <c:axId val="138805248"/>
      </c:barChart>
      <c:scatterChart>
        <c:scatterStyle val="lineMarker"/>
        <c:varyColors val="0"/>
        <c:ser>
          <c:idx val="3"/>
          <c:order val="2"/>
          <c:tx>
            <c:strRef>
              <c:f>'Total TIC'!$G$14</c:f>
              <c:strCache>
                <c:ptCount val="1"/>
                <c:pt idx="0">
                  <c:v>Participación, 2022pr</c:v>
                </c:pt>
              </c:strCache>
            </c:strRef>
          </c:tx>
          <c:spPr>
            <a:ln w="25400" cap="rnd">
              <a:noFill/>
              <a:round/>
            </a:ln>
            <a:effectLst/>
          </c:spPr>
          <c:marker>
            <c:symbol val="triangle"/>
            <c:size val="11"/>
            <c:spPr>
              <a:solidFill>
                <a:schemeClr val="tx1"/>
              </a:solidFill>
              <a:ln w="9525">
                <a:noFill/>
              </a:ln>
              <a:effectLst/>
            </c:spPr>
          </c:marker>
          <c:dLbls>
            <c:dLbl>
              <c:idx val="0"/>
              <c:layout>
                <c:manualLayout>
                  <c:x val="-3.7570928126751117E-3"/>
                  <c:y val="-7.9130839221148996E-2"/>
                </c:manualLayout>
              </c:layout>
              <c:tx>
                <c:rich>
                  <a:bodyPr/>
                  <a:lstStyle/>
                  <a:p>
                    <a:r>
                      <a:rPr lang="en-US" baseline="0"/>
                      <a:t>40,3 %</a:t>
                    </a:r>
                    <a:endParaRPr lang="en-US"/>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F932-44A1-BEC7-D3A73064676B}"/>
                </c:ext>
              </c:extLst>
            </c:dLbl>
            <c:dLbl>
              <c:idx val="1"/>
              <c:layout>
                <c:manualLayout>
                  <c:x val="-4.593144350343191E-2"/>
                  <c:y val="-8.7226076608142328E-2"/>
                </c:manualLayout>
              </c:layout>
              <c:tx>
                <c:rich>
                  <a:bodyPr/>
                  <a:lstStyle/>
                  <a:p>
                    <a:r>
                      <a:rPr lang="en-US"/>
                      <a:t>38,7%</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F932-44A1-BEC7-D3A73064676B}"/>
                </c:ext>
              </c:extLst>
            </c:dLbl>
            <c:dLbl>
              <c:idx val="2"/>
              <c:layout>
                <c:manualLayout>
                  <c:x val="-5.2870319642978135E-2"/>
                  <c:y val="-0.12770226354310904"/>
                </c:manualLayout>
              </c:layout>
              <c:tx>
                <c:rich>
                  <a:bodyPr/>
                  <a:lstStyle/>
                  <a:p>
                    <a:fld id="{9E9347C3-9287-4638-A8B2-EC76D8812ECC}" type="YVALUE">
                      <a:rPr lang="en-US"/>
                      <a:pPr/>
                      <a:t>[VALOR DE Y]</a:t>
                    </a:fld>
                    <a:r>
                      <a:rPr lang="en-US"/>
                      <a:t>%</a:t>
                    </a:r>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F932-44A1-BEC7-D3A73064676B}"/>
                </c:ext>
              </c:extLst>
            </c:dLbl>
            <c:dLbl>
              <c:idx val="3"/>
              <c:layout>
                <c:manualLayout>
                  <c:x val="-2.8699767954406548E-2"/>
                  <c:y val="-0.18985355631506443"/>
                </c:manualLayout>
              </c:layout>
              <c:tx>
                <c:rich>
                  <a:bodyPr/>
                  <a:lstStyle/>
                  <a:p>
                    <a:r>
                      <a:rPr lang="en-US"/>
                      <a:t>8,1 %</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F932-44A1-BEC7-D3A73064676B}"/>
                </c:ext>
              </c:extLst>
            </c:dLbl>
            <c:dLbl>
              <c:idx val="4"/>
              <c:layout>
                <c:manualLayout>
                  <c:x val="-5.1152776044080563E-2"/>
                  <c:y val="-6.0241951984831101E-2"/>
                </c:manualLayout>
              </c:layout>
              <c:tx>
                <c:rich>
                  <a:bodyPr/>
                  <a:lstStyle/>
                  <a:p>
                    <a:r>
                      <a:rPr lang="en-US"/>
                      <a:t>0,3 %</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F932-44A1-BEC7-D3A73064676B}"/>
                </c:ext>
              </c:extLst>
            </c:dLbl>
            <c:dLbl>
              <c:idx val="5"/>
              <c:layout>
                <c:manualLayout>
                  <c:x val="-2.5277338174898415E-2"/>
                  <c:y val="0.11465599230028624"/>
                </c:manualLayout>
              </c:layout>
              <c:tx>
                <c:rich>
                  <a:bodyPr/>
                  <a:lstStyle/>
                  <a:p>
                    <a:r>
                      <a:rPr lang="en-US"/>
                      <a:t>0,6 %</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F932-44A1-BEC7-D3A73064676B}"/>
                </c:ext>
              </c:extLst>
            </c:dLbl>
            <c:spPr>
              <a:noFill/>
              <a:ln>
                <a:noFill/>
              </a:ln>
              <a:effectLst/>
            </c:spPr>
            <c:txPr>
              <a:bodyPr rot="0" spcFirstLastPara="1" vertOverflow="ellipsis" vert="horz" wrap="square" anchor="ctr" anchorCtr="1"/>
              <a:lstStyle/>
              <a:p>
                <a:pPr>
                  <a:defRPr sz="105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yVal>
            <c:numRef>
              <c:f>'Total TIC'!$G$15:$G$20</c:f>
              <c:numCache>
                <c:formatCode>0.0</c:formatCode>
                <c:ptCount val="6"/>
                <c:pt idx="0">
                  <c:v>40.325522866378023</c:v>
                </c:pt>
                <c:pt idx="1">
                  <c:v>38.700137239866358</c:v>
                </c:pt>
                <c:pt idx="2">
                  <c:v>11.912094122188847</c:v>
                </c:pt>
                <c:pt idx="3">
                  <c:v>8.1417519135769272</c:v>
                </c:pt>
                <c:pt idx="4">
                  <c:v>0.29984544003132951</c:v>
                </c:pt>
                <c:pt idx="5">
                  <c:v>0.62064841795851822</c:v>
                </c:pt>
              </c:numCache>
            </c:numRef>
          </c:yVal>
          <c:smooth val="0"/>
          <c:extLst>
            <c:ext xmlns:c16="http://schemas.microsoft.com/office/drawing/2014/chart" uri="{C3380CC4-5D6E-409C-BE32-E72D297353CC}">
              <c16:uniqueId val="{00000008-F932-44A1-BEC7-D3A73064676B}"/>
            </c:ext>
          </c:extLst>
        </c:ser>
        <c:dLbls>
          <c:showLegendKey val="0"/>
          <c:showVal val="0"/>
          <c:showCatName val="0"/>
          <c:showSerName val="0"/>
          <c:showPercent val="0"/>
          <c:showBubbleSize val="0"/>
        </c:dLbls>
        <c:axId val="138795264"/>
        <c:axId val="138805248"/>
      </c:scatterChart>
      <c:catAx>
        <c:axId val="13879526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s-CO"/>
          </a:p>
        </c:txPr>
        <c:crossAx val="138805248"/>
        <c:crosses val="autoZero"/>
        <c:auto val="1"/>
        <c:lblAlgn val="ctr"/>
        <c:lblOffset val="100"/>
        <c:noMultiLvlLbl val="0"/>
      </c:catAx>
      <c:valAx>
        <c:axId val="138805248"/>
        <c:scaling>
          <c:orientation val="minMax"/>
          <c:max val="50"/>
          <c:min val="-4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s-CO"/>
          </a:p>
        </c:txPr>
        <c:crossAx val="138795264"/>
        <c:crosses val="autoZero"/>
        <c:crossBetween val="between"/>
      </c:valAx>
      <c:spPr>
        <a:noFill/>
        <a:ln>
          <a:noFill/>
        </a:ln>
        <a:effectLst/>
      </c:spPr>
    </c:plotArea>
    <c:legend>
      <c:legendPos val="r"/>
      <c:layout>
        <c:manualLayout>
          <c:xMode val="edge"/>
          <c:yMode val="edge"/>
          <c:x val="0.79832329558423576"/>
          <c:y val="0.24260739469351789"/>
          <c:w val="0.18087987396763863"/>
          <c:h val="0.4978583741406251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Segoe UI" panose="020B0502040204020203" pitchFamily="34" charset="0"/>
          <a:cs typeface="Segoe UI" panose="020B0502040204020203" pitchFamily="34" charset="0"/>
        </a:defRPr>
      </a:pPr>
      <a:endParaRPr lang="es-CO"/>
    </a:p>
  </c:txPr>
  <c:printSettings>
    <c:headerFooter/>
    <c:pageMargins b="0.75000000000000044" l="0.7000000000000004" r="0.7000000000000004" t="0.75000000000000044" header="0.30000000000000021" footer="0.30000000000000021"/>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Total Industrias Digitales 2017pr - 2022pr</a:t>
            </a:r>
          </a:p>
        </c:rich>
      </c:tx>
      <c:layout>
        <c:manualLayout>
          <c:xMode val="edge"/>
          <c:yMode val="edge"/>
          <c:x val="7.3102748247666034E-3"/>
          <c:y val="3.1094649174008601E-2"/>
        </c:manualLayout>
      </c:layout>
      <c:overlay val="0"/>
      <c:spPr>
        <a:noFill/>
        <a:ln>
          <a:noFill/>
        </a:ln>
        <a:effectLst/>
      </c:spPr>
    </c:title>
    <c:autoTitleDeleted val="0"/>
    <c:plotArea>
      <c:layout/>
      <c:barChart>
        <c:barDir val="col"/>
        <c:grouping val="clustered"/>
        <c:varyColors val="0"/>
        <c:ser>
          <c:idx val="1"/>
          <c:order val="0"/>
          <c:tx>
            <c:strRef>
              <c:f>'C.1__'!$A$11</c:f>
              <c:strCache>
                <c:ptCount val="1"/>
                <c:pt idx="0">
                  <c:v>Producción digital del total de las industrias digitales</c:v>
                </c:pt>
              </c:strCache>
            </c:strRef>
          </c:tx>
          <c:spPr>
            <a:solidFill>
              <a:schemeClr val="accent2"/>
            </a:solidFill>
            <a:ln>
              <a:noFill/>
            </a:ln>
            <a:effectLst/>
          </c:spPr>
          <c:invertIfNegative val="0"/>
          <c:cat>
            <c:strRef>
              <c:f>('C.1__'!$B$8,'C.1__'!$D$8,'C.1__'!$G$8,'C.1__'!$J$8,'C.1__'!$M$8,'C.1__'!$P$8)</c:f>
              <c:strCache>
                <c:ptCount val="6"/>
                <c:pt idx="0">
                  <c:v>2017pr</c:v>
                </c:pt>
                <c:pt idx="1">
                  <c:v>2018pr</c:v>
                </c:pt>
                <c:pt idx="2">
                  <c:v>2019pr</c:v>
                </c:pt>
                <c:pt idx="3">
                  <c:v>2020pr</c:v>
                </c:pt>
                <c:pt idx="4">
                  <c:v>2021pr</c:v>
                </c:pt>
                <c:pt idx="5">
                  <c:v>2022pr</c:v>
                </c:pt>
              </c:strCache>
            </c:strRef>
          </c:cat>
          <c:val>
            <c:numRef>
              <c:f>('C.1__'!$B$11,'C.1__'!$D$11,'C.1__'!$G$11,'C.1__'!$J$11,'C.1__'!$M$11,'C.1__'!$P$11)</c:f>
              <c:numCache>
                <c:formatCode>_(* #,##0_);_(* \(#,##0\);_(* "-"_);_(@_)</c:formatCode>
                <c:ptCount val="6"/>
                <c:pt idx="0">
                  <c:v>55308.736797114718</c:v>
                </c:pt>
                <c:pt idx="1">
                  <c:v>59524.731850487864</c:v>
                </c:pt>
                <c:pt idx="2">
                  <c:v>63235.813257386922</c:v>
                </c:pt>
                <c:pt idx="3">
                  <c:v>69227.457284518197</c:v>
                </c:pt>
                <c:pt idx="4">
                  <c:v>90007.085857005906</c:v>
                </c:pt>
                <c:pt idx="5">
                  <c:v>111931.81958772415</c:v>
                </c:pt>
              </c:numCache>
            </c:numRef>
          </c:val>
          <c:extLst>
            <c:ext xmlns:c16="http://schemas.microsoft.com/office/drawing/2014/chart" uri="{C3380CC4-5D6E-409C-BE32-E72D297353CC}">
              <c16:uniqueId val="{00000001-0687-4B22-B75A-287F8484A663}"/>
            </c:ext>
          </c:extLst>
        </c:ser>
        <c:ser>
          <c:idx val="4"/>
          <c:order val="1"/>
          <c:tx>
            <c:strRef>
              <c:f>'C.1__'!$A$14</c:f>
              <c:strCache>
                <c:ptCount val="1"/>
                <c:pt idx="0">
                  <c:v>Consumo intermedio digital del total de las industrias digitales</c:v>
                </c:pt>
              </c:strCache>
            </c:strRef>
          </c:tx>
          <c:spPr>
            <a:solidFill>
              <a:schemeClr val="accent5"/>
            </a:solidFill>
            <a:ln>
              <a:noFill/>
            </a:ln>
            <a:effectLst/>
          </c:spPr>
          <c:invertIfNegative val="0"/>
          <c:cat>
            <c:strRef>
              <c:f>('C.1__'!$B$8,'C.1__'!$D$8,'C.1__'!$G$8,'C.1__'!$J$8,'C.1__'!$M$8,'C.1__'!$P$8)</c:f>
              <c:strCache>
                <c:ptCount val="6"/>
                <c:pt idx="0">
                  <c:v>2017pr</c:v>
                </c:pt>
                <c:pt idx="1">
                  <c:v>2018pr</c:v>
                </c:pt>
                <c:pt idx="2">
                  <c:v>2019pr</c:v>
                </c:pt>
                <c:pt idx="3">
                  <c:v>2020pr</c:v>
                </c:pt>
                <c:pt idx="4">
                  <c:v>2021pr</c:v>
                </c:pt>
                <c:pt idx="5">
                  <c:v>2022pr</c:v>
                </c:pt>
              </c:strCache>
            </c:strRef>
          </c:cat>
          <c:val>
            <c:numRef>
              <c:f>('C.1__'!$B$14,'C.1__'!$D$14,'C.1__'!$G$14,'C.1__'!$J$14,'C.1__'!$M$14,'C.1__'!$P$14)</c:f>
              <c:numCache>
                <c:formatCode>_(* #,##0_);_(* \(#,##0\);_(* "-"_);_(@_)</c:formatCode>
                <c:ptCount val="6"/>
                <c:pt idx="0">
                  <c:v>24154.483157444145</c:v>
                </c:pt>
                <c:pt idx="1">
                  <c:v>25814.456488745764</c:v>
                </c:pt>
                <c:pt idx="2">
                  <c:v>27011.215566663017</c:v>
                </c:pt>
                <c:pt idx="3">
                  <c:v>30889.308248331534</c:v>
                </c:pt>
                <c:pt idx="4">
                  <c:v>42760.309509587234</c:v>
                </c:pt>
                <c:pt idx="5">
                  <c:v>53575.515248053336</c:v>
                </c:pt>
              </c:numCache>
            </c:numRef>
          </c:val>
          <c:extLst>
            <c:ext xmlns:c16="http://schemas.microsoft.com/office/drawing/2014/chart" uri="{C3380CC4-5D6E-409C-BE32-E72D297353CC}">
              <c16:uniqueId val="{00000004-0687-4B22-B75A-287F8484A663}"/>
            </c:ext>
          </c:extLst>
        </c:ser>
        <c:ser>
          <c:idx val="8"/>
          <c:order val="2"/>
          <c:tx>
            <c:strRef>
              <c:f>'C.1__'!$A$18</c:f>
              <c:strCache>
                <c:ptCount val="1"/>
                <c:pt idx="0">
                  <c:v>Valor agregado digital del total de las industrias digitales</c:v>
                </c:pt>
              </c:strCache>
            </c:strRef>
          </c:tx>
          <c:spPr>
            <a:solidFill>
              <a:schemeClr val="accent3">
                <a:lumMod val="60000"/>
              </a:schemeClr>
            </a:solidFill>
            <a:ln>
              <a:noFill/>
            </a:ln>
            <a:effectLst/>
          </c:spPr>
          <c:invertIfNegative val="0"/>
          <c:cat>
            <c:strRef>
              <c:f>('C.1__'!$B$8,'C.1__'!$D$8,'C.1__'!$G$8,'C.1__'!$J$8,'C.1__'!$M$8,'C.1__'!$P$8)</c:f>
              <c:strCache>
                <c:ptCount val="6"/>
                <c:pt idx="0">
                  <c:v>2017pr</c:v>
                </c:pt>
                <c:pt idx="1">
                  <c:v>2018pr</c:v>
                </c:pt>
                <c:pt idx="2">
                  <c:v>2019pr</c:v>
                </c:pt>
                <c:pt idx="3">
                  <c:v>2020pr</c:v>
                </c:pt>
                <c:pt idx="4">
                  <c:v>2021pr</c:v>
                </c:pt>
                <c:pt idx="5">
                  <c:v>2022pr</c:v>
                </c:pt>
              </c:strCache>
            </c:strRef>
          </c:cat>
          <c:val>
            <c:numRef>
              <c:f>('C.1__'!$B$18,'C.1__'!$D$18,'C.1__'!$G$18,'C.1__'!$J$18,'C.1__'!$M$18,'C.1__'!$P$18)</c:f>
              <c:numCache>
                <c:formatCode>_(* #,##0_);_(* \(#,##0\);_(* "-"_);_(@_)</c:formatCode>
                <c:ptCount val="6"/>
                <c:pt idx="0">
                  <c:v>31154.253639670573</c:v>
                </c:pt>
                <c:pt idx="1">
                  <c:v>33710.275361742097</c:v>
                </c:pt>
                <c:pt idx="2">
                  <c:v>36224.597690723909</c:v>
                </c:pt>
                <c:pt idx="3">
                  <c:v>38338.14903618666</c:v>
                </c:pt>
                <c:pt idx="4">
                  <c:v>47246.776347418672</c:v>
                </c:pt>
                <c:pt idx="5">
                  <c:v>58356.304339670816</c:v>
                </c:pt>
              </c:numCache>
            </c:numRef>
          </c:val>
          <c:extLst>
            <c:ext xmlns:c16="http://schemas.microsoft.com/office/drawing/2014/chart" uri="{C3380CC4-5D6E-409C-BE32-E72D297353CC}">
              <c16:uniqueId val="{00000008-0687-4B22-B75A-287F8484A663}"/>
            </c:ext>
          </c:extLst>
        </c:ser>
        <c:dLbls>
          <c:showLegendKey val="0"/>
          <c:showVal val="0"/>
          <c:showCatName val="0"/>
          <c:showSerName val="0"/>
          <c:showPercent val="0"/>
          <c:showBubbleSize val="0"/>
        </c:dLbls>
        <c:gapWidth val="150"/>
        <c:axId val="139650560"/>
        <c:axId val="139652096"/>
      </c:barChart>
      <c:catAx>
        <c:axId val="139650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9652096"/>
        <c:crosses val="autoZero"/>
        <c:auto val="1"/>
        <c:lblAlgn val="ctr"/>
        <c:lblOffset val="100"/>
        <c:noMultiLvlLbl val="0"/>
      </c:catAx>
      <c:valAx>
        <c:axId val="139652096"/>
        <c:scaling>
          <c:orientation val="minMax"/>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965056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Variación Anual (%) -  Industrias Digitales 2017pr - 2022pr</a:t>
            </a:r>
          </a:p>
        </c:rich>
      </c:tx>
      <c:layout>
        <c:manualLayout>
          <c:xMode val="edge"/>
          <c:yMode val="edge"/>
          <c:x val="6.591249764092106E-3"/>
          <c:y val="6.4355361987846046E-4"/>
        </c:manualLayout>
      </c:layout>
      <c:overlay val="0"/>
      <c:spPr>
        <a:noFill/>
        <a:ln>
          <a:noFill/>
        </a:ln>
        <a:effectLst/>
      </c:spPr>
    </c:title>
    <c:autoTitleDeleted val="0"/>
    <c:plotArea>
      <c:layout/>
      <c:lineChart>
        <c:grouping val="standard"/>
        <c:varyColors val="0"/>
        <c:ser>
          <c:idx val="1"/>
          <c:order val="0"/>
          <c:tx>
            <c:strRef>
              <c:f>'C.1__'!$A$11</c:f>
              <c:strCache>
                <c:ptCount val="1"/>
                <c:pt idx="0">
                  <c:v>Producción digital del total de las industrias digitales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('C.1__'!$B$8,'C.1__'!$D$8,'C.1__'!$G$8,'C.1__'!$J$8,'C.1__'!$M$8,'C.1__'!$P$8)</c:f>
              <c:strCache>
                <c:ptCount val="6"/>
                <c:pt idx="0">
                  <c:v>2017pr</c:v>
                </c:pt>
                <c:pt idx="1">
                  <c:v>2018pr</c:v>
                </c:pt>
                <c:pt idx="2">
                  <c:v>2019pr</c:v>
                </c:pt>
                <c:pt idx="3">
                  <c:v>2020pr</c:v>
                </c:pt>
                <c:pt idx="4">
                  <c:v>2021pr</c:v>
                </c:pt>
                <c:pt idx="5">
                  <c:v>2022pr</c:v>
                </c:pt>
              </c:strCache>
            </c:strRef>
          </c:cat>
          <c:val>
            <c:numRef>
              <c:f>('C.1__'!$C$11,'C.1__'!$E$11,'C.1__'!$H$11,'C.1__'!$K$11,'C.1__'!$N$11,'C.1__'!$Q$11)</c:f>
              <c:numCache>
                <c:formatCode>_-* #,##0.0\ _P_t_s_-;\-* #,##0.0\ _P_t_s_-;_-* "-"??\ _P_t_s_-;_-@_-</c:formatCode>
                <c:ptCount val="6"/>
                <c:pt idx="1">
                  <c:v>7.6226565593757734</c:v>
                </c:pt>
                <c:pt idx="2">
                  <c:v>6.2345201591506916</c:v>
                </c:pt>
                <c:pt idx="3">
                  <c:v>9.4750802092852915</c:v>
                </c:pt>
                <c:pt idx="4">
                  <c:v>30.016455013052745</c:v>
                </c:pt>
                <c:pt idx="5">
                  <c:v>24.358897437863991</c:v>
                </c:pt>
              </c:numCache>
            </c:numRef>
          </c:val>
          <c:smooth val="1"/>
          <c:extLst>
            <c:ext xmlns:c16="http://schemas.microsoft.com/office/drawing/2014/chart" uri="{C3380CC4-5D6E-409C-BE32-E72D297353CC}">
              <c16:uniqueId val="{00000000-02B9-408D-91CD-1E704999EC1F}"/>
            </c:ext>
          </c:extLst>
        </c:ser>
        <c:ser>
          <c:idx val="4"/>
          <c:order val="1"/>
          <c:tx>
            <c:strRef>
              <c:f>'C.1__'!$A$14</c:f>
              <c:strCache>
                <c:ptCount val="1"/>
                <c:pt idx="0">
                  <c:v>Consumo intermedio digital del total de las industrias digitales</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('C.1__'!$B$8,'C.1__'!$D$8,'C.1__'!$G$8,'C.1__'!$J$8,'C.1__'!$M$8,'C.1__'!$P$8)</c:f>
              <c:strCache>
                <c:ptCount val="6"/>
                <c:pt idx="0">
                  <c:v>2017pr</c:v>
                </c:pt>
                <c:pt idx="1">
                  <c:v>2018pr</c:v>
                </c:pt>
                <c:pt idx="2">
                  <c:v>2019pr</c:v>
                </c:pt>
                <c:pt idx="3">
                  <c:v>2020pr</c:v>
                </c:pt>
                <c:pt idx="4">
                  <c:v>2021pr</c:v>
                </c:pt>
                <c:pt idx="5">
                  <c:v>2022pr</c:v>
                </c:pt>
              </c:strCache>
            </c:strRef>
          </c:cat>
          <c:val>
            <c:numRef>
              <c:f>('C.1__'!$C$14,'C.1__'!$E$14,'C.1__'!$H$14,'C.1__'!$K$14,'C.1__'!$N$14,'C.1__'!$Q$14)</c:f>
              <c:numCache>
                <c:formatCode>_-* #,##0.0\ _P_t_s_-;\-* #,##0.0\ _P_t_s_-;_-* "-"??\ _P_t_s_-;_-@_-</c:formatCode>
                <c:ptCount val="6"/>
                <c:pt idx="1">
                  <c:v>6.8723198111156236</c:v>
                </c:pt>
                <c:pt idx="2">
                  <c:v>4.6360033899570885</c:v>
                </c:pt>
                <c:pt idx="3">
                  <c:v>14.357342312483045</c:v>
                </c:pt>
                <c:pt idx="4">
                  <c:v>38.430777296208653</c:v>
                </c:pt>
                <c:pt idx="5">
                  <c:v>25.292627351168349</c:v>
                </c:pt>
              </c:numCache>
            </c:numRef>
          </c:val>
          <c:smooth val="1"/>
          <c:extLst>
            <c:ext xmlns:c16="http://schemas.microsoft.com/office/drawing/2014/chart" uri="{C3380CC4-5D6E-409C-BE32-E72D297353CC}">
              <c16:uniqueId val="{00000001-02B9-408D-91CD-1E704999EC1F}"/>
            </c:ext>
          </c:extLst>
        </c:ser>
        <c:ser>
          <c:idx val="8"/>
          <c:order val="2"/>
          <c:tx>
            <c:strRef>
              <c:f>'C.1__'!$A$18</c:f>
              <c:strCache>
                <c:ptCount val="1"/>
                <c:pt idx="0">
                  <c:v>Valor agregado digital del total de las industrias digitales</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strRef>
              <c:f>('C.1__'!$B$8,'C.1__'!$D$8,'C.1__'!$G$8,'C.1__'!$J$8,'C.1__'!$M$8,'C.1__'!$P$8)</c:f>
              <c:strCache>
                <c:ptCount val="6"/>
                <c:pt idx="0">
                  <c:v>2017pr</c:v>
                </c:pt>
                <c:pt idx="1">
                  <c:v>2018pr</c:v>
                </c:pt>
                <c:pt idx="2">
                  <c:v>2019pr</c:v>
                </c:pt>
                <c:pt idx="3">
                  <c:v>2020pr</c:v>
                </c:pt>
                <c:pt idx="4">
                  <c:v>2021pr</c:v>
                </c:pt>
                <c:pt idx="5">
                  <c:v>2022pr</c:v>
                </c:pt>
              </c:strCache>
            </c:strRef>
          </c:cat>
          <c:val>
            <c:numRef>
              <c:f>('C.1__'!$C$18,'C.1__'!$E$18,'C.1__'!$H$18,'C.1__'!$K$18,'C.1__'!$N$18,'C.1__'!$Q$18)</c:f>
              <c:numCache>
                <c:formatCode>_-* #,##0.0\ _P_t_s_-;\-* #,##0.0\ _P_t_s_-;_-* "-"??\ _P_t_s_-;_-@_-</c:formatCode>
                <c:ptCount val="6"/>
                <c:pt idx="1">
                  <c:v>8.2044068576779807</c:v>
                </c:pt>
                <c:pt idx="2">
                  <c:v>7.4586229332179288</c:v>
                </c:pt>
                <c:pt idx="3">
                  <c:v>5.8345750683215236</c:v>
                </c:pt>
                <c:pt idx="4">
                  <c:v>23.23697814107646</c:v>
                </c:pt>
                <c:pt idx="5">
                  <c:v>23.513832796889034</c:v>
                </c:pt>
              </c:numCache>
            </c:numRef>
          </c:val>
          <c:smooth val="1"/>
          <c:extLst>
            <c:ext xmlns:c16="http://schemas.microsoft.com/office/drawing/2014/chart" uri="{C3380CC4-5D6E-409C-BE32-E72D297353CC}">
              <c16:uniqueId val="{00000002-02B9-408D-91CD-1E704999EC1F}"/>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marker val="1"/>
        <c:smooth val="0"/>
        <c:axId val="141526144"/>
        <c:axId val="141527680"/>
      </c:lineChart>
      <c:catAx>
        <c:axId val="141526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527680"/>
        <c:crosses val="autoZero"/>
        <c:auto val="1"/>
        <c:lblAlgn val="ctr"/>
        <c:lblOffset val="100"/>
        <c:noMultiLvlLbl val="0"/>
      </c:catAx>
      <c:valAx>
        <c:axId val="1415276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sz="1000" b="0" i="0" u="none" strike="noStrike" kern="1200" baseline="0">
                    <a:solidFill>
                      <a:sysClr val="windowText" lastClr="000000">
                        <a:lumMod val="65000"/>
                        <a:lumOff val="35000"/>
                      </a:sysClr>
                    </a:solidFill>
                  </a:rPr>
                  <a:t>Variación porcentual</a:t>
                </a:r>
              </a:p>
            </c:rich>
          </c:tx>
          <c:overlay val="0"/>
          <c:spPr>
            <a:noFill/>
            <a:ln>
              <a:noFill/>
            </a:ln>
            <a:effectLst/>
          </c:spPr>
        </c:title>
        <c:numFmt formatCode="_-* #,##0\ _P_t_s_-;\-* #,##0\ _P_t_s_-;_-* &quot;-&quot;??\ _P_t_s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5261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1"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44" l="0.7000000000000004" r="0.7000000000000004" t="0.75000000000000044" header="0.30000000000000021" footer="0.3000000000000002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tx>
            <c:strRef>
              <c:f>'C.1 (3)'!$A$26</c:f>
              <c:strCache>
                <c:ptCount val="1"/>
                <c:pt idx="0">
                  <c:v>Producción digital del total de las industrias digitales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'C.1 (3)'!$B$24:$F$24</c:f>
              <c:strCache>
                <c:ptCount val="5"/>
                <c:pt idx="0">
                  <c:v>Variación (%) 2017-2018</c:v>
                </c:pt>
                <c:pt idx="1">
                  <c:v>Variación (%) 2018-2019</c:v>
                </c:pt>
                <c:pt idx="2">
                  <c:v>Variación (%) 2019-2020</c:v>
                </c:pt>
                <c:pt idx="3">
                  <c:v>Variación (%) 2020-2021</c:v>
                </c:pt>
                <c:pt idx="4">
                  <c:v>Variación (%) 2021-2022</c:v>
                </c:pt>
              </c:strCache>
            </c:strRef>
          </c:cat>
          <c:val>
            <c:numRef>
              <c:f>'Cuadro 1'!$C$25:$G$25</c:f>
              <c:numCache>
                <c:formatCode>_-* #,##0.0\ _P_t_s_-;\-* #,##0.0\ _P_t_s_-;_-* "-"??\ _P_t_s_-;_-@_-</c:formatCode>
                <c:ptCount val="5"/>
                <c:pt idx="0">
                  <c:v>8.2168676895496802</c:v>
                </c:pt>
                <c:pt idx="1">
                  <c:v>7.2191946206399793</c:v>
                </c:pt>
                <c:pt idx="2">
                  <c:v>9.4311333564340174</c:v>
                </c:pt>
                <c:pt idx="3">
                  <c:v>19.696403119811446</c:v>
                </c:pt>
                <c:pt idx="4">
                  <c:v>18.971737488270414</c:v>
                </c:pt>
              </c:numCache>
            </c:numRef>
          </c:val>
          <c:smooth val="1"/>
          <c:extLst>
            <c:ext xmlns:c16="http://schemas.microsoft.com/office/drawing/2014/chart" uri="{C3380CC4-5D6E-409C-BE32-E72D297353CC}">
              <c16:uniqueId val="{00000000-D80C-4E36-A5B7-2895A0A5F5EE}"/>
            </c:ext>
          </c:extLst>
        </c:ser>
        <c:ser>
          <c:idx val="1"/>
          <c:order val="1"/>
          <c:tx>
            <c:strRef>
              <c:f>'C.1 (3)'!$A$27</c:f>
              <c:strCache>
                <c:ptCount val="1"/>
                <c:pt idx="0">
                  <c:v>Consumo intermedio digital del total de las industrias digitales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'C.1 (3)'!$B$24:$F$24</c:f>
              <c:strCache>
                <c:ptCount val="5"/>
                <c:pt idx="0">
                  <c:v>Variación (%) 2017-2018</c:v>
                </c:pt>
                <c:pt idx="1">
                  <c:v>Variación (%) 2018-2019</c:v>
                </c:pt>
                <c:pt idx="2">
                  <c:v>Variación (%) 2019-2020</c:v>
                </c:pt>
                <c:pt idx="3">
                  <c:v>Variación (%) 2020-2021</c:v>
                </c:pt>
                <c:pt idx="4">
                  <c:v>Variación (%) 2021-2022</c:v>
                </c:pt>
              </c:strCache>
            </c:strRef>
          </c:cat>
          <c:val>
            <c:numRef>
              <c:f>'Cuadro 1'!$C$26:$G$26</c:f>
              <c:numCache>
                <c:formatCode>_-* #,##0.0\ _P_t_s_-;\-* #,##0.0\ _P_t_s_-;_-* "-"??\ _P_t_s_-;_-@_-</c:formatCode>
                <c:ptCount val="5"/>
                <c:pt idx="0">
                  <c:v>7.368652985255908</c:v>
                </c:pt>
                <c:pt idx="1">
                  <c:v>5.5632686212600646</c:v>
                </c:pt>
                <c:pt idx="2">
                  <c:v>14.491037702835241</c:v>
                </c:pt>
                <c:pt idx="3">
                  <c:v>26.767814056052242</c:v>
                </c:pt>
                <c:pt idx="4">
                  <c:v>22.766636636267211</c:v>
                </c:pt>
              </c:numCache>
            </c:numRef>
          </c:val>
          <c:smooth val="1"/>
          <c:extLst>
            <c:ext xmlns:c16="http://schemas.microsoft.com/office/drawing/2014/chart" uri="{C3380CC4-5D6E-409C-BE32-E72D297353CC}">
              <c16:uniqueId val="{00000001-D80C-4E36-A5B7-2895A0A5F5EE}"/>
            </c:ext>
          </c:extLst>
        </c:ser>
        <c:ser>
          <c:idx val="2"/>
          <c:order val="2"/>
          <c:tx>
            <c:strRef>
              <c:f>'C.1 (3)'!$A$28</c:f>
              <c:strCache>
                <c:ptCount val="1"/>
                <c:pt idx="0">
                  <c:v>Valor agregado digital del total de las industrias digitales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'C.1 (3)'!$B$24:$F$24</c:f>
              <c:strCache>
                <c:ptCount val="5"/>
                <c:pt idx="0">
                  <c:v>Variación (%) 2017-2018</c:v>
                </c:pt>
                <c:pt idx="1">
                  <c:v>Variación (%) 2018-2019</c:v>
                </c:pt>
                <c:pt idx="2">
                  <c:v>Variación (%) 2019-2020</c:v>
                </c:pt>
                <c:pt idx="3">
                  <c:v>Variación (%) 2020-2021</c:v>
                </c:pt>
                <c:pt idx="4">
                  <c:v>Variación (%) 2021-2022</c:v>
                </c:pt>
              </c:strCache>
            </c:strRef>
          </c:cat>
          <c:val>
            <c:numRef>
              <c:f>'Cuadro 1'!$C$27:$G$27</c:f>
              <c:numCache>
                <c:formatCode>_-* #,##0.0\ _P_t_s_-;\-* #,##0.0\ _P_t_s_-;_-* "-"??\ _P_t_s_-;_-@_-</c:formatCode>
                <c:ptCount val="5"/>
                <c:pt idx="0">
                  <c:v>8.8755542811624455</c:v>
                </c:pt>
                <c:pt idx="1">
                  <c:v>8.4873167363153321</c:v>
                </c:pt>
                <c:pt idx="2">
                  <c:v>5.6606561485395002</c:v>
                </c:pt>
                <c:pt idx="3">
                  <c:v>13.986637553864046</c:v>
                </c:pt>
                <c:pt idx="4">
                  <c:v>15.563989274571854</c:v>
                </c:pt>
              </c:numCache>
            </c:numRef>
          </c:val>
          <c:smooth val="1"/>
          <c:extLst>
            <c:ext xmlns:c16="http://schemas.microsoft.com/office/drawing/2014/chart" uri="{C3380CC4-5D6E-409C-BE32-E72D297353CC}">
              <c16:uniqueId val="{00000002-D80C-4E36-A5B7-2895A0A5F5EE}"/>
            </c:ext>
          </c:extLst>
        </c:ser>
        <c:dLbls>
          <c:showLegendKey val="0"/>
          <c:showVal val="0"/>
          <c:showCatName val="0"/>
          <c:showSerName val="0"/>
          <c:showPercent val="0"/>
          <c:showBubbleSize val="0"/>
        </c:dLbls>
        <c:marker val="1"/>
        <c:smooth val="0"/>
        <c:axId val="141626752"/>
        <c:axId val="141644928"/>
      </c:lineChart>
      <c:catAx>
        <c:axId val="14162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644928"/>
        <c:crosses val="autoZero"/>
        <c:auto val="1"/>
        <c:lblAlgn val="ctr"/>
        <c:lblOffset val="100"/>
        <c:noMultiLvlLbl val="0"/>
      </c:catAx>
      <c:valAx>
        <c:axId val="141644928"/>
        <c:scaling>
          <c:orientation val="minMax"/>
        </c:scaling>
        <c:delete val="0"/>
        <c:axPos val="l"/>
        <c:majorGridlines>
          <c:spPr>
            <a:ln w="9525" cap="flat" cmpd="sng" algn="ctr">
              <a:solidFill>
                <a:schemeClr val="tx1">
                  <a:lumMod val="15000"/>
                  <a:lumOff val="85000"/>
                </a:schemeClr>
              </a:solidFill>
              <a:round/>
            </a:ln>
            <a:effectLst/>
          </c:spPr>
        </c:majorGridlines>
        <c:numFmt formatCode="_-* #,##0.0\ _P_t_s_-;\-* #,##0.0\ _P_t_s_-;_-* &quot;-&quot;??\ _P_t_s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62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Industrias habilitadoras digitales 2017pr - 2022pr</a:t>
            </a:r>
          </a:p>
        </c:rich>
      </c:tx>
      <c:layout>
        <c:manualLayout>
          <c:xMode val="edge"/>
          <c:yMode val="edge"/>
          <c:x val="7.6901996919380919E-3"/>
          <c:y val="1.1514864989702384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0"/>
          <c:tx>
            <c:strRef>
              <c:f>'C.2__'!$A$11</c:f>
              <c:strCache>
                <c:ptCount val="1"/>
                <c:pt idx="0">
                  <c:v>Producción digital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('C.2__'!$B$8,'C.2__'!$D$8,'C.2__'!$H$8,'C.2__'!$L$8,'C.2__'!$P$8,'C.2__'!$T$8)</c:f>
              <c:strCache>
                <c:ptCount val="6"/>
                <c:pt idx="0">
                  <c:v>2017pr</c:v>
                </c:pt>
                <c:pt idx="1">
                  <c:v>2018pr</c:v>
                </c:pt>
                <c:pt idx="2">
                  <c:v>2019pr</c:v>
                </c:pt>
                <c:pt idx="3">
                  <c:v>2020pr</c:v>
                </c:pt>
                <c:pt idx="4">
                  <c:v>2021pr</c:v>
                </c:pt>
                <c:pt idx="5">
                  <c:v>2022pr</c:v>
                </c:pt>
              </c:strCache>
            </c:strRef>
          </c:cat>
          <c:val>
            <c:numRef>
              <c:f>('C.2__'!$B$11,'C.2__'!$D$11,'C.2__'!$H$11,'C.2__'!$L$11,'C.2__'!$P$11,'C.2__'!$T$11)</c:f>
              <c:numCache>
                <c:formatCode>_(* #,##0_);_(* \(#,##0\);_(* "-"_);_(@_)</c:formatCode>
                <c:ptCount val="6"/>
                <c:pt idx="0">
                  <c:v>48408.632373358174</c:v>
                </c:pt>
                <c:pt idx="1">
                  <c:v>50819.036786330435</c:v>
                </c:pt>
                <c:pt idx="2">
                  <c:v>52694.15067270604</c:v>
                </c:pt>
                <c:pt idx="3">
                  <c:v>55003.495552851527</c:v>
                </c:pt>
                <c:pt idx="4">
                  <c:v>72380.944477694793</c:v>
                </c:pt>
                <c:pt idx="5">
                  <c:v>89491.757610659784</c:v>
                </c:pt>
              </c:numCache>
            </c:numRef>
          </c:val>
          <c:extLst>
            <c:ext xmlns:c16="http://schemas.microsoft.com/office/drawing/2014/chart" uri="{C3380CC4-5D6E-409C-BE32-E72D297353CC}">
              <c16:uniqueId val="{00000000-5FAC-4361-9F21-833024780412}"/>
            </c:ext>
          </c:extLst>
        </c:ser>
        <c:ser>
          <c:idx val="4"/>
          <c:order val="1"/>
          <c:tx>
            <c:strRef>
              <c:f>'C.2__'!$A$15</c:f>
              <c:strCache>
                <c:ptCount val="1"/>
                <c:pt idx="0">
                  <c:v>Consumo intermedio digital</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('C.2__'!$B$8,'C.2__'!$D$8,'C.2__'!$H$8,'C.2__'!$L$8,'C.2__'!$P$8,'C.2__'!$T$8)</c:f>
              <c:strCache>
                <c:ptCount val="6"/>
                <c:pt idx="0">
                  <c:v>2017pr</c:v>
                </c:pt>
                <c:pt idx="1">
                  <c:v>2018pr</c:v>
                </c:pt>
                <c:pt idx="2">
                  <c:v>2019pr</c:v>
                </c:pt>
                <c:pt idx="3">
                  <c:v>2020pr</c:v>
                </c:pt>
                <c:pt idx="4">
                  <c:v>2021pr</c:v>
                </c:pt>
                <c:pt idx="5">
                  <c:v>2022pr</c:v>
                </c:pt>
              </c:strCache>
            </c:strRef>
          </c:cat>
          <c:val>
            <c:numRef>
              <c:f>('C.2__'!$B$15,'C.2__'!$D$15,'C.2__'!$H$15,'C.2__'!$L$15,'C.2__'!$P$15,'C.2__'!$T$15)</c:f>
              <c:numCache>
                <c:formatCode>_(* #,##0_);_(* \(#,##0\);_(* "-"_);_(@_)</c:formatCode>
                <c:ptCount val="6"/>
                <c:pt idx="0">
                  <c:v>20650.110000000008</c:v>
                </c:pt>
                <c:pt idx="1">
                  <c:v>21946.298849005179</c:v>
                </c:pt>
                <c:pt idx="2">
                  <c:v>22396.888733504558</c:v>
                </c:pt>
                <c:pt idx="3">
                  <c:v>24528.629486079</c:v>
                </c:pt>
                <c:pt idx="4">
                  <c:v>34784.923383044268</c:v>
                </c:pt>
                <c:pt idx="5">
                  <c:v>43473.381849861187</c:v>
                </c:pt>
              </c:numCache>
            </c:numRef>
          </c:val>
          <c:extLst>
            <c:ext xmlns:c16="http://schemas.microsoft.com/office/drawing/2014/chart" uri="{C3380CC4-5D6E-409C-BE32-E72D297353CC}">
              <c16:uniqueId val="{00000001-5FAC-4361-9F21-833024780412}"/>
            </c:ext>
          </c:extLst>
        </c:ser>
        <c:ser>
          <c:idx val="8"/>
          <c:order val="2"/>
          <c:tx>
            <c:strRef>
              <c:f>'C.2__'!$A$20</c:f>
              <c:strCache>
                <c:ptCount val="1"/>
                <c:pt idx="0">
                  <c:v>Valor agregado digital</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('C.2__'!$B$8,'C.2__'!$D$8,'C.2__'!$H$8,'C.2__'!$L$8,'C.2__'!$P$8,'C.2__'!$T$8)</c:f>
              <c:strCache>
                <c:ptCount val="6"/>
                <c:pt idx="0">
                  <c:v>2017pr</c:v>
                </c:pt>
                <c:pt idx="1">
                  <c:v>2018pr</c:v>
                </c:pt>
                <c:pt idx="2">
                  <c:v>2019pr</c:v>
                </c:pt>
                <c:pt idx="3">
                  <c:v>2020pr</c:v>
                </c:pt>
                <c:pt idx="4">
                  <c:v>2021pr</c:v>
                </c:pt>
                <c:pt idx="5">
                  <c:v>2022pr</c:v>
                </c:pt>
              </c:strCache>
            </c:strRef>
          </c:cat>
          <c:val>
            <c:numRef>
              <c:f>('C.2__'!$B$20,'C.2__'!$D$20,'C.2__'!$H$20,'C.2__'!$L$20,'C.2__'!$P$20,'C.2__'!$T$20)</c:f>
              <c:numCache>
                <c:formatCode>_(* #,##0_);_(* \(#,##0\);_(* "-"_);_(@_)</c:formatCode>
                <c:ptCount val="6"/>
                <c:pt idx="0">
                  <c:v>27758.522373358166</c:v>
                </c:pt>
                <c:pt idx="1">
                  <c:v>28872.737937325255</c:v>
                </c:pt>
                <c:pt idx="2">
                  <c:v>30297.261939201482</c:v>
                </c:pt>
                <c:pt idx="3">
                  <c:v>30474.866066772527</c:v>
                </c:pt>
                <c:pt idx="4">
                  <c:v>37596.021094650525</c:v>
                </c:pt>
                <c:pt idx="5">
                  <c:v>46018.375760798597</c:v>
                </c:pt>
              </c:numCache>
            </c:numRef>
          </c:val>
          <c:extLst>
            <c:ext xmlns:c16="http://schemas.microsoft.com/office/drawing/2014/chart" uri="{C3380CC4-5D6E-409C-BE32-E72D297353CC}">
              <c16:uniqueId val="{00000002-5FAC-4361-9F21-833024780412}"/>
            </c:ext>
          </c:extLst>
        </c:ser>
        <c:dLbls>
          <c:showLegendKey val="0"/>
          <c:showVal val="1"/>
          <c:showCatName val="0"/>
          <c:showSerName val="0"/>
          <c:showPercent val="0"/>
          <c:showBubbleSize val="0"/>
        </c:dLbls>
        <c:gapWidth val="150"/>
        <c:overlap val="-25"/>
        <c:axId val="165386880"/>
        <c:axId val="165400960"/>
      </c:barChart>
      <c:catAx>
        <c:axId val="165386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5400960"/>
        <c:crosses val="autoZero"/>
        <c:auto val="1"/>
        <c:lblAlgn val="ctr"/>
        <c:lblOffset val="100"/>
        <c:noMultiLvlLbl val="0"/>
      </c:catAx>
      <c:valAx>
        <c:axId val="16540096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538688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Variación Anual (%) -  Industrias habilitadoras digitales 2017pr - 2022pr</a:t>
            </a:r>
          </a:p>
        </c:rich>
      </c:tx>
      <c:overlay val="0"/>
      <c:spPr>
        <a:noFill/>
        <a:ln>
          <a:noFill/>
        </a:ln>
        <a:effectLst/>
      </c:spPr>
    </c:title>
    <c:autoTitleDeleted val="0"/>
    <c:plotArea>
      <c:layout/>
      <c:lineChart>
        <c:grouping val="standard"/>
        <c:varyColors val="0"/>
        <c:ser>
          <c:idx val="1"/>
          <c:order val="0"/>
          <c:tx>
            <c:strRef>
              <c:f>'C.2__'!$A$11</c:f>
              <c:strCache>
                <c:ptCount val="1"/>
                <c:pt idx="0">
                  <c:v>Producción digital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('C.1__'!$B$8,'C.1__'!$D$8,'C.1__'!$G$8,'C.1__'!$J$8,'C.1__'!$M$8,'C.1__'!$P$8)</c:f>
              <c:strCache>
                <c:ptCount val="6"/>
                <c:pt idx="0">
                  <c:v>2017pr</c:v>
                </c:pt>
                <c:pt idx="1">
                  <c:v>2018pr</c:v>
                </c:pt>
                <c:pt idx="2">
                  <c:v>2019pr</c:v>
                </c:pt>
                <c:pt idx="3">
                  <c:v>2020pr</c:v>
                </c:pt>
                <c:pt idx="4">
                  <c:v>2021pr</c:v>
                </c:pt>
                <c:pt idx="5">
                  <c:v>2022pr</c:v>
                </c:pt>
              </c:strCache>
            </c:strRef>
          </c:cat>
          <c:val>
            <c:numRef>
              <c:f>('C.2__'!$C$11,'C.2__'!$E$11,'C.2__'!$I$11,'C.2__'!$M$11,'C.2__'!$Q$11,'C.2__'!$U$11)</c:f>
              <c:numCache>
                <c:formatCode>_-* #,##0.0\ _P_t_s_-;\-* #,##0.0\ _P_t_s_-;_-* "-"??\ _P_t_s_-;_-@_-</c:formatCode>
                <c:ptCount val="6"/>
                <c:pt idx="1">
                  <c:v>4.9792863272436483</c:v>
                </c:pt>
                <c:pt idx="2">
                  <c:v>3.689786357540692</c:v>
                </c:pt>
                <c:pt idx="3">
                  <c:v>4.3825450276052225</c:v>
                </c:pt>
                <c:pt idx="4">
                  <c:v>31.593353749937037</c:v>
                </c:pt>
                <c:pt idx="5">
                  <c:v>23.639941778098695</c:v>
                </c:pt>
              </c:numCache>
            </c:numRef>
          </c:val>
          <c:smooth val="1"/>
          <c:extLst>
            <c:ext xmlns:c16="http://schemas.microsoft.com/office/drawing/2014/chart" uri="{C3380CC4-5D6E-409C-BE32-E72D297353CC}">
              <c16:uniqueId val="{00000003-9C33-41C7-B9DD-4FE5EB226498}"/>
            </c:ext>
          </c:extLst>
        </c:ser>
        <c:ser>
          <c:idx val="4"/>
          <c:order val="1"/>
          <c:tx>
            <c:strRef>
              <c:f>'C.2__'!$A$15</c:f>
              <c:strCache>
                <c:ptCount val="1"/>
                <c:pt idx="0">
                  <c:v>Consumo intermedio digital</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('C.1__'!$B$8,'C.1__'!$D$8,'C.1__'!$G$8,'C.1__'!$J$8,'C.1__'!$M$8,'C.1__'!$P$8)</c:f>
              <c:strCache>
                <c:ptCount val="6"/>
                <c:pt idx="0">
                  <c:v>2017pr</c:v>
                </c:pt>
                <c:pt idx="1">
                  <c:v>2018pr</c:v>
                </c:pt>
                <c:pt idx="2">
                  <c:v>2019pr</c:v>
                </c:pt>
                <c:pt idx="3">
                  <c:v>2020pr</c:v>
                </c:pt>
                <c:pt idx="4">
                  <c:v>2021pr</c:v>
                </c:pt>
                <c:pt idx="5">
                  <c:v>2022pr</c:v>
                </c:pt>
              </c:strCache>
            </c:strRef>
          </c:cat>
          <c:val>
            <c:numRef>
              <c:f>('C.2__'!$C$15,'C.2__'!$E$15,'C.2__'!$I$15,'C.2__'!$M$15,'C.2__'!$Q$15,'C.2__'!$U$15)</c:f>
              <c:numCache>
                <c:formatCode>_-* #,##0.0\ _P_t_s_-;\-* #,##0.0\ _P_t_s_-;_-* "-"??\ _P_t_s_-;_-@_-</c:formatCode>
                <c:ptCount val="6"/>
                <c:pt idx="1">
                  <c:v>6.2769101423923113</c:v>
                </c:pt>
                <c:pt idx="2">
                  <c:v>2.0531474924292414</c:v>
                </c:pt>
                <c:pt idx="3">
                  <c:v>9.5180218017758556</c:v>
                </c:pt>
                <c:pt idx="4">
                  <c:v>41.813562811514338</c:v>
                </c:pt>
                <c:pt idx="5">
                  <c:v>24.977655897474428</c:v>
                </c:pt>
              </c:numCache>
            </c:numRef>
          </c:val>
          <c:smooth val="1"/>
          <c:extLst>
            <c:ext xmlns:c16="http://schemas.microsoft.com/office/drawing/2014/chart" uri="{C3380CC4-5D6E-409C-BE32-E72D297353CC}">
              <c16:uniqueId val="{00000008-9C33-41C7-B9DD-4FE5EB226498}"/>
            </c:ext>
          </c:extLst>
        </c:ser>
        <c:ser>
          <c:idx val="8"/>
          <c:order val="2"/>
          <c:tx>
            <c:strRef>
              <c:f>'C.2__'!$A$20</c:f>
              <c:strCache>
                <c:ptCount val="1"/>
                <c:pt idx="0">
                  <c:v>Valor agregado digital</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strRef>
              <c:f>('C.1__'!$B$8,'C.1__'!$D$8,'C.1__'!$G$8,'C.1__'!$J$8,'C.1__'!$M$8,'C.1__'!$P$8)</c:f>
              <c:strCache>
                <c:ptCount val="6"/>
                <c:pt idx="0">
                  <c:v>2017pr</c:v>
                </c:pt>
                <c:pt idx="1">
                  <c:v>2018pr</c:v>
                </c:pt>
                <c:pt idx="2">
                  <c:v>2019pr</c:v>
                </c:pt>
                <c:pt idx="3">
                  <c:v>2020pr</c:v>
                </c:pt>
                <c:pt idx="4">
                  <c:v>2021pr</c:v>
                </c:pt>
                <c:pt idx="5">
                  <c:v>2022pr</c:v>
                </c:pt>
              </c:strCache>
            </c:strRef>
          </c:cat>
          <c:val>
            <c:numRef>
              <c:f>('C.2__'!$C$20,'C.2__'!$E$20,'C.2__'!$I$20,'C.2__'!$M$20,'C.2__'!$Q$20,'C.2__'!$U$20)</c:f>
              <c:numCache>
                <c:formatCode>_-* #,##0.0\ _P_t_s_-;\-* #,##0.0\ _P_t_s_-;_-* "-"??\ _P_t_s_-;_-@_-</c:formatCode>
                <c:ptCount val="6"/>
                <c:pt idx="1">
                  <c:v>4.0139584844634202</c:v>
                </c:pt>
                <c:pt idx="2">
                  <c:v>4.9338029700144004</c:v>
                </c:pt>
                <c:pt idx="3">
                  <c:v>0.58620520866687897</c:v>
                </c:pt>
                <c:pt idx="4">
                  <c:v>23.367305412516192</c:v>
                </c:pt>
                <c:pt idx="5">
                  <c:v>22.40225008105039</c:v>
                </c:pt>
              </c:numCache>
            </c:numRef>
          </c:val>
          <c:smooth val="1"/>
          <c:extLst>
            <c:ext xmlns:c16="http://schemas.microsoft.com/office/drawing/2014/chart" uri="{C3380CC4-5D6E-409C-BE32-E72D297353CC}">
              <c16:uniqueId val="{0000000E-9C33-41C7-B9DD-4FE5EB226498}"/>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marker val="1"/>
        <c:smooth val="0"/>
        <c:axId val="141742848"/>
        <c:axId val="141744384"/>
      </c:lineChart>
      <c:catAx>
        <c:axId val="141742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744384"/>
        <c:crosses val="autoZero"/>
        <c:auto val="1"/>
        <c:lblAlgn val="ctr"/>
        <c:lblOffset val="100"/>
        <c:noMultiLvlLbl val="0"/>
      </c:catAx>
      <c:valAx>
        <c:axId val="141744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sz="1000" b="0" i="0" u="none" strike="noStrike" kern="1200" baseline="0">
                    <a:solidFill>
                      <a:sysClr val="windowText" lastClr="000000">
                        <a:lumMod val="65000"/>
                        <a:lumOff val="35000"/>
                      </a:sysClr>
                    </a:solidFill>
                  </a:rPr>
                  <a:t>Variación porcentual</a:t>
                </a:r>
              </a:p>
            </c:rich>
          </c:tx>
          <c:overlay val="0"/>
          <c:spPr>
            <a:noFill/>
            <a:ln>
              <a:noFill/>
            </a:ln>
            <a:effectLst/>
          </c:spPr>
        </c:title>
        <c:numFmt formatCode="_-* #,##0\ _P_t_s_-;\-* #,##0\ _P_t_s_-;_-* &quot;-&quot;??\ _P_t_s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7428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1"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44" l="0.7000000000000004" r="0.7000000000000004" t="0.75000000000000044" header="0.30000000000000021" footer="0.3000000000000002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Plataformas intermediarias digitales que cobran una tarifa 2017pr - 2022pr</a:t>
            </a:r>
          </a:p>
        </c:rich>
      </c:tx>
      <c:layout>
        <c:manualLayout>
          <c:xMode val="edge"/>
          <c:yMode val="edge"/>
          <c:x val="9.1171696694344658E-3"/>
          <c:y val="1.8416248990006504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0"/>
          <c:tx>
            <c:strRef>
              <c:f>'C.3__'!$A$11</c:f>
              <c:strCache>
                <c:ptCount val="1"/>
                <c:pt idx="0">
                  <c:v>Producción digital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('C.3__'!$B$8,'C.3__'!$D$8,'C.3__'!$H$8,'C.3__'!$L$8,'C.3__'!$P$8)</c:f>
              <c:strCache>
                <c:ptCount val="5"/>
                <c:pt idx="0">
                  <c:v>2017pr</c:v>
                </c:pt>
                <c:pt idx="1">
                  <c:v>2018pr</c:v>
                </c:pt>
                <c:pt idx="2">
                  <c:v>2019pr</c:v>
                </c:pt>
                <c:pt idx="3">
                  <c:v>2020pr</c:v>
                </c:pt>
                <c:pt idx="4">
                  <c:v>2021pr</c:v>
                </c:pt>
              </c:strCache>
            </c:strRef>
          </c:cat>
          <c:val>
            <c:numRef>
              <c:f>('C.3__'!$B$11,'C.3__'!$D$11,'C.3__'!$H$11,'C.3__'!$L$11,'C.3__'!$P$11,'C.3__'!$T$11)</c:f>
              <c:numCache>
                <c:formatCode>_(* #,##0_);_(* \(#,##0\);_(* "-"_);_(@_)</c:formatCode>
                <c:ptCount val="6"/>
                <c:pt idx="0">
                  <c:v>196.13389100000001</c:v>
                </c:pt>
                <c:pt idx="1">
                  <c:v>337.90120200000001</c:v>
                </c:pt>
                <c:pt idx="2">
                  <c:v>532.33891700000004</c:v>
                </c:pt>
                <c:pt idx="3">
                  <c:v>1210.9352629999998</c:v>
                </c:pt>
                <c:pt idx="4">
                  <c:v>1798.4081654650599</c:v>
                </c:pt>
                <c:pt idx="5">
                  <c:v>2524.7481029999999</c:v>
                </c:pt>
              </c:numCache>
            </c:numRef>
          </c:val>
          <c:extLst>
            <c:ext xmlns:c16="http://schemas.microsoft.com/office/drawing/2014/chart" uri="{C3380CC4-5D6E-409C-BE32-E72D297353CC}">
              <c16:uniqueId val="{00000000-6754-40A5-B330-4C80B42CEB52}"/>
            </c:ext>
          </c:extLst>
        </c:ser>
        <c:ser>
          <c:idx val="4"/>
          <c:order val="1"/>
          <c:tx>
            <c:strRef>
              <c:f>'C.3__'!$A$15</c:f>
              <c:strCache>
                <c:ptCount val="1"/>
                <c:pt idx="0">
                  <c:v>Consumo intermedio digital</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('C.3__'!$B$8,'C.3__'!$D$8,'C.3__'!$H$8,'C.3__'!$L$8,'C.3__'!$P$8)</c:f>
              <c:strCache>
                <c:ptCount val="5"/>
                <c:pt idx="0">
                  <c:v>2017pr</c:v>
                </c:pt>
                <c:pt idx="1">
                  <c:v>2018pr</c:v>
                </c:pt>
                <c:pt idx="2">
                  <c:v>2019pr</c:v>
                </c:pt>
                <c:pt idx="3">
                  <c:v>2020pr</c:v>
                </c:pt>
                <c:pt idx="4">
                  <c:v>2021pr</c:v>
                </c:pt>
              </c:strCache>
            </c:strRef>
          </c:cat>
          <c:val>
            <c:numRef>
              <c:f>('C.3__'!$B$15,'C.3__'!$D$15,'C.3__'!$H$15,'C.3__'!$L$15,'C.3__'!$P$15,'C.3__'!$T$15)</c:f>
              <c:numCache>
                <c:formatCode>_(* #,##0_);_(* \(#,##0\);_(* "-"_);_(@_)</c:formatCode>
                <c:ptCount val="6"/>
                <c:pt idx="0">
                  <c:v>78.537806353178695</c:v>
                </c:pt>
                <c:pt idx="1">
                  <c:v>134.64652190921336</c:v>
                </c:pt>
                <c:pt idx="2">
                  <c:v>211.16728745829317</c:v>
                </c:pt>
                <c:pt idx="3">
                  <c:v>490.45080505738247</c:v>
                </c:pt>
                <c:pt idx="4">
                  <c:v>675.99171126922477</c:v>
                </c:pt>
                <c:pt idx="5">
                  <c:v>959.27856976221506</c:v>
                </c:pt>
              </c:numCache>
            </c:numRef>
          </c:val>
          <c:extLst>
            <c:ext xmlns:c16="http://schemas.microsoft.com/office/drawing/2014/chart" uri="{C3380CC4-5D6E-409C-BE32-E72D297353CC}">
              <c16:uniqueId val="{00000001-6754-40A5-B330-4C80B42CEB52}"/>
            </c:ext>
          </c:extLst>
        </c:ser>
        <c:ser>
          <c:idx val="8"/>
          <c:order val="2"/>
          <c:tx>
            <c:strRef>
              <c:f>'C.3__'!$A$20</c:f>
              <c:strCache>
                <c:ptCount val="1"/>
                <c:pt idx="0">
                  <c:v>Valor agregado digital</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('C.3__'!$B$8,'C.3__'!$D$8,'C.3__'!$H$8,'C.3__'!$L$8,'C.3__'!$P$8)</c:f>
              <c:strCache>
                <c:ptCount val="5"/>
                <c:pt idx="0">
                  <c:v>2017pr</c:v>
                </c:pt>
                <c:pt idx="1">
                  <c:v>2018pr</c:v>
                </c:pt>
                <c:pt idx="2">
                  <c:v>2019pr</c:v>
                </c:pt>
                <c:pt idx="3">
                  <c:v>2020pr</c:v>
                </c:pt>
                <c:pt idx="4">
                  <c:v>2021pr</c:v>
                </c:pt>
              </c:strCache>
            </c:strRef>
          </c:cat>
          <c:val>
            <c:numRef>
              <c:f>('C.3__'!$B$20,'C.3__'!$D$20,'C.3__'!$H$20,'C.3__'!$L$20,'C.3__'!$P$20,'C.3__'!$T$20)</c:f>
              <c:numCache>
                <c:formatCode>_(* #,##0_);_(* \(#,##0\);_(* "-"_);_(@_)</c:formatCode>
                <c:ptCount val="6"/>
                <c:pt idx="0">
                  <c:v>117.59608464682131</c:v>
                </c:pt>
                <c:pt idx="1">
                  <c:v>203.25468009078665</c:v>
                </c:pt>
                <c:pt idx="2">
                  <c:v>321.17162954170686</c:v>
                </c:pt>
                <c:pt idx="3">
                  <c:v>720.48445794261738</c:v>
                </c:pt>
                <c:pt idx="4">
                  <c:v>1122.4164541958353</c:v>
                </c:pt>
                <c:pt idx="5">
                  <c:v>1565.4695332377848</c:v>
                </c:pt>
              </c:numCache>
            </c:numRef>
          </c:val>
          <c:extLst>
            <c:ext xmlns:c16="http://schemas.microsoft.com/office/drawing/2014/chart" uri="{C3380CC4-5D6E-409C-BE32-E72D297353CC}">
              <c16:uniqueId val="{00000002-6754-40A5-B330-4C80B42CEB52}"/>
            </c:ext>
          </c:extLst>
        </c:ser>
        <c:dLbls>
          <c:showLegendKey val="0"/>
          <c:showVal val="1"/>
          <c:showCatName val="0"/>
          <c:showSerName val="0"/>
          <c:showPercent val="0"/>
          <c:showBubbleSize val="0"/>
        </c:dLbls>
        <c:gapWidth val="150"/>
        <c:overlap val="-25"/>
        <c:axId val="165647872"/>
        <c:axId val="165649408"/>
      </c:barChart>
      <c:catAx>
        <c:axId val="165647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crossAx val="165649408"/>
        <c:crosses val="autoZero"/>
        <c:auto val="1"/>
        <c:lblAlgn val="ctr"/>
        <c:lblOffset val="100"/>
        <c:noMultiLvlLbl val="0"/>
      </c:catAx>
      <c:valAx>
        <c:axId val="165649408"/>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564787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44" l="0.7000000000000004" r="0.7000000000000004" t="0.75000000000000044" header="0.30000000000000021" footer="0.3000000000000002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Variación Anual (%) -  Plataformas intermediarias digitales que cobran una tarifa 2017pr - 2022pr</a:t>
            </a:r>
          </a:p>
        </c:rich>
      </c:tx>
      <c:layout>
        <c:manualLayout>
          <c:xMode val="edge"/>
          <c:yMode val="edge"/>
          <c:x val="1.0000263603224808E-3"/>
          <c:y val="0"/>
        </c:manualLayout>
      </c:layout>
      <c:overlay val="0"/>
      <c:spPr>
        <a:noFill/>
        <a:ln>
          <a:noFill/>
        </a:ln>
        <a:effectLst/>
      </c:spPr>
    </c:title>
    <c:autoTitleDeleted val="0"/>
    <c:plotArea>
      <c:layout/>
      <c:lineChart>
        <c:grouping val="standard"/>
        <c:varyColors val="0"/>
        <c:ser>
          <c:idx val="1"/>
          <c:order val="0"/>
          <c:tx>
            <c:strRef>
              <c:f>'C.3__'!$A$11</c:f>
              <c:strCache>
                <c:ptCount val="1"/>
                <c:pt idx="0">
                  <c:v>Producción digital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('C.3__'!$B$8,'C.3__'!$D$8,'C.3__'!$H$8,'C.3__'!$L$8,'C.3__'!$P$8,'C.3__'!$T$8)</c:f>
              <c:strCache>
                <c:ptCount val="6"/>
                <c:pt idx="0">
                  <c:v>2017pr</c:v>
                </c:pt>
                <c:pt idx="1">
                  <c:v>2018pr</c:v>
                </c:pt>
                <c:pt idx="2">
                  <c:v>2019pr</c:v>
                </c:pt>
                <c:pt idx="3">
                  <c:v>2020pr</c:v>
                </c:pt>
                <c:pt idx="4">
                  <c:v>2021pr</c:v>
                </c:pt>
                <c:pt idx="5">
                  <c:v>2022pr</c:v>
                </c:pt>
              </c:strCache>
            </c:strRef>
          </c:cat>
          <c:val>
            <c:numRef>
              <c:f>('C.3__'!$C$11,'C.3__'!$E$11,'C.3__'!$I$11,'C.3__'!$M$11,'C.3__'!$Q$11,'C.3__'!$U$11)</c:f>
              <c:numCache>
                <c:formatCode>_-* #,##0.0\ _P_t_s_-;\-* #,##0.0\ _P_t_s_-;_-* "-"??\ _P_t_s_-;_-@_-</c:formatCode>
                <c:ptCount val="6"/>
                <c:pt idx="1">
                  <c:v>72.280884388307982</c:v>
                </c:pt>
                <c:pt idx="2">
                  <c:v>57.542771037553166</c:v>
                </c:pt>
                <c:pt idx="3">
                  <c:v>127.47449497478685</c:v>
                </c:pt>
                <c:pt idx="4">
                  <c:v>48.513980921625887</c:v>
                </c:pt>
                <c:pt idx="5">
                  <c:v>40.387935924830053</c:v>
                </c:pt>
              </c:numCache>
            </c:numRef>
          </c:val>
          <c:smooth val="1"/>
          <c:extLst>
            <c:ext xmlns:c16="http://schemas.microsoft.com/office/drawing/2014/chart" uri="{C3380CC4-5D6E-409C-BE32-E72D297353CC}">
              <c16:uniqueId val="{00000003-FC97-463F-ADE1-D9F4A29B685E}"/>
            </c:ext>
          </c:extLst>
        </c:ser>
        <c:ser>
          <c:idx val="4"/>
          <c:order val="1"/>
          <c:tx>
            <c:strRef>
              <c:f>'C.3__'!$A$15</c:f>
              <c:strCache>
                <c:ptCount val="1"/>
                <c:pt idx="0">
                  <c:v>Consumo intermedio digital</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('C.3__'!$B$8,'C.3__'!$D$8,'C.3__'!$H$8,'C.3__'!$L$8,'C.3__'!$P$8,'C.3__'!$T$8)</c:f>
              <c:strCache>
                <c:ptCount val="6"/>
                <c:pt idx="0">
                  <c:v>2017pr</c:v>
                </c:pt>
                <c:pt idx="1">
                  <c:v>2018pr</c:v>
                </c:pt>
                <c:pt idx="2">
                  <c:v>2019pr</c:v>
                </c:pt>
                <c:pt idx="3">
                  <c:v>2020pr</c:v>
                </c:pt>
                <c:pt idx="4">
                  <c:v>2021pr</c:v>
                </c:pt>
                <c:pt idx="5">
                  <c:v>2022pr</c:v>
                </c:pt>
              </c:strCache>
            </c:strRef>
          </c:cat>
          <c:val>
            <c:numRef>
              <c:f>('C.3__'!$C$15,'C.3__'!$E$15,'C.3__'!$I$15,'C.3__'!$M$15,'C.3__'!$Q$15,'C.3__'!$U$15)</c:f>
              <c:numCache>
                <c:formatCode>_-* #,##0.0\ _P_t_s_-;\-* #,##0.0\ _P_t_s_-;_-* "-"??\ _P_t_s_-;_-@_-</c:formatCode>
                <c:ptCount val="6"/>
                <c:pt idx="1">
                  <c:v>71.441663781285072</c:v>
                </c:pt>
                <c:pt idx="2">
                  <c:v>56.830851970075116</c:v>
                </c:pt>
                <c:pt idx="3">
                  <c:v>132.25699915961155</c:v>
                </c:pt>
                <c:pt idx="4">
                  <c:v>37.830686441657299</c:v>
                </c:pt>
                <c:pt idx="5">
                  <c:v>41.906853851964868</c:v>
                </c:pt>
              </c:numCache>
            </c:numRef>
          </c:val>
          <c:smooth val="1"/>
          <c:extLst>
            <c:ext xmlns:c16="http://schemas.microsoft.com/office/drawing/2014/chart" uri="{C3380CC4-5D6E-409C-BE32-E72D297353CC}">
              <c16:uniqueId val="{00000008-FC97-463F-ADE1-D9F4A29B685E}"/>
            </c:ext>
          </c:extLst>
        </c:ser>
        <c:ser>
          <c:idx val="8"/>
          <c:order val="2"/>
          <c:tx>
            <c:strRef>
              <c:f>'C.3__'!$A$20</c:f>
              <c:strCache>
                <c:ptCount val="1"/>
                <c:pt idx="0">
                  <c:v>Valor agregado digital</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strRef>
              <c:f>('C.3__'!$B$8,'C.3__'!$D$8,'C.3__'!$H$8,'C.3__'!$L$8,'C.3__'!$P$8,'C.3__'!$T$8)</c:f>
              <c:strCache>
                <c:ptCount val="6"/>
                <c:pt idx="0">
                  <c:v>2017pr</c:v>
                </c:pt>
                <c:pt idx="1">
                  <c:v>2018pr</c:v>
                </c:pt>
                <c:pt idx="2">
                  <c:v>2019pr</c:v>
                </c:pt>
                <c:pt idx="3">
                  <c:v>2020pr</c:v>
                </c:pt>
                <c:pt idx="4">
                  <c:v>2021pr</c:v>
                </c:pt>
                <c:pt idx="5">
                  <c:v>2022pr</c:v>
                </c:pt>
              </c:strCache>
            </c:strRef>
          </c:cat>
          <c:val>
            <c:numRef>
              <c:f>('C.3__'!$C$20,'C.3__'!$E$20,'C.3__'!$I$20,'C.3__'!$M$20,'C.3__'!$Q$20,'C.3__'!$U$20)</c:f>
              <c:numCache>
                <c:formatCode>_-* #,##0.0\ _P_t_s_-;\-* #,##0.0\ _P_t_s_-;_-* "-"??\ _P_t_s_-;_-@_-</c:formatCode>
                <c:ptCount val="6"/>
                <c:pt idx="1">
                  <c:v>72.841366871376295</c:v>
                </c:pt>
                <c:pt idx="2">
                  <c:v>58.014383431786619</c:v>
                </c:pt>
                <c:pt idx="3">
                  <c:v>124.33004402372232</c:v>
                </c:pt>
                <c:pt idx="4">
                  <c:v>55.786352061077984</c:v>
                </c:pt>
                <c:pt idx="5">
                  <c:v>39.473145407457409</c:v>
                </c:pt>
              </c:numCache>
            </c:numRef>
          </c:val>
          <c:smooth val="1"/>
          <c:extLst>
            <c:ext xmlns:c16="http://schemas.microsoft.com/office/drawing/2014/chart" uri="{C3380CC4-5D6E-409C-BE32-E72D297353CC}">
              <c16:uniqueId val="{0000000E-FC97-463F-ADE1-D9F4A29B685E}"/>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marker val="1"/>
        <c:smooth val="0"/>
        <c:axId val="165723520"/>
        <c:axId val="165733504"/>
      </c:lineChart>
      <c:catAx>
        <c:axId val="165723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5733504"/>
        <c:crosses val="autoZero"/>
        <c:auto val="1"/>
        <c:lblAlgn val="ctr"/>
        <c:lblOffset val="100"/>
        <c:noMultiLvlLbl val="0"/>
      </c:catAx>
      <c:valAx>
        <c:axId val="1657335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sz="1000" b="0" i="0" u="none" strike="noStrike" kern="1200" baseline="0">
                    <a:solidFill>
                      <a:sysClr val="windowText" lastClr="000000">
                        <a:lumMod val="65000"/>
                        <a:lumOff val="35000"/>
                      </a:sysClr>
                    </a:solidFill>
                  </a:rPr>
                  <a:t>Variación porcentual</a:t>
                </a:r>
              </a:p>
            </c:rich>
          </c:tx>
          <c:overlay val="0"/>
          <c:spPr>
            <a:noFill/>
            <a:ln>
              <a:noFill/>
            </a:ln>
            <a:effectLst/>
          </c:spPr>
        </c:title>
        <c:numFmt formatCode="_-* #,##0\ _P_t_s_-;\-* #,##0\ _P_t_s_-;_-* &quot;-&quot;??\ _P_t_s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572352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1"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44" l="0.7000000000000004" r="0.7000000000000004" t="0.75000000000000044" header="0.30000000000000021" footer="0.3000000000000002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1.png"/><Relationship Id="rId5" Type="http://schemas.openxmlformats.org/officeDocument/2006/relationships/chart" Target="../charts/chart4.xml"/><Relationship Id="rId4" Type="http://schemas.openxmlformats.org/officeDocument/2006/relationships/chart" Target="../charts/chart3.xml"/></Relationships>
</file>

<file path=xl/drawings/_rels/drawing15.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1.png"/><Relationship Id="rId4" Type="http://schemas.openxmlformats.org/officeDocument/2006/relationships/chart" Target="../charts/chart5.xml"/></Relationships>
</file>

<file path=xl/drawings/_rels/drawing17.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1.png"/><Relationship Id="rId5" Type="http://schemas.openxmlformats.org/officeDocument/2006/relationships/chart" Target="../charts/chart7.xml"/><Relationship Id="rId4" Type="http://schemas.openxmlformats.org/officeDocument/2006/relationships/chart" Target="../charts/chart6.xml"/></Relationships>
</file>

<file path=xl/drawings/_rels/drawing18.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1.png"/><Relationship Id="rId5" Type="http://schemas.openxmlformats.org/officeDocument/2006/relationships/chart" Target="../charts/chart9.xml"/><Relationship Id="rId4" Type="http://schemas.openxmlformats.org/officeDocument/2006/relationships/chart" Target="../charts/chart8.xml"/></Relationships>
</file>

<file path=xl/drawings/_rels/drawing19.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1.png"/><Relationship Id="rId5" Type="http://schemas.openxmlformats.org/officeDocument/2006/relationships/chart" Target="../charts/chart11.xml"/><Relationship Id="rId4"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image" Target="../media/image3.emf"/><Relationship Id="rId4" Type="http://schemas.openxmlformats.org/officeDocument/2006/relationships/image" Target="../media/image5.png"/></Relationships>
</file>

<file path=xl/drawings/_rels/drawing20.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1.png"/><Relationship Id="rId5" Type="http://schemas.openxmlformats.org/officeDocument/2006/relationships/chart" Target="../charts/chart13.xml"/><Relationship Id="rId4" Type="http://schemas.openxmlformats.org/officeDocument/2006/relationships/chart" Target="../charts/chart12.xml"/></Relationships>
</file>

<file path=xl/drawings/_rels/drawing21.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1.png"/><Relationship Id="rId5" Type="http://schemas.openxmlformats.org/officeDocument/2006/relationships/chart" Target="../charts/chart15.xml"/><Relationship Id="rId4" Type="http://schemas.openxmlformats.org/officeDocument/2006/relationships/chart" Target="../charts/chart14.xml"/></Relationships>
</file>

<file path=xl/drawings/_rels/drawing22.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1.png"/><Relationship Id="rId5" Type="http://schemas.openxmlformats.org/officeDocument/2006/relationships/chart" Target="../charts/chart17.xml"/><Relationship Id="rId4" Type="http://schemas.openxmlformats.org/officeDocument/2006/relationships/chart" Target="../charts/chart16.xml"/></Relationships>
</file>

<file path=xl/drawings/_rels/drawing23.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1.png"/><Relationship Id="rId5" Type="http://schemas.openxmlformats.org/officeDocument/2006/relationships/chart" Target="../charts/chart19.xml"/><Relationship Id="rId4" Type="http://schemas.openxmlformats.org/officeDocument/2006/relationships/chart" Target="../charts/chart1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127781</xdr:rowOff>
    </xdr:from>
    <xdr:to>
      <xdr:col>7</xdr:col>
      <xdr:colOff>53340</xdr:colOff>
      <xdr:row>2</xdr:row>
      <xdr:rowOff>173501</xdr:rowOff>
    </xdr:to>
    <xdr:pic>
      <xdr:nvPicPr>
        <xdr:cNvPr id="21438047" name="Imagen 12">
          <a:extLst>
            <a:ext uri="{FF2B5EF4-FFF2-40B4-BE49-F238E27FC236}">
              <a16:creationId xmlns:a16="http://schemas.microsoft.com/office/drawing/2014/main" id="{ED292E08-BD09-F766-B647-E5FBF55A48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815" t="45454" r="978" b="19910"/>
        <a:stretch>
          <a:fillRect/>
        </a:stretch>
      </xdr:blipFill>
      <xdr:spPr bwMode="auto">
        <a:xfrm>
          <a:off x="0" y="1141827"/>
          <a:ext cx="698754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117764</xdr:colOff>
      <xdr:row>0</xdr:row>
      <xdr:rowOff>90055</xdr:rowOff>
    </xdr:from>
    <xdr:to>
      <xdr:col>2</xdr:col>
      <xdr:colOff>171104</xdr:colOff>
      <xdr:row>2</xdr:row>
      <xdr:rowOff>88323</xdr:rowOff>
    </xdr:to>
    <xdr:pic>
      <xdr:nvPicPr>
        <xdr:cNvPr id="2" name="Imagen 1">
          <a:extLst>
            <a:ext uri="{FF2B5EF4-FFF2-40B4-BE49-F238E27FC236}">
              <a16:creationId xmlns:a16="http://schemas.microsoft.com/office/drawing/2014/main" id="{7712A544-C6C2-343F-B628-A1C1236342A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764" y="90055"/>
          <a:ext cx="1868285"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30480</xdr:colOff>
      <xdr:row>1</xdr:row>
      <xdr:rowOff>296333</xdr:rowOff>
    </xdr:from>
    <xdr:to>
      <xdr:col>8</xdr:col>
      <xdr:colOff>9843</xdr:colOff>
      <xdr:row>1</xdr:row>
      <xdr:rowOff>342052</xdr:rowOff>
    </xdr:to>
    <xdr:pic>
      <xdr:nvPicPr>
        <xdr:cNvPr id="2" name="Imagen 6">
          <a:extLst>
            <a:ext uri="{FF2B5EF4-FFF2-40B4-BE49-F238E27FC236}">
              <a16:creationId xmlns:a16="http://schemas.microsoft.com/office/drawing/2014/main" id="{73C3BD9A-4BE3-4305-91BC-9AD5B6B5ADD1}"/>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815" t="45454" r="978" b="19910"/>
        <a:stretch>
          <a:fillRect/>
        </a:stretch>
      </xdr:blipFill>
      <xdr:spPr bwMode="auto">
        <a:xfrm>
          <a:off x="30480" y="1058333"/>
          <a:ext cx="1085183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156209</xdr:colOff>
      <xdr:row>0</xdr:row>
      <xdr:rowOff>118110</xdr:rowOff>
    </xdr:from>
    <xdr:to>
      <xdr:col>0</xdr:col>
      <xdr:colOff>2341244</xdr:colOff>
      <xdr:row>1</xdr:row>
      <xdr:rowOff>268064</xdr:rowOff>
    </xdr:to>
    <xdr:pic>
      <xdr:nvPicPr>
        <xdr:cNvPr id="6" name="Imagen 1">
          <a:extLst>
            <a:ext uri="{FF2B5EF4-FFF2-40B4-BE49-F238E27FC236}">
              <a16:creationId xmlns:a16="http://schemas.microsoft.com/office/drawing/2014/main" id="{1501710A-4C83-4607-AC1F-B6D930C3F0A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6209" y="118110"/>
          <a:ext cx="2181225" cy="8357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30480</xdr:colOff>
      <xdr:row>1</xdr:row>
      <xdr:rowOff>293688</xdr:rowOff>
    </xdr:from>
    <xdr:to>
      <xdr:col>8</xdr:col>
      <xdr:colOff>0</xdr:colOff>
      <xdr:row>1</xdr:row>
      <xdr:rowOff>342901</xdr:rowOff>
    </xdr:to>
    <xdr:pic>
      <xdr:nvPicPr>
        <xdr:cNvPr id="2" name="Imagen 6">
          <a:extLst>
            <a:ext uri="{FF2B5EF4-FFF2-40B4-BE49-F238E27FC236}">
              <a16:creationId xmlns:a16="http://schemas.microsoft.com/office/drawing/2014/main" id="{FF204D57-A97A-494B-97B6-6AE981275424}"/>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815" t="45454" r="978" b="19910"/>
        <a:stretch>
          <a:fillRect/>
        </a:stretch>
      </xdr:blipFill>
      <xdr:spPr bwMode="auto">
        <a:xfrm>
          <a:off x="30480" y="1055688"/>
          <a:ext cx="11375708" cy="492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158447</xdr:colOff>
      <xdr:row>0</xdr:row>
      <xdr:rowOff>80856</xdr:rowOff>
    </xdr:from>
    <xdr:to>
      <xdr:col>0</xdr:col>
      <xdr:colOff>2469152</xdr:colOff>
      <xdr:row>1</xdr:row>
      <xdr:rowOff>293218</xdr:rowOff>
    </xdr:to>
    <xdr:pic>
      <xdr:nvPicPr>
        <xdr:cNvPr id="6" name="Imagen 1">
          <a:extLst>
            <a:ext uri="{FF2B5EF4-FFF2-40B4-BE49-F238E27FC236}">
              <a16:creationId xmlns:a16="http://schemas.microsoft.com/office/drawing/2014/main" id="{9ABD2345-CA89-4758-B343-7CA76E42C00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8447" y="80856"/>
          <a:ext cx="2312610" cy="9153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30481</xdr:colOff>
      <xdr:row>1</xdr:row>
      <xdr:rowOff>293371</xdr:rowOff>
    </xdr:from>
    <xdr:to>
      <xdr:col>8</xdr:col>
      <xdr:colOff>39688</xdr:colOff>
      <xdr:row>1</xdr:row>
      <xdr:rowOff>351578</xdr:rowOff>
    </xdr:to>
    <xdr:pic>
      <xdr:nvPicPr>
        <xdr:cNvPr id="2" name="Imagen 6">
          <a:extLst>
            <a:ext uri="{FF2B5EF4-FFF2-40B4-BE49-F238E27FC236}">
              <a16:creationId xmlns:a16="http://schemas.microsoft.com/office/drawing/2014/main" id="{0EA8E1E4-F82F-4D0E-92B5-F7A8D9A1AB27}"/>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815" t="45454" r="978" b="19910"/>
        <a:stretch>
          <a:fillRect/>
        </a:stretch>
      </xdr:blipFill>
      <xdr:spPr bwMode="auto">
        <a:xfrm>
          <a:off x="30481" y="979171"/>
          <a:ext cx="10166667" cy="563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151312</xdr:colOff>
      <xdr:row>0</xdr:row>
      <xdr:rowOff>74022</xdr:rowOff>
    </xdr:from>
    <xdr:to>
      <xdr:col>0</xdr:col>
      <xdr:colOff>2437312</xdr:colOff>
      <xdr:row>1</xdr:row>
      <xdr:rowOff>277519</xdr:rowOff>
    </xdr:to>
    <xdr:pic>
      <xdr:nvPicPr>
        <xdr:cNvPr id="6" name="Imagen 1">
          <a:extLst>
            <a:ext uri="{FF2B5EF4-FFF2-40B4-BE49-F238E27FC236}">
              <a16:creationId xmlns:a16="http://schemas.microsoft.com/office/drawing/2014/main" id="{4F526231-3932-4540-8813-69BE574B5E0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1312" y="74022"/>
          <a:ext cx="2286000" cy="8873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30481</xdr:colOff>
      <xdr:row>1</xdr:row>
      <xdr:rowOff>314326</xdr:rowOff>
    </xdr:from>
    <xdr:to>
      <xdr:col>8</xdr:col>
      <xdr:colOff>39688</xdr:colOff>
      <xdr:row>1</xdr:row>
      <xdr:rowOff>368723</xdr:rowOff>
    </xdr:to>
    <xdr:pic>
      <xdr:nvPicPr>
        <xdr:cNvPr id="2" name="Imagen 6">
          <a:extLst>
            <a:ext uri="{FF2B5EF4-FFF2-40B4-BE49-F238E27FC236}">
              <a16:creationId xmlns:a16="http://schemas.microsoft.com/office/drawing/2014/main" id="{F0B7F063-7C91-4211-A6DA-9DE0A991EACB}"/>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815" t="45454" r="978" b="19910"/>
        <a:stretch>
          <a:fillRect/>
        </a:stretch>
      </xdr:blipFill>
      <xdr:spPr bwMode="auto">
        <a:xfrm>
          <a:off x="30481" y="1076326"/>
          <a:ext cx="10162857" cy="563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192404</xdr:colOff>
      <xdr:row>0</xdr:row>
      <xdr:rowOff>108585</xdr:rowOff>
    </xdr:from>
    <xdr:to>
      <xdr:col>0</xdr:col>
      <xdr:colOff>2451734</xdr:colOff>
      <xdr:row>1</xdr:row>
      <xdr:rowOff>278130</xdr:rowOff>
    </xdr:to>
    <xdr:pic>
      <xdr:nvPicPr>
        <xdr:cNvPr id="3" name="Imagen 1">
          <a:extLst>
            <a:ext uri="{FF2B5EF4-FFF2-40B4-BE49-F238E27FC236}">
              <a16:creationId xmlns:a16="http://schemas.microsoft.com/office/drawing/2014/main" id="{F5ED2635-A5D5-4653-B03D-62DC373589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2404" y="108585"/>
          <a:ext cx="22574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30480</xdr:colOff>
      <xdr:row>1</xdr:row>
      <xdr:rowOff>296332</xdr:rowOff>
    </xdr:from>
    <xdr:to>
      <xdr:col>6</xdr:col>
      <xdr:colOff>1049444</xdr:colOff>
      <xdr:row>1</xdr:row>
      <xdr:rowOff>361949</xdr:rowOff>
    </xdr:to>
    <xdr:pic>
      <xdr:nvPicPr>
        <xdr:cNvPr id="24426589" name="Imagen 6">
          <a:extLst>
            <a:ext uri="{FF2B5EF4-FFF2-40B4-BE49-F238E27FC236}">
              <a16:creationId xmlns:a16="http://schemas.microsoft.com/office/drawing/2014/main" id="{62928EEA-29E2-30AF-57C1-865E70BA68E4}"/>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815" t="45454" r="978" b="19910"/>
        <a:stretch>
          <a:fillRect/>
        </a:stretch>
      </xdr:blipFill>
      <xdr:spPr bwMode="auto">
        <a:xfrm>
          <a:off x="30480" y="1058332"/>
          <a:ext cx="9883987" cy="618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365760</xdr:colOff>
      <xdr:row>0</xdr:row>
      <xdr:rowOff>167640</xdr:rowOff>
    </xdr:from>
    <xdr:to>
      <xdr:col>7</xdr:col>
      <xdr:colOff>533400</xdr:colOff>
      <xdr:row>1</xdr:row>
      <xdr:rowOff>114300</xdr:rowOff>
    </xdr:to>
    <xdr:grpSp>
      <xdr:nvGrpSpPr>
        <xdr:cNvPr id="24426590" name="Grupo 1">
          <a:extLst>
            <a:ext uri="{FF2B5EF4-FFF2-40B4-BE49-F238E27FC236}">
              <a16:creationId xmlns:a16="http://schemas.microsoft.com/office/drawing/2014/main" id="{18C5CB35-78C4-6939-CA68-850ED5906642}"/>
            </a:ext>
          </a:extLst>
        </xdr:cNvPr>
        <xdr:cNvGrpSpPr>
          <a:grpSpLocks/>
        </xdr:cNvGrpSpPr>
      </xdr:nvGrpSpPr>
      <xdr:grpSpPr bwMode="auto">
        <a:xfrm>
          <a:off x="365760" y="167640"/>
          <a:ext cx="10264140" cy="708660"/>
          <a:chOff x="288407" y="266700"/>
          <a:chExt cx="6183074" cy="447675"/>
        </a:xfrm>
      </xdr:grpSpPr>
      <xdr:pic>
        <xdr:nvPicPr>
          <xdr:cNvPr id="24426591" name="Imagen 17">
            <a:extLst>
              <a:ext uri="{FF2B5EF4-FFF2-40B4-BE49-F238E27FC236}">
                <a16:creationId xmlns:a16="http://schemas.microsoft.com/office/drawing/2014/main" id="{9E6CDF6B-DD03-DD09-E141-F63021DFECD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6700"/>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426592" name="Imagen 17">
            <a:extLst>
              <a:ext uri="{FF2B5EF4-FFF2-40B4-BE49-F238E27FC236}">
                <a16:creationId xmlns:a16="http://schemas.microsoft.com/office/drawing/2014/main" id="{8512F2C2-19C3-E30A-FCBE-B91F383EAD0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44941" y="349685"/>
            <a:ext cx="1526540" cy="339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18</xdr:col>
      <xdr:colOff>175267</xdr:colOff>
      <xdr:row>7</xdr:row>
      <xdr:rowOff>205740</xdr:rowOff>
    </xdr:from>
    <xdr:to>
      <xdr:col>25</xdr:col>
      <xdr:colOff>769620</xdr:colOff>
      <xdr:row>15</xdr:row>
      <xdr:rowOff>259080</xdr:rowOff>
    </xdr:to>
    <xdr:graphicFrame macro="">
      <xdr:nvGraphicFramePr>
        <xdr:cNvPr id="2" name="Gráfico 1">
          <a:extLst>
            <a:ext uri="{FF2B5EF4-FFF2-40B4-BE49-F238E27FC236}">
              <a16:creationId xmlns:a16="http://schemas.microsoft.com/office/drawing/2014/main" id="{276CDB27-F230-6724-93C5-777C61BF5AA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167640</xdr:colOff>
      <xdr:row>15</xdr:row>
      <xdr:rowOff>311035</xdr:rowOff>
    </xdr:from>
    <xdr:to>
      <xdr:col>25</xdr:col>
      <xdr:colOff>769620</xdr:colOff>
      <xdr:row>29</xdr:row>
      <xdr:rowOff>76201</xdr:rowOff>
    </xdr:to>
    <xdr:graphicFrame macro="">
      <xdr:nvGraphicFramePr>
        <xdr:cNvPr id="4" name="Gráfico 3">
          <a:extLst>
            <a:ext uri="{FF2B5EF4-FFF2-40B4-BE49-F238E27FC236}">
              <a16:creationId xmlns:a16="http://schemas.microsoft.com/office/drawing/2014/main" id="{2914A1D1-A1C5-43DD-963C-185887C9B0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30480</xdr:colOff>
      <xdr:row>1</xdr:row>
      <xdr:rowOff>296332</xdr:rowOff>
    </xdr:from>
    <xdr:to>
      <xdr:col>7</xdr:col>
      <xdr:colOff>690034</xdr:colOff>
      <xdr:row>1</xdr:row>
      <xdr:rowOff>358139</xdr:rowOff>
    </xdr:to>
    <xdr:pic>
      <xdr:nvPicPr>
        <xdr:cNvPr id="2" name="Imagen 6">
          <a:extLst>
            <a:ext uri="{FF2B5EF4-FFF2-40B4-BE49-F238E27FC236}">
              <a16:creationId xmlns:a16="http://schemas.microsoft.com/office/drawing/2014/main" id="{CEEECD4A-4661-47FF-AC2D-A79C51E4DE32}"/>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815" t="45454" r="978" b="19910"/>
        <a:stretch>
          <a:fillRect/>
        </a:stretch>
      </xdr:blipFill>
      <xdr:spPr bwMode="auto">
        <a:xfrm>
          <a:off x="30480" y="1058332"/>
          <a:ext cx="9874674" cy="618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365760</xdr:colOff>
      <xdr:row>0</xdr:row>
      <xdr:rowOff>167640</xdr:rowOff>
    </xdr:from>
    <xdr:to>
      <xdr:col>12</xdr:col>
      <xdr:colOff>533400</xdr:colOff>
      <xdr:row>1</xdr:row>
      <xdr:rowOff>114300</xdr:rowOff>
    </xdr:to>
    <xdr:grpSp>
      <xdr:nvGrpSpPr>
        <xdr:cNvPr id="3" name="Grupo 1">
          <a:extLst>
            <a:ext uri="{FF2B5EF4-FFF2-40B4-BE49-F238E27FC236}">
              <a16:creationId xmlns:a16="http://schemas.microsoft.com/office/drawing/2014/main" id="{035D2B2E-F6FF-4EEF-B612-6973B99FF1C9}"/>
            </a:ext>
          </a:extLst>
        </xdr:cNvPr>
        <xdr:cNvGrpSpPr>
          <a:grpSpLocks/>
        </xdr:cNvGrpSpPr>
      </xdr:nvGrpSpPr>
      <xdr:grpSpPr bwMode="auto">
        <a:xfrm>
          <a:off x="365760" y="167640"/>
          <a:ext cx="13785669" cy="708660"/>
          <a:chOff x="288407" y="266700"/>
          <a:chExt cx="6183074" cy="447675"/>
        </a:xfrm>
      </xdr:grpSpPr>
      <xdr:pic>
        <xdr:nvPicPr>
          <xdr:cNvPr id="4" name="Imagen 17">
            <a:extLst>
              <a:ext uri="{FF2B5EF4-FFF2-40B4-BE49-F238E27FC236}">
                <a16:creationId xmlns:a16="http://schemas.microsoft.com/office/drawing/2014/main" id="{529C1A13-DFC4-F4DE-ABA5-4CCEF69D60F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6700"/>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EBAF229C-F11D-3FF1-6F52-893FEBC0105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44941" y="349685"/>
            <a:ext cx="1526540" cy="339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30480</xdr:colOff>
      <xdr:row>1</xdr:row>
      <xdr:rowOff>296332</xdr:rowOff>
    </xdr:from>
    <xdr:to>
      <xdr:col>5</xdr:col>
      <xdr:colOff>517949</xdr:colOff>
      <xdr:row>1</xdr:row>
      <xdr:rowOff>365759</xdr:rowOff>
    </xdr:to>
    <xdr:pic>
      <xdr:nvPicPr>
        <xdr:cNvPr id="2" name="Imagen 6">
          <a:extLst>
            <a:ext uri="{FF2B5EF4-FFF2-40B4-BE49-F238E27FC236}">
              <a16:creationId xmlns:a16="http://schemas.microsoft.com/office/drawing/2014/main" id="{62BACC07-0D45-4581-8158-DE9B879030DB}"/>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815" t="45454" r="978" b="19910"/>
        <a:stretch>
          <a:fillRect/>
        </a:stretch>
      </xdr:blipFill>
      <xdr:spPr bwMode="auto">
        <a:xfrm>
          <a:off x="30480" y="1058332"/>
          <a:ext cx="9877214" cy="618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365760</xdr:colOff>
      <xdr:row>0</xdr:row>
      <xdr:rowOff>167640</xdr:rowOff>
    </xdr:from>
    <xdr:to>
      <xdr:col>7</xdr:col>
      <xdr:colOff>533400</xdr:colOff>
      <xdr:row>1</xdr:row>
      <xdr:rowOff>114300</xdr:rowOff>
    </xdr:to>
    <xdr:grpSp>
      <xdr:nvGrpSpPr>
        <xdr:cNvPr id="3" name="Grupo 1">
          <a:extLst>
            <a:ext uri="{FF2B5EF4-FFF2-40B4-BE49-F238E27FC236}">
              <a16:creationId xmlns:a16="http://schemas.microsoft.com/office/drawing/2014/main" id="{FD81EEF2-8EE1-49F3-9B87-BC0D6F53A9B0}"/>
            </a:ext>
          </a:extLst>
        </xdr:cNvPr>
        <xdr:cNvGrpSpPr>
          <a:grpSpLocks/>
        </xdr:cNvGrpSpPr>
      </xdr:nvGrpSpPr>
      <xdr:grpSpPr bwMode="auto">
        <a:xfrm>
          <a:off x="365760" y="167640"/>
          <a:ext cx="11148060" cy="708660"/>
          <a:chOff x="288407" y="266700"/>
          <a:chExt cx="6183074" cy="447675"/>
        </a:xfrm>
      </xdr:grpSpPr>
      <xdr:pic>
        <xdr:nvPicPr>
          <xdr:cNvPr id="4" name="Imagen 17">
            <a:extLst>
              <a:ext uri="{FF2B5EF4-FFF2-40B4-BE49-F238E27FC236}">
                <a16:creationId xmlns:a16="http://schemas.microsoft.com/office/drawing/2014/main" id="{A3B43984-8468-CDFB-1A73-719DE80BE0E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6700"/>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C8A334AD-7B3B-A714-B433-72ED9026C8E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44941" y="349685"/>
            <a:ext cx="1526540" cy="339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259080</xdr:colOff>
      <xdr:row>22</xdr:row>
      <xdr:rowOff>7620</xdr:rowOff>
    </xdr:from>
    <xdr:to>
      <xdr:col>12</xdr:col>
      <xdr:colOff>167640</xdr:colOff>
      <xdr:row>37</xdr:row>
      <xdr:rowOff>68580</xdr:rowOff>
    </xdr:to>
    <xdr:graphicFrame macro="">
      <xdr:nvGraphicFramePr>
        <xdr:cNvPr id="9" name="Gráfico 8">
          <a:extLst>
            <a:ext uri="{FF2B5EF4-FFF2-40B4-BE49-F238E27FC236}">
              <a16:creationId xmlns:a16="http://schemas.microsoft.com/office/drawing/2014/main" id="{F7B72A74-49CB-78F6-BB77-4DEFED57AA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30480</xdr:colOff>
      <xdr:row>1</xdr:row>
      <xdr:rowOff>274320</xdr:rowOff>
    </xdr:from>
    <xdr:to>
      <xdr:col>6</xdr:col>
      <xdr:colOff>1101090</xdr:colOff>
      <xdr:row>1</xdr:row>
      <xdr:rowOff>323849</xdr:rowOff>
    </xdr:to>
    <xdr:pic>
      <xdr:nvPicPr>
        <xdr:cNvPr id="2" name="Imagen 6">
          <a:extLst>
            <a:ext uri="{FF2B5EF4-FFF2-40B4-BE49-F238E27FC236}">
              <a16:creationId xmlns:a16="http://schemas.microsoft.com/office/drawing/2014/main" id="{9EB858DE-9CAA-442F-9103-4857966F87C0}"/>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815" t="45454" r="978" b="19910"/>
        <a:stretch>
          <a:fillRect/>
        </a:stretch>
      </xdr:blipFill>
      <xdr:spPr bwMode="auto">
        <a:xfrm>
          <a:off x="30480" y="1036320"/>
          <a:ext cx="96012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365760</xdr:colOff>
      <xdr:row>0</xdr:row>
      <xdr:rowOff>167640</xdr:rowOff>
    </xdr:from>
    <xdr:to>
      <xdr:col>7</xdr:col>
      <xdr:colOff>533400</xdr:colOff>
      <xdr:row>1</xdr:row>
      <xdr:rowOff>114300</xdr:rowOff>
    </xdr:to>
    <xdr:grpSp>
      <xdr:nvGrpSpPr>
        <xdr:cNvPr id="3" name="Grupo 1">
          <a:extLst>
            <a:ext uri="{FF2B5EF4-FFF2-40B4-BE49-F238E27FC236}">
              <a16:creationId xmlns:a16="http://schemas.microsoft.com/office/drawing/2014/main" id="{1FD65B3D-8C66-480F-8F01-0F7EC47D2BB7}"/>
            </a:ext>
          </a:extLst>
        </xdr:cNvPr>
        <xdr:cNvGrpSpPr>
          <a:grpSpLocks/>
        </xdr:cNvGrpSpPr>
      </xdr:nvGrpSpPr>
      <xdr:grpSpPr bwMode="auto">
        <a:xfrm>
          <a:off x="365760" y="167640"/>
          <a:ext cx="9878907" cy="708660"/>
          <a:chOff x="288407" y="266700"/>
          <a:chExt cx="6183074" cy="447675"/>
        </a:xfrm>
      </xdr:grpSpPr>
      <xdr:pic>
        <xdr:nvPicPr>
          <xdr:cNvPr id="4" name="Imagen 17">
            <a:extLst>
              <a:ext uri="{FF2B5EF4-FFF2-40B4-BE49-F238E27FC236}">
                <a16:creationId xmlns:a16="http://schemas.microsoft.com/office/drawing/2014/main" id="{343BEF8A-6CC5-3DB0-2793-9477C17123E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6700"/>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4F191654-D2DE-D415-8DBA-27D3CB7F384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44941" y="349685"/>
            <a:ext cx="1526540" cy="339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23</xdr:col>
      <xdr:colOff>137161</xdr:colOff>
      <xdr:row>9</xdr:row>
      <xdr:rowOff>114300</xdr:rowOff>
    </xdr:from>
    <xdr:to>
      <xdr:col>34</xdr:col>
      <xdr:colOff>403860</xdr:colOff>
      <xdr:row>28</xdr:row>
      <xdr:rowOff>68580</xdr:rowOff>
    </xdr:to>
    <xdr:graphicFrame macro="">
      <xdr:nvGraphicFramePr>
        <xdr:cNvPr id="6" name="Gráfico 5">
          <a:extLst>
            <a:ext uri="{FF2B5EF4-FFF2-40B4-BE49-F238E27FC236}">
              <a16:creationId xmlns:a16="http://schemas.microsoft.com/office/drawing/2014/main" id="{09510A02-5060-4A5E-B5F9-81DFDD29AB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23</xdr:col>
      <xdr:colOff>139059</xdr:colOff>
      <xdr:row>30</xdr:row>
      <xdr:rowOff>20947</xdr:rowOff>
    </xdr:from>
    <xdr:to>
      <xdr:col>34</xdr:col>
      <xdr:colOff>403861</xdr:colOff>
      <xdr:row>48</xdr:row>
      <xdr:rowOff>129540</xdr:rowOff>
    </xdr:to>
    <xdr:graphicFrame macro="">
      <xdr:nvGraphicFramePr>
        <xdr:cNvPr id="7" name="Gráfico 6">
          <a:extLst>
            <a:ext uri="{FF2B5EF4-FFF2-40B4-BE49-F238E27FC236}">
              <a16:creationId xmlns:a16="http://schemas.microsoft.com/office/drawing/2014/main" id="{119E0F51-21CA-454A-9349-F1D109C0E1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30480</xdr:colOff>
      <xdr:row>1</xdr:row>
      <xdr:rowOff>274320</xdr:rowOff>
    </xdr:from>
    <xdr:to>
      <xdr:col>6</xdr:col>
      <xdr:colOff>926253</xdr:colOff>
      <xdr:row>1</xdr:row>
      <xdr:rowOff>320039</xdr:rowOff>
    </xdr:to>
    <xdr:pic>
      <xdr:nvPicPr>
        <xdr:cNvPr id="2" name="Imagen 6">
          <a:extLst>
            <a:ext uri="{FF2B5EF4-FFF2-40B4-BE49-F238E27FC236}">
              <a16:creationId xmlns:a16="http://schemas.microsoft.com/office/drawing/2014/main" id="{3DF5BEBF-907D-47E0-B048-35CFF76DD8C1}"/>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815" t="45454" r="978" b="19910"/>
        <a:stretch>
          <a:fillRect/>
        </a:stretch>
      </xdr:blipFill>
      <xdr:spPr bwMode="auto">
        <a:xfrm>
          <a:off x="30480" y="1036320"/>
          <a:ext cx="96012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365760</xdr:colOff>
      <xdr:row>0</xdr:row>
      <xdr:rowOff>167640</xdr:rowOff>
    </xdr:from>
    <xdr:to>
      <xdr:col>7</xdr:col>
      <xdr:colOff>533400</xdr:colOff>
      <xdr:row>1</xdr:row>
      <xdr:rowOff>114300</xdr:rowOff>
    </xdr:to>
    <xdr:grpSp>
      <xdr:nvGrpSpPr>
        <xdr:cNvPr id="3" name="Grupo 1">
          <a:extLst>
            <a:ext uri="{FF2B5EF4-FFF2-40B4-BE49-F238E27FC236}">
              <a16:creationId xmlns:a16="http://schemas.microsoft.com/office/drawing/2014/main" id="{B0405FC7-24F6-4A5C-9165-15AE31086D44}"/>
            </a:ext>
          </a:extLst>
        </xdr:cNvPr>
        <xdr:cNvGrpSpPr>
          <a:grpSpLocks/>
        </xdr:cNvGrpSpPr>
      </xdr:nvGrpSpPr>
      <xdr:grpSpPr bwMode="auto">
        <a:xfrm>
          <a:off x="365760" y="167640"/>
          <a:ext cx="10048240" cy="708660"/>
          <a:chOff x="288407" y="266700"/>
          <a:chExt cx="6183074" cy="447675"/>
        </a:xfrm>
      </xdr:grpSpPr>
      <xdr:pic>
        <xdr:nvPicPr>
          <xdr:cNvPr id="4" name="Imagen 17">
            <a:extLst>
              <a:ext uri="{FF2B5EF4-FFF2-40B4-BE49-F238E27FC236}">
                <a16:creationId xmlns:a16="http://schemas.microsoft.com/office/drawing/2014/main" id="{3CD1EF91-5030-8BA4-4A5C-C6A00ED81AB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6700"/>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71188CE7-0726-7120-AAA7-3319003FFA7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44941" y="349685"/>
            <a:ext cx="1526540" cy="339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23</xdr:col>
      <xdr:colOff>320040</xdr:colOff>
      <xdr:row>10</xdr:row>
      <xdr:rowOff>68580</xdr:rowOff>
    </xdr:from>
    <xdr:to>
      <xdr:col>36</xdr:col>
      <xdr:colOff>348607</xdr:colOff>
      <xdr:row>41</xdr:row>
      <xdr:rowOff>26662</xdr:rowOff>
    </xdr:to>
    <xdr:graphicFrame macro="">
      <xdr:nvGraphicFramePr>
        <xdr:cNvPr id="6" name="Gráfico 5">
          <a:extLst>
            <a:ext uri="{FF2B5EF4-FFF2-40B4-BE49-F238E27FC236}">
              <a16:creationId xmlns:a16="http://schemas.microsoft.com/office/drawing/2014/main" id="{4DBDAFD4-607B-47B7-8BE3-E3536C74B5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23</xdr:col>
      <xdr:colOff>321938</xdr:colOff>
      <xdr:row>42</xdr:row>
      <xdr:rowOff>43806</xdr:rowOff>
    </xdr:from>
    <xdr:to>
      <xdr:col>36</xdr:col>
      <xdr:colOff>350505</xdr:colOff>
      <xdr:row>58</xdr:row>
      <xdr:rowOff>193963</xdr:rowOff>
    </xdr:to>
    <xdr:graphicFrame macro="">
      <xdr:nvGraphicFramePr>
        <xdr:cNvPr id="7" name="Gráfico 6">
          <a:extLst>
            <a:ext uri="{FF2B5EF4-FFF2-40B4-BE49-F238E27FC236}">
              <a16:creationId xmlns:a16="http://schemas.microsoft.com/office/drawing/2014/main" id="{224511B9-C67B-4CE0-BDFE-5B4F2CA26F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30480</xdr:colOff>
      <xdr:row>1</xdr:row>
      <xdr:rowOff>274320</xdr:rowOff>
    </xdr:from>
    <xdr:to>
      <xdr:col>6</xdr:col>
      <xdr:colOff>664633</xdr:colOff>
      <xdr:row>1</xdr:row>
      <xdr:rowOff>335280</xdr:rowOff>
    </xdr:to>
    <xdr:pic>
      <xdr:nvPicPr>
        <xdr:cNvPr id="2" name="Imagen 6">
          <a:extLst>
            <a:ext uri="{FF2B5EF4-FFF2-40B4-BE49-F238E27FC236}">
              <a16:creationId xmlns:a16="http://schemas.microsoft.com/office/drawing/2014/main" id="{53063671-0558-4BE9-9A41-BD86C12161E3}"/>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815" t="45454" r="978" b="19910"/>
        <a:stretch>
          <a:fillRect/>
        </a:stretch>
      </xdr:blipFill>
      <xdr:spPr bwMode="auto">
        <a:xfrm>
          <a:off x="30480" y="1036320"/>
          <a:ext cx="9608820" cy="60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365760</xdr:colOff>
      <xdr:row>0</xdr:row>
      <xdr:rowOff>167640</xdr:rowOff>
    </xdr:from>
    <xdr:to>
      <xdr:col>7</xdr:col>
      <xdr:colOff>533400</xdr:colOff>
      <xdr:row>1</xdr:row>
      <xdr:rowOff>114300</xdr:rowOff>
    </xdr:to>
    <xdr:grpSp>
      <xdr:nvGrpSpPr>
        <xdr:cNvPr id="3" name="Grupo 1">
          <a:extLst>
            <a:ext uri="{FF2B5EF4-FFF2-40B4-BE49-F238E27FC236}">
              <a16:creationId xmlns:a16="http://schemas.microsoft.com/office/drawing/2014/main" id="{137E411A-1CA7-43D7-B6C8-FB1D58B5AF67}"/>
            </a:ext>
          </a:extLst>
        </xdr:cNvPr>
        <xdr:cNvGrpSpPr>
          <a:grpSpLocks/>
        </xdr:cNvGrpSpPr>
      </xdr:nvGrpSpPr>
      <xdr:grpSpPr bwMode="auto">
        <a:xfrm>
          <a:off x="365760" y="167640"/>
          <a:ext cx="10209107" cy="708660"/>
          <a:chOff x="288407" y="266700"/>
          <a:chExt cx="6183074" cy="447675"/>
        </a:xfrm>
      </xdr:grpSpPr>
      <xdr:pic>
        <xdr:nvPicPr>
          <xdr:cNvPr id="4" name="Imagen 17">
            <a:extLst>
              <a:ext uri="{FF2B5EF4-FFF2-40B4-BE49-F238E27FC236}">
                <a16:creationId xmlns:a16="http://schemas.microsoft.com/office/drawing/2014/main" id="{7851B4AF-1268-1BA7-FE97-B545AC14CC9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6700"/>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B863C10A-8CD8-DE81-73DD-BDFEE0C41F6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44941" y="349685"/>
            <a:ext cx="1526540" cy="339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23</xdr:col>
      <xdr:colOff>83820</xdr:colOff>
      <xdr:row>10</xdr:row>
      <xdr:rowOff>83820</xdr:rowOff>
    </xdr:from>
    <xdr:to>
      <xdr:col>36</xdr:col>
      <xdr:colOff>85371</xdr:colOff>
      <xdr:row>41</xdr:row>
      <xdr:rowOff>14886</xdr:rowOff>
    </xdr:to>
    <xdr:graphicFrame macro="">
      <xdr:nvGraphicFramePr>
        <xdr:cNvPr id="6" name="Gráfico 5">
          <a:extLst>
            <a:ext uri="{FF2B5EF4-FFF2-40B4-BE49-F238E27FC236}">
              <a16:creationId xmlns:a16="http://schemas.microsoft.com/office/drawing/2014/main" id="{45F0D2F3-B1BE-41A3-85CF-AD5407CC7A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23</xdr:col>
      <xdr:colOff>85718</xdr:colOff>
      <xdr:row>42</xdr:row>
      <xdr:rowOff>33416</xdr:rowOff>
    </xdr:from>
    <xdr:to>
      <xdr:col>36</xdr:col>
      <xdr:colOff>87269</xdr:colOff>
      <xdr:row>58</xdr:row>
      <xdr:rowOff>144780</xdr:rowOff>
    </xdr:to>
    <xdr:graphicFrame macro="">
      <xdr:nvGraphicFramePr>
        <xdr:cNvPr id="7" name="Gráfico 6">
          <a:extLst>
            <a:ext uri="{FF2B5EF4-FFF2-40B4-BE49-F238E27FC236}">
              <a16:creationId xmlns:a16="http://schemas.microsoft.com/office/drawing/2014/main" id="{7C7AD9D5-35D8-4C89-8DCB-7001E6230D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548640</xdr:colOff>
      <xdr:row>11</xdr:row>
      <xdr:rowOff>30480</xdr:rowOff>
    </xdr:from>
    <xdr:to>
      <xdr:col>12</xdr:col>
      <xdr:colOff>281940</xdr:colOff>
      <xdr:row>27</xdr:row>
      <xdr:rowOff>160020</xdr:rowOff>
    </xdr:to>
    <xdr:pic>
      <xdr:nvPicPr>
        <xdr:cNvPr id="7727502" name="6 Imagen">
          <a:extLst>
            <a:ext uri="{FF2B5EF4-FFF2-40B4-BE49-F238E27FC236}">
              <a16:creationId xmlns:a16="http://schemas.microsoft.com/office/drawing/2014/main" id="{07BD5A26-8F87-0572-1E4B-A74687A2FF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5634"/>
        <a:stretch>
          <a:fillRect/>
        </a:stretch>
      </xdr:blipFill>
      <xdr:spPr bwMode="auto">
        <a:xfrm>
          <a:off x="1844040" y="3627120"/>
          <a:ext cx="6210300" cy="3177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xdr:colOff>
      <xdr:row>1</xdr:row>
      <xdr:rowOff>259080</xdr:rowOff>
    </xdr:from>
    <xdr:to>
      <xdr:col>13</xdr:col>
      <xdr:colOff>60960</xdr:colOff>
      <xdr:row>1</xdr:row>
      <xdr:rowOff>297180</xdr:rowOff>
    </xdr:to>
    <xdr:pic>
      <xdr:nvPicPr>
        <xdr:cNvPr id="7727503" name="Imagen 16">
          <a:extLst>
            <a:ext uri="{FF2B5EF4-FFF2-40B4-BE49-F238E27FC236}">
              <a16:creationId xmlns:a16="http://schemas.microsoft.com/office/drawing/2014/main" id="{4A3DD2A4-1F45-C27F-F866-F54E2C91047B}"/>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815" t="45454" r="978" b="19910"/>
        <a:stretch>
          <a:fillRect/>
        </a:stretch>
      </xdr:blipFill>
      <xdr:spPr bwMode="auto">
        <a:xfrm>
          <a:off x="7620" y="1021080"/>
          <a:ext cx="8420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464820</xdr:colOff>
      <xdr:row>0</xdr:row>
      <xdr:rowOff>304800</xdr:rowOff>
    </xdr:from>
    <xdr:to>
      <xdr:col>12</xdr:col>
      <xdr:colOff>289560</xdr:colOff>
      <xdr:row>0</xdr:row>
      <xdr:rowOff>754380</xdr:rowOff>
    </xdr:to>
    <xdr:grpSp>
      <xdr:nvGrpSpPr>
        <xdr:cNvPr id="7727504" name="Grupo 1">
          <a:extLst>
            <a:ext uri="{FF2B5EF4-FFF2-40B4-BE49-F238E27FC236}">
              <a16:creationId xmlns:a16="http://schemas.microsoft.com/office/drawing/2014/main" id="{1AC59C5E-47EA-9467-49E8-542DB55E30CB}"/>
            </a:ext>
          </a:extLst>
        </xdr:cNvPr>
        <xdr:cNvGrpSpPr>
          <a:grpSpLocks/>
        </xdr:cNvGrpSpPr>
      </xdr:nvGrpSpPr>
      <xdr:grpSpPr bwMode="auto">
        <a:xfrm>
          <a:off x="464820" y="304800"/>
          <a:ext cx="7617018" cy="449580"/>
          <a:chOff x="288407" y="266700"/>
          <a:chExt cx="7383224" cy="447675"/>
        </a:xfrm>
      </xdr:grpSpPr>
      <xdr:pic>
        <xdr:nvPicPr>
          <xdr:cNvPr id="7727505" name="Imagen 17">
            <a:extLst>
              <a:ext uri="{FF2B5EF4-FFF2-40B4-BE49-F238E27FC236}">
                <a16:creationId xmlns:a16="http://schemas.microsoft.com/office/drawing/2014/main" id="{E80F0A39-D971-6508-3420-CC5F4B59008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88407" y="266700"/>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727506" name="Imagen 17">
            <a:extLst>
              <a:ext uri="{FF2B5EF4-FFF2-40B4-BE49-F238E27FC236}">
                <a16:creationId xmlns:a16="http://schemas.microsoft.com/office/drawing/2014/main" id="{3AE52563-3349-17CF-4279-351DF12F128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45091" y="349685"/>
            <a:ext cx="1526540" cy="339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22860</xdr:colOff>
      <xdr:row>1</xdr:row>
      <xdr:rowOff>297180</xdr:rowOff>
    </xdr:from>
    <xdr:to>
      <xdr:col>7</xdr:col>
      <xdr:colOff>762000</xdr:colOff>
      <xdr:row>1</xdr:row>
      <xdr:rowOff>365760</xdr:rowOff>
    </xdr:to>
    <xdr:pic>
      <xdr:nvPicPr>
        <xdr:cNvPr id="2" name="Imagen 6">
          <a:extLst>
            <a:ext uri="{FF2B5EF4-FFF2-40B4-BE49-F238E27FC236}">
              <a16:creationId xmlns:a16="http://schemas.microsoft.com/office/drawing/2014/main" id="{89050EE1-FA3E-4734-A814-38C2C850A014}"/>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815" t="45454" r="978" b="19910"/>
        <a:stretch>
          <a:fillRect/>
        </a:stretch>
      </xdr:blipFill>
      <xdr:spPr bwMode="auto">
        <a:xfrm>
          <a:off x="22860" y="1059180"/>
          <a:ext cx="10424160" cy="68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358140</xdr:colOff>
      <xdr:row>0</xdr:row>
      <xdr:rowOff>167640</xdr:rowOff>
    </xdr:from>
    <xdr:to>
      <xdr:col>7</xdr:col>
      <xdr:colOff>525780</xdr:colOff>
      <xdr:row>1</xdr:row>
      <xdr:rowOff>114300</xdr:rowOff>
    </xdr:to>
    <xdr:grpSp>
      <xdr:nvGrpSpPr>
        <xdr:cNvPr id="3" name="Grupo 1">
          <a:extLst>
            <a:ext uri="{FF2B5EF4-FFF2-40B4-BE49-F238E27FC236}">
              <a16:creationId xmlns:a16="http://schemas.microsoft.com/office/drawing/2014/main" id="{229788FC-5AE9-46FC-BA5E-148351C99F6D}"/>
            </a:ext>
          </a:extLst>
        </xdr:cNvPr>
        <xdr:cNvGrpSpPr>
          <a:grpSpLocks/>
        </xdr:cNvGrpSpPr>
      </xdr:nvGrpSpPr>
      <xdr:grpSpPr bwMode="auto">
        <a:xfrm>
          <a:off x="358140" y="167640"/>
          <a:ext cx="9837420" cy="708660"/>
          <a:chOff x="288407" y="266700"/>
          <a:chExt cx="6183074" cy="447675"/>
        </a:xfrm>
      </xdr:grpSpPr>
      <xdr:pic>
        <xdr:nvPicPr>
          <xdr:cNvPr id="4" name="Imagen 17">
            <a:extLst>
              <a:ext uri="{FF2B5EF4-FFF2-40B4-BE49-F238E27FC236}">
                <a16:creationId xmlns:a16="http://schemas.microsoft.com/office/drawing/2014/main" id="{AEFA3516-4243-247D-3EB5-A384561304F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6700"/>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498EE724-B555-25C8-CCBB-9D4D0651C02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44941" y="349685"/>
            <a:ext cx="1526540" cy="339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23</xdr:col>
      <xdr:colOff>114300</xdr:colOff>
      <xdr:row>10</xdr:row>
      <xdr:rowOff>99060</xdr:rowOff>
    </xdr:from>
    <xdr:to>
      <xdr:col>36</xdr:col>
      <xdr:colOff>115851</xdr:colOff>
      <xdr:row>41</xdr:row>
      <xdr:rowOff>30126</xdr:rowOff>
    </xdr:to>
    <xdr:graphicFrame macro="">
      <xdr:nvGraphicFramePr>
        <xdr:cNvPr id="6" name="Gráfico 5">
          <a:extLst>
            <a:ext uri="{FF2B5EF4-FFF2-40B4-BE49-F238E27FC236}">
              <a16:creationId xmlns:a16="http://schemas.microsoft.com/office/drawing/2014/main" id="{58128EFD-D20D-4EA5-BFEB-DF2A9056EE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23</xdr:col>
      <xdr:colOff>116198</xdr:colOff>
      <xdr:row>42</xdr:row>
      <xdr:rowOff>48656</xdr:rowOff>
    </xdr:from>
    <xdr:to>
      <xdr:col>36</xdr:col>
      <xdr:colOff>117749</xdr:colOff>
      <xdr:row>59</xdr:row>
      <xdr:rowOff>15240</xdr:rowOff>
    </xdr:to>
    <xdr:graphicFrame macro="">
      <xdr:nvGraphicFramePr>
        <xdr:cNvPr id="7" name="Gráfico 6">
          <a:extLst>
            <a:ext uri="{FF2B5EF4-FFF2-40B4-BE49-F238E27FC236}">
              <a16:creationId xmlns:a16="http://schemas.microsoft.com/office/drawing/2014/main" id="{084DCDD7-BE75-4581-A34E-0387FE8A55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30480</xdr:colOff>
      <xdr:row>1</xdr:row>
      <xdr:rowOff>281940</xdr:rowOff>
    </xdr:from>
    <xdr:to>
      <xdr:col>7</xdr:col>
      <xdr:colOff>690880</xdr:colOff>
      <xdr:row>1</xdr:row>
      <xdr:rowOff>335280</xdr:rowOff>
    </xdr:to>
    <xdr:pic>
      <xdr:nvPicPr>
        <xdr:cNvPr id="2" name="Imagen 6">
          <a:extLst>
            <a:ext uri="{FF2B5EF4-FFF2-40B4-BE49-F238E27FC236}">
              <a16:creationId xmlns:a16="http://schemas.microsoft.com/office/drawing/2014/main" id="{E2D2AA3D-2498-4F6A-8AF5-D092A2215CDF}"/>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815" t="45454" r="978" b="19910"/>
        <a:stretch>
          <a:fillRect/>
        </a:stretch>
      </xdr:blipFill>
      <xdr:spPr bwMode="auto">
        <a:xfrm>
          <a:off x="30480" y="1043940"/>
          <a:ext cx="10416540" cy="53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365760</xdr:colOff>
      <xdr:row>0</xdr:row>
      <xdr:rowOff>167640</xdr:rowOff>
    </xdr:from>
    <xdr:to>
      <xdr:col>7</xdr:col>
      <xdr:colOff>533400</xdr:colOff>
      <xdr:row>1</xdr:row>
      <xdr:rowOff>114300</xdr:rowOff>
    </xdr:to>
    <xdr:grpSp>
      <xdr:nvGrpSpPr>
        <xdr:cNvPr id="3" name="Grupo 1">
          <a:extLst>
            <a:ext uri="{FF2B5EF4-FFF2-40B4-BE49-F238E27FC236}">
              <a16:creationId xmlns:a16="http://schemas.microsoft.com/office/drawing/2014/main" id="{44E847BF-52FA-41BE-8086-00C2EF679D5C}"/>
            </a:ext>
          </a:extLst>
        </xdr:cNvPr>
        <xdr:cNvGrpSpPr>
          <a:grpSpLocks/>
        </xdr:cNvGrpSpPr>
      </xdr:nvGrpSpPr>
      <xdr:grpSpPr bwMode="auto">
        <a:xfrm>
          <a:off x="365760" y="167640"/>
          <a:ext cx="9895840" cy="708660"/>
          <a:chOff x="288407" y="266700"/>
          <a:chExt cx="6183074" cy="447675"/>
        </a:xfrm>
      </xdr:grpSpPr>
      <xdr:pic>
        <xdr:nvPicPr>
          <xdr:cNvPr id="4" name="Imagen 17">
            <a:extLst>
              <a:ext uri="{FF2B5EF4-FFF2-40B4-BE49-F238E27FC236}">
                <a16:creationId xmlns:a16="http://schemas.microsoft.com/office/drawing/2014/main" id="{86872297-2B10-CE5C-4B17-B88FA142822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6700"/>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7850FB68-531A-D2ED-5EEC-80595E6DA94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44941" y="349685"/>
            <a:ext cx="1526540" cy="339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23</xdr:col>
      <xdr:colOff>76200</xdr:colOff>
      <xdr:row>10</xdr:row>
      <xdr:rowOff>83820</xdr:rowOff>
    </xdr:from>
    <xdr:to>
      <xdr:col>36</xdr:col>
      <xdr:colOff>77751</xdr:colOff>
      <xdr:row>41</xdr:row>
      <xdr:rowOff>14886</xdr:rowOff>
    </xdr:to>
    <xdr:graphicFrame macro="">
      <xdr:nvGraphicFramePr>
        <xdr:cNvPr id="6" name="Gráfico 5">
          <a:extLst>
            <a:ext uri="{FF2B5EF4-FFF2-40B4-BE49-F238E27FC236}">
              <a16:creationId xmlns:a16="http://schemas.microsoft.com/office/drawing/2014/main" id="{EF636020-06E2-4E0C-A781-F7F5A30970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23</xdr:col>
      <xdr:colOff>78098</xdr:colOff>
      <xdr:row>42</xdr:row>
      <xdr:rowOff>33416</xdr:rowOff>
    </xdr:from>
    <xdr:to>
      <xdr:col>36</xdr:col>
      <xdr:colOff>79649</xdr:colOff>
      <xdr:row>61</xdr:row>
      <xdr:rowOff>76200</xdr:rowOff>
    </xdr:to>
    <xdr:graphicFrame macro="">
      <xdr:nvGraphicFramePr>
        <xdr:cNvPr id="7" name="Gráfico 6">
          <a:extLst>
            <a:ext uri="{FF2B5EF4-FFF2-40B4-BE49-F238E27FC236}">
              <a16:creationId xmlns:a16="http://schemas.microsoft.com/office/drawing/2014/main" id="{4272C65C-88E8-47F6-A6E4-C1538325AC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30480</xdr:colOff>
      <xdr:row>1</xdr:row>
      <xdr:rowOff>274320</xdr:rowOff>
    </xdr:from>
    <xdr:to>
      <xdr:col>6</xdr:col>
      <xdr:colOff>1157393</xdr:colOff>
      <xdr:row>1</xdr:row>
      <xdr:rowOff>327660</xdr:rowOff>
    </xdr:to>
    <xdr:pic>
      <xdr:nvPicPr>
        <xdr:cNvPr id="2" name="Imagen 6">
          <a:extLst>
            <a:ext uri="{FF2B5EF4-FFF2-40B4-BE49-F238E27FC236}">
              <a16:creationId xmlns:a16="http://schemas.microsoft.com/office/drawing/2014/main" id="{40C66BFE-9043-4A02-93A4-A37D2B877CBF}"/>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815" t="45454" r="978" b="19910"/>
        <a:stretch>
          <a:fillRect/>
        </a:stretch>
      </xdr:blipFill>
      <xdr:spPr bwMode="auto">
        <a:xfrm>
          <a:off x="30480" y="1036320"/>
          <a:ext cx="9585960" cy="53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365760</xdr:colOff>
      <xdr:row>0</xdr:row>
      <xdr:rowOff>167640</xdr:rowOff>
    </xdr:from>
    <xdr:to>
      <xdr:col>8</xdr:col>
      <xdr:colOff>533400</xdr:colOff>
      <xdr:row>1</xdr:row>
      <xdr:rowOff>114300</xdr:rowOff>
    </xdr:to>
    <xdr:grpSp>
      <xdr:nvGrpSpPr>
        <xdr:cNvPr id="3" name="Grupo 1">
          <a:extLst>
            <a:ext uri="{FF2B5EF4-FFF2-40B4-BE49-F238E27FC236}">
              <a16:creationId xmlns:a16="http://schemas.microsoft.com/office/drawing/2014/main" id="{B91A384F-A5E9-4EAC-B943-F1EFC512FE46}"/>
            </a:ext>
          </a:extLst>
        </xdr:cNvPr>
        <xdr:cNvGrpSpPr>
          <a:grpSpLocks/>
        </xdr:cNvGrpSpPr>
      </xdr:nvGrpSpPr>
      <xdr:grpSpPr bwMode="auto">
        <a:xfrm>
          <a:off x="365760" y="167640"/>
          <a:ext cx="10683240" cy="708660"/>
          <a:chOff x="288407" y="266700"/>
          <a:chExt cx="6183074" cy="447675"/>
        </a:xfrm>
      </xdr:grpSpPr>
      <xdr:pic>
        <xdr:nvPicPr>
          <xdr:cNvPr id="4" name="Imagen 17">
            <a:extLst>
              <a:ext uri="{FF2B5EF4-FFF2-40B4-BE49-F238E27FC236}">
                <a16:creationId xmlns:a16="http://schemas.microsoft.com/office/drawing/2014/main" id="{351A689E-D47D-B3F0-8C5D-72E950BDFA8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6700"/>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2D27FE4E-5DB7-95E6-2007-4F9FA0FFB1A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44941" y="349685"/>
            <a:ext cx="1526540" cy="339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23</xdr:col>
      <xdr:colOff>121920</xdr:colOff>
      <xdr:row>10</xdr:row>
      <xdr:rowOff>99060</xdr:rowOff>
    </xdr:from>
    <xdr:to>
      <xdr:col>36</xdr:col>
      <xdr:colOff>156491</xdr:colOff>
      <xdr:row>41</xdr:row>
      <xdr:rowOff>63146</xdr:rowOff>
    </xdr:to>
    <xdr:graphicFrame macro="">
      <xdr:nvGraphicFramePr>
        <xdr:cNvPr id="6" name="Gráfico 5">
          <a:extLst>
            <a:ext uri="{FF2B5EF4-FFF2-40B4-BE49-F238E27FC236}">
              <a16:creationId xmlns:a16="http://schemas.microsoft.com/office/drawing/2014/main" id="{C287CF4E-A697-46F7-AAFA-E7DB8BE163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23</xdr:col>
      <xdr:colOff>123818</xdr:colOff>
      <xdr:row>42</xdr:row>
      <xdr:rowOff>79982</xdr:rowOff>
    </xdr:from>
    <xdr:to>
      <xdr:col>36</xdr:col>
      <xdr:colOff>158389</xdr:colOff>
      <xdr:row>58</xdr:row>
      <xdr:rowOff>53339</xdr:rowOff>
    </xdr:to>
    <xdr:graphicFrame macro="">
      <xdr:nvGraphicFramePr>
        <xdr:cNvPr id="7" name="Gráfico 6">
          <a:extLst>
            <a:ext uri="{FF2B5EF4-FFF2-40B4-BE49-F238E27FC236}">
              <a16:creationId xmlns:a16="http://schemas.microsoft.com/office/drawing/2014/main" id="{F7BCD1A4-B8CE-459A-9527-F34D5B7753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7620</xdr:colOff>
      <xdr:row>1</xdr:row>
      <xdr:rowOff>320040</xdr:rowOff>
    </xdr:from>
    <xdr:to>
      <xdr:col>6</xdr:col>
      <xdr:colOff>340995</xdr:colOff>
      <xdr:row>1</xdr:row>
      <xdr:rowOff>365759</xdr:rowOff>
    </xdr:to>
    <xdr:pic>
      <xdr:nvPicPr>
        <xdr:cNvPr id="2" name="Imagen 6">
          <a:extLst>
            <a:ext uri="{FF2B5EF4-FFF2-40B4-BE49-F238E27FC236}">
              <a16:creationId xmlns:a16="http://schemas.microsoft.com/office/drawing/2014/main" id="{292C4F26-958C-4762-915D-AF3CA0B74A20}"/>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815" t="45454" r="978" b="19910"/>
        <a:stretch>
          <a:fillRect/>
        </a:stretch>
      </xdr:blipFill>
      <xdr:spPr bwMode="auto">
        <a:xfrm>
          <a:off x="7620" y="1082040"/>
          <a:ext cx="959358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365760</xdr:colOff>
      <xdr:row>0</xdr:row>
      <xdr:rowOff>167640</xdr:rowOff>
    </xdr:from>
    <xdr:to>
      <xdr:col>7</xdr:col>
      <xdr:colOff>533400</xdr:colOff>
      <xdr:row>1</xdr:row>
      <xdr:rowOff>114300</xdr:rowOff>
    </xdr:to>
    <xdr:grpSp>
      <xdr:nvGrpSpPr>
        <xdr:cNvPr id="3" name="Grupo 1">
          <a:extLst>
            <a:ext uri="{FF2B5EF4-FFF2-40B4-BE49-F238E27FC236}">
              <a16:creationId xmlns:a16="http://schemas.microsoft.com/office/drawing/2014/main" id="{F666AF0C-3517-4BCF-BB47-7F37DA81E6CC}"/>
            </a:ext>
          </a:extLst>
        </xdr:cNvPr>
        <xdr:cNvGrpSpPr>
          <a:grpSpLocks/>
        </xdr:cNvGrpSpPr>
      </xdr:nvGrpSpPr>
      <xdr:grpSpPr bwMode="auto">
        <a:xfrm>
          <a:off x="365760" y="167640"/>
          <a:ext cx="10673715" cy="708660"/>
          <a:chOff x="288407" y="266700"/>
          <a:chExt cx="6183074" cy="447675"/>
        </a:xfrm>
      </xdr:grpSpPr>
      <xdr:pic>
        <xdr:nvPicPr>
          <xdr:cNvPr id="4" name="Imagen 17">
            <a:extLst>
              <a:ext uri="{FF2B5EF4-FFF2-40B4-BE49-F238E27FC236}">
                <a16:creationId xmlns:a16="http://schemas.microsoft.com/office/drawing/2014/main" id="{05FF183D-01E9-E85C-35BC-971FF9143BC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6700"/>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AFD85E84-E8D3-16FC-80F5-FF071BED46D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44941" y="349685"/>
            <a:ext cx="1526540" cy="339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23</xdr:col>
      <xdr:colOff>99060</xdr:colOff>
      <xdr:row>10</xdr:row>
      <xdr:rowOff>68580</xdr:rowOff>
    </xdr:from>
    <xdr:to>
      <xdr:col>36</xdr:col>
      <xdr:colOff>133631</xdr:colOff>
      <xdr:row>41</xdr:row>
      <xdr:rowOff>32666</xdr:rowOff>
    </xdr:to>
    <xdr:graphicFrame macro="">
      <xdr:nvGraphicFramePr>
        <xdr:cNvPr id="6" name="Gráfico 5">
          <a:extLst>
            <a:ext uri="{FF2B5EF4-FFF2-40B4-BE49-F238E27FC236}">
              <a16:creationId xmlns:a16="http://schemas.microsoft.com/office/drawing/2014/main" id="{C86EA26C-DD09-46C0-92E2-1C05E49C79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23</xdr:col>
      <xdr:colOff>100958</xdr:colOff>
      <xdr:row>42</xdr:row>
      <xdr:rowOff>49502</xdr:rowOff>
    </xdr:from>
    <xdr:to>
      <xdr:col>36</xdr:col>
      <xdr:colOff>135529</xdr:colOff>
      <xdr:row>59</xdr:row>
      <xdr:rowOff>152399</xdr:rowOff>
    </xdr:to>
    <xdr:graphicFrame macro="">
      <xdr:nvGraphicFramePr>
        <xdr:cNvPr id="7" name="Gráfico 6">
          <a:extLst>
            <a:ext uri="{FF2B5EF4-FFF2-40B4-BE49-F238E27FC236}">
              <a16:creationId xmlns:a16="http://schemas.microsoft.com/office/drawing/2014/main" id="{D26F25C3-AAD6-4CCA-92F9-3273A75643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200025</xdr:colOff>
      <xdr:row>1</xdr:row>
      <xdr:rowOff>104775</xdr:rowOff>
    </xdr:from>
    <xdr:to>
      <xdr:col>0</xdr:col>
      <xdr:colOff>1667804</xdr:colOff>
      <xdr:row>4</xdr:row>
      <xdr:rowOff>28575</xdr:rowOff>
    </xdr:to>
    <xdr:pic>
      <xdr:nvPicPr>
        <xdr:cNvPr id="2" name="Imagen 4">
          <a:extLst>
            <a:ext uri="{FF2B5EF4-FFF2-40B4-BE49-F238E27FC236}">
              <a16:creationId xmlns:a16="http://schemas.microsoft.com/office/drawing/2014/main" id="{F38B5DF2-E4D8-47CC-B6D5-146A9756BF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287655"/>
          <a:ext cx="1467779"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752476</xdr:colOff>
      <xdr:row>26</xdr:row>
      <xdr:rowOff>180976</xdr:rowOff>
    </xdr:from>
    <xdr:to>
      <xdr:col>5</xdr:col>
      <xdr:colOff>1447801</xdr:colOff>
      <xdr:row>43</xdr:row>
      <xdr:rowOff>85726</xdr:rowOff>
    </xdr:to>
    <xdr:graphicFrame macro="">
      <xdr:nvGraphicFramePr>
        <xdr:cNvPr id="3" name="Chart 3">
          <a:extLst>
            <a:ext uri="{FF2B5EF4-FFF2-40B4-BE49-F238E27FC236}">
              <a16:creationId xmlns:a16="http://schemas.microsoft.com/office/drawing/2014/main" id="{80846508-3DB6-41EA-84C2-D395B17B8E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740833</xdr:colOff>
      <xdr:row>45</xdr:row>
      <xdr:rowOff>144356</xdr:rowOff>
    </xdr:from>
    <xdr:to>
      <xdr:col>5</xdr:col>
      <xdr:colOff>920750</xdr:colOff>
      <xdr:row>62</xdr:row>
      <xdr:rowOff>60536</xdr:rowOff>
    </xdr:to>
    <xdr:graphicFrame macro="">
      <xdr:nvGraphicFramePr>
        <xdr:cNvPr id="4" name="Chart 3">
          <a:extLst>
            <a:ext uri="{FF2B5EF4-FFF2-40B4-BE49-F238E27FC236}">
              <a16:creationId xmlns:a16="http://schemas.microsoft.com/office/drawing/2014/main" id="{B2A3D4CF-F16A-48E5-AC97-3FD96E8ECE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0.03853</cdr:x>
      <cdr:y>0.06193</cdr:y>
    </cdr:from>
    <cdr:to>
      <cdr:x>0.08121</cdr:x>
      <cdr:y>0.13012</cdr:y>
    </cdr:to>
    <cdr:sp macro="" textlink="">
      <cdr:nvSpPr>
        <cdr:cNvPr id="2" name="TextBox 1">
          <a:extLst xmlns:a="http://schemas.openxmlformats.org/drawingml/2006/main">
            <a:ext uri="{FF2B5EF4-FFF2-40B4-BE49-F238E27FC236}">
              <a16:creationId xmlns:a16="http://schemas.microsoft.com/office/drawing/2014/main" id="{B9B69B4E-56AC-4843-BEE1-E6017F6969CB}"/>
            </a:ext>
          </a:extLst>
        </cdr:cNvPr>
        <cdr:cNvSpPr txBox="1"/>
      </cdr:nvSpPr>
      <cdr:spPr>
        <a:xfrm xmlns:a="http://schemas.openxmlformats.org/drawingml/2006/main">
          <a:off x="271181" y="287992"/>
          <a:ext cx="300319" cy="3171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5.xml><?xml version="1.0" encoding="utf-8"?>
<c:userShapes xmlns:c="http://schemas.openxmlformats.org/drawingml/2006/chart">
  <cdr:relSizeAnchor xmlns:cdr="http://schemas.openxmlformats.org/drawingml/2006/chartDrawing">
    <cdr:from>
      <cdr:x>0.03853</cdr:x>
      <cdr:y>0.06193</cdr:y>
    </cdr:from>
    <cdr:to>
      <cdr:x>0.08121</cdr:x>
      <cdr:y>0.13012</cdr:y>
    </cdr:to>
    <cdr:sp macro="" textlink="">
      <cdr:nvSpPr>
        <cdr:cNvPr id="2" name="TextBox 1">
          <a:extLst xmlns:a="http://schemas.openxmlformats.org/drawingml/2006/main">
            <a:ext uri="{FF2B5EF4-FFF2-40B4-BE49-F238E27FC236}">
              <a16:creationId xmlns:a16="http://schemas.microsoft.com/office/drawing/2014/main" id="{B9B69B4E-56AC-4843-BEE1-E6017F6969CB}"/>
            </a:ext>
          </a:extLst>
        </cdr:cNvPr>
        <cdr:cNvSpPr txBox="1"/>
      </cdr:nvSpPr>
      <cdr:spPr>
        <a:xfrm xmlns:a="http://schemas.openxmlformats.org/drawingml/2006/main">
          <a:off x="271181" y="287992"/>
          <a:ext cx="300319" cy="3171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21819</xdr:colOff>
      <xdr:row>1</xdr:row>
      <xdr:rowOff>309564</xdr:rowOff>
    </xdr:from>
    <xdr:to>
      <xdr:col>8</xdr:col>
      <xdr:colOff>287972</xdr:colOff>
      <xdr:row>1</xdr:row>
      <xdr:rowOff>360410</xdr:rowOff>
    </xdr:to>
    <xdr:pic>
      <xdr:nvPicPr>
        <xdr:cNvPr id="2" name="Imagen 6">
          <a:extLst>
            <a:ext uri="{FF2B5EF4-FFF2-40B4-BE49-F238E27FC236}">
              <a16:creationId xmlns:a16="http://schemas.microsoft.com/office/drawing/2014/main" id="{EB9D5F77-E5AB-4ED2-9361-82C2BFC3A70F}"/>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815" t="45454" r="978" b="19910"/>
        <a:stretch>
          <a:fillRect/>
        </a:stretch>
      </xdr:blipFill>
      <xdr:spPr bwMode="auto">
        <a:xfrm>
          <a:off x="21819" y="1071564"/>
          <a:ext cx="11114493" cy="584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131444</xdr:colOff>
      <xdr:row>0</xdr:row>
      <xdr:rowOff>139064</xdr:rowOff>
    </xdr:from>
    <xdr:to>
      <xdr:col>0</xdr:col>
      <xdr:colOff>2346959</xdr:colOff>
      <xdr:row>1</xdr:row>
      <xdr:rowOff>228413</xdr:rowOff>
    </xdr:to>
    <xdr:pic>
      <xdr:nvPicPr>
        <xdr:cNvPr id="6" name="Imagen 1">
          <a:extLst>
            <a:ext uri="{FF2B5EF4-FFF2-40B4-BE49-F238E27FC236}">
              <a16:creationId xmlns:a16="http://schemas.microsoft.com/office/drawing/2014/main" id="{03015250-CD31-49B3-A4C8-FB16C25F668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4" y="139064"/>
          <a:ext cx="2207895" cy="851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30479</xdr:colOff>
      <xdr:row>1</xdr:row>
      <xdr:rowOff>296333</xdr:rowOff>
    </xdr:from>
    <xdr:to>
      <xdr:col>8</xdr:col>
      <xdr:colOff>99059</xdr:colOff>
      <xdr:row>1</xdr:row>
      <xdr:rowOff>342052</xdr:rowOff>
    </xdr:to>
    <xdr:pic>
      <xdr:nvPicPr>
        <xdr:cNvPr id="2" name="Imagen 6">
          <a:extLst>
            <a:ext uri="{FF2B5EF4-FFF2-40B4-BE49-F238E27FC236}">
              <a16:creationId xmlns:a16="http://schemas.microsoft.com/office/drawing/2014/main" id="{4EB0F610-0906-43DD-B390-17CCAA7F86F0}"/>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815" t="45454" r="978" b="19910"/>
        <a:stretch>
          <a:fillRect/>
        </a:stretch>
      </xdr:blipFill>
      <xdr:spPr bwMode="auto">
        <a:xfrm>
          <a:off x="30479" y="1058333"/>
          <a:ext cx="1128839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147637</xdr:colOff>
      <xdr:row>0</xdr:row>
      <xdr:rowOff>111919</xdr:rowOff>
    </xdr:from>
    <xdr:to>
      <xdr:col>0</xdr:col>
      <xdr:colOff>2358770</xdr:colOff>
      <xdr:row>1</xdr:row>
      <xdr:rowOff>215265</xdr:rowOff>
    </xdr:to>
    <xdr:pic>
      <xdr:nvPicPr>
        <xdr:cNvPr id="9" name="Imagen 1">
          <a:extLst>
            <a:ext uri="{FF2B5EF4-FFF2-40B4-BE49-F238E27FC236}">
              <a16:creationId xmlns:a16="http://schemas.microsoft.com/office/drawing/2014/main" id="{71984451-6343-4B59-A873-5224517DE32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7637" y="111919"/>
          <a:ext cx="2211133" cy="869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30480</xdr:colOff>
      <xdr:row>1</xdr:row>
      <xdr:rowOff>296333</xdr:rowOff>
    </xdr:from>
    <xdr:to>
      <xdr:col>8</xdr:col>
      <xdr:colOff>57150</xdr:colOff>
      <xdr:row>1</xdr:row>
      <xdr:rowOff>342052</xdr:rowOff>
    </xdr:to>
    <xdr:pic>
      <xdr:nvPicPr>
        <xdr:cNvPr id="10" name="Imagen 6">
          <a:extLst>
            <a:ext uri="{FF2B5EF4-FFF2-40B4-BE49-F238E27FC236}">
              <a16:creationId xmlns:a16="http://schemas.microsoft.com/office/drawing/2014/main" id="{468A9B52-12F8-4ED3-B596-E036CEEA6F72}"/>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815" t="45454" r="978" b="19910"/>
        <a:stretch>
          <a:fillRect/>
        </a:stretch>
      </xdr:blipFill>
      <xdr:spPr bwMode="auto">
        <a:xfrm>
          <a:off x="30480" y="1058333"/>
          <a:ext cx="116586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171450</xdr:colOff>
      <xdr:row>0</xdr:row>
      <xdr:rowOff>123825</xdr:rowOff>
    </xdr:from>
    <xdr:to>
      <xdr:col>0</xdr:col>
      <xdr:colOff>2426610</xdr:colOff>
      <xdr:row>1</xdr:row>
      <xdr:rowOff>240030</xdr:rowOff>
    </xdr:to>
    <xdr:pic>
      <xdr:nvPicPr>
        <xdr:cNvPr id="12" name="Imagen 1">
          <a:extLst>
            <a:ext uri="{FF2B5EF4-FFF2-40B4-BE49-F238E27FC236}">
              <a16:creationId xmlns:a16="http://schemas.microsoft.com/office/drawing/2014/main" id="{3C568C24-0F02-44C3-8024-E0345D2F254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1450" y="123825"/>
          <a:ext cx="225706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30479</xdr:colOff>
      <xdr:row>1</xdr:row>
      <xdr:rowOff>288711</xdr:rowOff>
    </xdr:from>
    <xdr:to>
      <xdr:col>8</xdr:col>
      <xdr:colOff>59372</xdr:colOff>
      <xdr:row>1</xdr:row>
      <xdr:rowOff>326810</xdr:rowOff>
    </xdr:to>
    <xdr:pic>
      <xdr:nvPicPr>
        <xdr:cNvPr id="2" name="Imagen 6">
          <a:extLst>
            <a:ext uri="{FF2B5EF4-FFF2-40B4-BE49-F238E27FC236}">
              <a16:creationId xmlns:a16="http://schemas.microsoft.com/office/drawing/2014/main" id="{B2C4D331-7365-4C59-BFD6-D5F450537DF6}"/>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815" t="45454" r="978" b="19910"/>
        <a:stretch>
          <a:fillRect/>
        </a:stretch>
      </xdr:blipFill>
      <xdr:spPr bwMode="auto">
        <a:xfrm flipV="1">
          <a:off x="30479" y="1050711"/>
          <a:ext cx="10706418" cy="3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156209</xdr:colOff>
      <xdr:row>0</xdr:row>
      <xdr:rowOff>102870</xdr:rowOff>
    </xdr:from>
    <xdr:to>
      <xdr:col>0</xdr:col>
      <xdr:colOff>2192654</xdr:colOff>
      <xdr:row>1</xdr:row>
      <xdr:rowOff>248402</xdr:rowOff>
    </xdr:to>
    <xdr:pic>
      <xdr:nvPicPr>
        <xdr:cNvPr id="6" name="Imagen 1">
          <a:extLst>
            <a:ext uri="{FF2B5EF4-FFF2-40B4-BE49-F238E27FC236}">
              <a16:creationId xmlns:a16="http://schemas.microsoft.com/office/drawing/2014/main" id="{E1300EEC-9993-4D77-A03F-0E3C87384D6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6209" y="102870"/>
          <a:ext cx="2028825" cy="8008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7"/>
  <sheetViews>
    <sheetView tabSelected="1" zoomScaleNormal="100" workbookViewId="0">
      <selection activeCell="A4" sqref="A4:G5"/>
    </sheetView>
  </sheetViews>
  <sheetFormatPr baseColWidth="10" defaultColWidth="11.44140625" defaultRowHeight="13.35" customHeight="1" x14ac:dyDescent="0.25"/>
  <cols>
    <col min="1" max="1" width="14.44140625" style="530" customWidth="1"/>
    <col min="2" max="2" width="12" style="530" customWidth="1"/>
    <col min="3" max="4" width="14.44140625" style="530" customWidth="1"/>
    <col min="5" max="5" width="17.44140625" style="530" customWidth="1"/>
    <col min="6" max="6" width="14.44140625" style="530" customWidth="1"/>
    <col min="7" max="7" width="13.77734375" style="530" customWidth="1"/>
    <col min="8" max="8" width="14.44140625" style="530" customWidth="1"/>
    <col min="9" max="16384" width="11.44140625" style="530"/>
  </cols>
  <sheetData>
    <row r="1" spans="1:8" ht="49.8" customHeight="1" x14ac:dyDescent="0.35">
      <c r="A1" s="580"/>
      <c r="B1" s="580"/>
      <c r="C1" s="580"/>
      <c r="D1" s="580"/>
      <c r="E1" s="580"/>
      <c r="F1" s="580"/>
      <c r="G1" s="580"/>
      <c r="H1" s="1"/>
    </row>
    <row r="2" spans="1:8" ht="6.6" customHeight="1" x14ac:dyDescent="0.35">
      <c r="A2" s="580"/>
      <c r="B2" s="580"/>
      <c r="C2" s="580"/>
      <c r="D2" s="580"/>
      <c r="E2" s="580"/>
      <c r="F2" s="580"/>
      <c r="G2" s="580"/>
      <c r="H2" s="1"/>
    </row>
    <row r="3" spans="1:8" ht="15" customHeight="1" x14ac:dyDescent="0.35">
      <c r="A3" s="581"/>
      <c r="B3" s="581"/>
      <c r="C3" s="581"/>
      <c r="D3" s="581"/>
      <c r="E3" s="581"/>
      <c r="F3" s="581"/>
      <c r="G3" s="581"/>
      <c r="H3" s="1"/>
    </row>
    <row r="4" spans="1:8" ht="21.75" customHeight="1" x14ac:dyDescent="0.35">
      <c r="A4" s="589" t="s">
        <v>0</v>
      </c>
      <c r="B4" s="590"/>
      <c r="C4" s="590"/>
      <c r="D4" s="590"/>
      <c r="E4" s="590"/>
      <c r="F4" s="590"/>
      <c r="G4" s="591"/>
      <c r="H4" s="1"/>
    </row>
    <row r="5" spans="1:8" ht="12" customHeight="1" x14ac:dyDescent="0.35">
      <c r="A5" s="592"/>
      <c r="B5" s="593"/>
      <c r="C5" s="593"/>
      <c r="D5" s="593"/>
      <c r="E5" s="593"/>
      <c r="F5" s="593"/>
      <c r="G5" s="594"/>
      <c r="H5" s="1"/>
    </row>
    <row r="6" spans="1:8" ht="15" x14ac:dyDescent="0.35">
      <c r="A6" s="583" t="s">
        <v>1</v>
      </c>
      <c r="B6" s="584"/>
      <c r="C6" s="584"/>
      <c r="D6" s="584"/>
      <c r="E6" s="584"/>
      <c r="F6" s="584"/>
      <c r="G6" s="585"/>
      <c r="H6" s="1"/>
    </row>
    <row r="7" spans="1:8" ht="15" customHeight="1" x14ac:dyDescent="0.35">
      <c r="A7" s="586"/>
      <c r="B7" s="587"/>
      <c r="C7" s="587"/>
      <c r="D7" s="587"/>
      <c r="E7" s="587"/>
      <c r="F7" s="587"/>
      <c r="G7" s="588"/>
      <c r="H7" s="1"/>
    </row>
    <row r="8" spans="1:8" ht="15" x14ac:dyDescent="0.35">
      <c r="A8" s="586"/>
      <c r="B8" s="587"/>
      <c r="C8" s="587"/>
      <c r="D8" s="587"/>
      <c r="E8" s="587"/>
      <c r="F8" s="587"/>
      <c r="G8" s="588"/>
      <c r="H8" s="1"/>
    </row>
    <row r="9" spans="1:8" ht="16.8" x14ac:dyDescent="0.25">
      <c r="A9" s="2" t="s">
        <v>2</v>
      </c>
      <c r="B9" s="444" t="s">
        <v>3</v>
      </c>
      <c r="C9" s="3"/>
      <c r="D9" s="3"/>
      <c r="E9" s="3"/>
      <c r="F9" s="3"/>
      <c r="G9" s="4"/>
      <c r="H9" s="3"/>
    </row>
    <row r="10" spans="1:8" ht="16.8" x14ac:dyDescent="0.25">
      <c r="A10" s="5"/>
      <c r="B10" s="6" t="s">
        <v>4</v>
      </c>
      <c r="C10" s="6"/>
      <c r="D10" s="6"/>
      <c r="E10" s="6"/>
      <c r="F10" s="6"/>
      <c r="G10" s="7"/>
      <c r="H10" s="3"/>
    </row>
    <row r="11" spans="1:8" ht="16.8" x14ac:dyDescent="0.25">
      <c r="A11" s="2" t="s">
        <v>5</v>
      </c>
      <c r="B11" s="582" t="s">
        <v>6</v>
      </c>
      <c r="C11" s="582"/>
      <c r="D11" s="3"/>
      <c r="E11" s="3"/>
      <c r="F11" s="3"/>
      <c r="G11" s="4"/>
      <c r="H11" s="3"/>
    </row>
    <row r="12" spans="1:8" ht="16.8" x14ac:dyDescent="0.25">
      <c r="A12" s="5"/>
      <c r="B12" s="6" t="s">
        <v>7</v>
      </c>
      <c r="C12" s="6"/>
      <c r="D12" s="6"/>
      <c r="E12" s="6"/>
      <c r="F12" s="6"/>
      <c r="G12" s="7"/>
      <c r="H12" s="3"/>
    </row>
    <row r="13" spans="1:8" ht="16.8" x14ac:dyDescent="0.25">
      <c r="A13" s="2" t="s">
        <v>8</v>
      </c>
      <c r="B13" s="582" t="s">
        <v>9</v>
      </c>
      <c r="C13" s="582"/>
      <c r="D13" s="3"/>
      <c r="E13" s="3"/>
      <c r="F13" s="3"/>
      <c r="G13" s="4"/>
      <c r="H13" s="3"/>
    </row>
    <row r="14" spans="1:8" ht="16.8" x14ac:dyDescent="0.25">
      <c r="A14" s="5"/>
      <c r="B14" s="6" t="s">
        <v>10</v>
      </c>
      <c r="C14" s="6"/>
      <c r="D14" s="6"/>
      <c r="E14" s="6"/>
      <c r="F14" s="6"/>
      <c r="G14" s="7"/>
      <c r="H14" s="3"/>
    </row>
    <row r="15" spans="1:8" ht="16.8" x14ac:dyDescent="0.35">
      <c r="A15" s="2" t="s">
        <v>11</v>
      </c>
      <c r="B15" s="582" t="s">
        <v>12</v>
      </c>
      <c r="C15" s="582"/>
      <c r="D15" s="3"/>
      <c r="E15" s="3"/>
      <c r="F15" s="3"/>
      <c r="G15" s="4"/>
      <c r="H15" s="1"/>
    </row>
    <row r="16" spans="1:8" ht="16.8" x14ac:dyDescent="0.35">
      <c r="A16" s="5"/>
      <c r="B16" s="6" t="s">
        <v>13</v>
      </c>
      <c r="C16" s="6"/>
      <c r="D16" s="6"/>
      <c r="E16" s="6"/>
      <c r="F16" s="6"/>
      <c r="G16" s="7"/>
      <c r="H16" s="1"/>
    </row>
    <row r="17" spans="1:8" ht="16.8" x14ac:dyDescent="0.35">
      <c r="A17" s="2" t="s">
        <v>14</v>
      </c>
      <c r="B17" s="582" t="s">
        <v>15</v>
      </c>
      <c r="C17" s="582"/>
      <c r="D17" s="3"/>
      <c r="E17" s="3"/>
      <c r="F17" s="3"/>
      <c r="G17" s="4"/>
      <c r="H17" s="1"/>
    </row>
    <row r="18" spans="1:8" ht="16.8" x14ac:dyDescent="0.35">
      <c r="A18" s="5"/>
      <c r="B18" s="6" t="s">
        <v>16</v>
      </c>
      <c r="C18" s="6"/>
      <c r="D18" s="6"/>
      <c r="E18" s="6"/>
      <c r="F18" s="6"/>
      <c r="G18" s="7"/>
      <c r="H18" s="1"/>
    </row>
    <row r="19" spans="1:8" ht="16.8" x14ac:dyDescent="0.35">
      <c r="A19" s="2" t="s">
        <v>17</v>
      </c>
      <c r="B19" s="582" t="s">
        <v>18</v>
      </c>
      <c r="C19" s="582"/>
      <c r="D19" s="3"/>
      <c r="E19" s="3"/>
      <c r="F19" s="3"/>
      <c r="G19" s="4"/>
      <c r="H19" s="1"/>
    </row>
    <row r="20" spans="1:8" ht="16.8" x14ac:dyDescent="0.35">
      <c r="A20" s="5"/>
      <c r="B20" s="6" t="s">
        <v>19</v>
      </c>
      <c r="C20" s="6"/>
      <c r="D20" s="6"/>
      <c r="E20" s="6"/>
      <c r="F20" s="6"/>
      <c r="G20" s="7"/>
      <c r="H20" s="1"/>
    </row>
    <row r="21" spans="1:8" ht="16.8" x14ac:dyDescent="0.35">
      <c r="A21" s="2" t="s">
        <v>20</v>
      </c>
      <c r="B21" s="582" t="s">
        <v>21</v>
      </c>
      <c r="C21" s="582"/>
      <c r="D21" s="3"/>
      <c r="E21" s="3"/>
      <c r="F21" s="3"/>
      <c r="G21" s="4"/>
      <c r="H21" s="1"/>
    </row>
    <row r="22" spans="1:8" ht="16.8" x14ac:dyDescent="0.35">
      <c r="A22" s="5"/>
      <c r="B22" s="6" t="s">
        <v>22</v>
      </c>
      <c r="C22" s="6"/>
      <c r="D22" s="6"/>
      <c r="E22" s="6"/>
      <c r="F22" s="6"/>
      <c r="G22" s="7"/>
      <c r="H22" s="1"/>
    </row>
    <row r="23" spans="1:8" ht="16.8" x14ac:dyDescent="0.35">
      <c r="A23" s="2" t="s">
        <v>23</v>
      </c>
      <c r="B23" s="582" t="s">
        <v>24</v>
      </c>
      <c r="C23" s="582"/>
      <c r="D23" s="3"/>
      <c r="E23" s="3"/>
      <c r="F23" s="3"/>
      <c r="G23" s="4"/>
      <c r="H23" s="1"/>
    </row>
    <row r="24" spans="1:8" ht="16.8" x14ac:dyDescent="0.35">
      <c r="A24" s="5"/>
      <c r="B24" s="6" t="s">
        <v>25</v>
      </c>
      <c r="C24" s="6"/>
      <c r="D24" s="6"/>
      <c r="E24" s="6"/>
      <c r="F24" s="6"/>
      <c r="G24" s="7"/>
      <c r="H24" s="1"/>
    </row>
    <row r="25" spans="1:8" ht="13.35" customHeight="1" x14ac:dyDescent="0.25">
      <c r="A25" s="549" t="s">
        <v>26</v>
      </c>
    </row>
    <row r="26" spans="1:8" ht="13.35" customHeight="1" x14ac:dyDescent="0.25">
      <c r="A26" s="549" t="s">
        <v>280</v>
      </c>
    </row>
    <row r="57" spans="1:1" ht="13.35" customHeight="1" x14ac:dyDescent="0.25">
      <c r="A57" s="530" t="s">
        <v>310</v>
      </c>
    </row>
  </sheetData>
  <mergeCells count="10">
    <mergeCell ref="A1:G3"/>
    <mergeCell ref="B23:C23"/>
    <mergeCell ref="A6:G8"/>
    <mergeCell ref="B11:C11"/>
    <mergeCell ref="B13:C13"/>
    <mergeCell ref="A4:G5"/>
    <mergeCell ref="B15:C15"/>
    <mergeCell ref="B17:C17"/>
    <mergeCell ref="B19:C19"/>
    <mergeCell ref="B21:C21"/>
  </mergeCells>
  <phoneticPr fontId="7" type="noConversion"/>
  <hyperlinks>
    <hyperlink ref="B9" location="'Cuadro 1'!A1" display="'Cuadro 1" xr:uid="{00000000-0004-0000-0000-000000000000}"/>
    <hyperlink ref="B11:C11" location="'Cuadro 2'!A1" display="'Cuadro 2" xr:uid="{00000000-0004-0000-0000-000001000000}"/>
    <hyperlink ref="B13:C13" location="'Cuadro 3'!A1" display="'Cuadro 3" xr:uid="{00000000-0004-0000-0000-000002000000}"/>
    <hyperlink ref="B15:C15" location="'Cuadro 4'!A1" display="'Cuadro 4" xr:uid="{00000000-0004-0000-0000-000003000000}"/>
    <hyperlink ref="B17:C17" location="'Cuadro 5'!A1" display="Cuadro 5" xr:uid="{00000000-0004-0000-0000-000004000000}"/>
    <hyperlink ref="B19:C19" location="'Cuadro 6'!A1" display="'Cuadro 6" xr:uid="{00000000-0004-0000-0000-000005000000}"/>
    <hyperlink ref="B21:C21" location="'Cuadro 7'!A1" display="'Cuadro 7" xr:uid="{00000000-0004-0000-0000-000006000000}"/>
    <hyperlink ref="B23:C23" location="'Cuadro 8'!A1" display="'Cuadro 8" xr:uid="{00000000-0004-0000-0000-000007000000}"/>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D73"/>
  <sheetViews>
    <sheetView showGridLines="0" zoomScaleNormal="100" workbookViewId="0">
      <selection activeCell="A3" sqref="A3:H4"/>
    </sheetView>
  </sheetViews>
  <sheetFormatPr baseColWidth="10" defaultColWidth="11.44140625" defaultRowHeight="13.35" customHeight="1" x14ac:dyDescent="0.25"/>
  <cols>
    <col min="1" max="1" width="64.44140625" customWidth="1"/>
    <col min="2" max="2" width="11" bestFit="1" customWidth="1"/>
    <col min="3" max="3" width="12.44140625" bestFit="1" customWidth="1"/>
    <col min="4" max="4" width="11.44140625" bestFit="1" customWidth="1"/>
    <col min="5" max="5" width="12.44140625" bestFit="1" customWidth="1"/>
    <col min="6" max="7" width="11.44140625" bestFit="1" customWidth="1"/>
    <col min="8" max="8" width="13.44140625" customWidth="1"/>
    <col min="9" max="9" width="10.44140625" bestFit="1" customWidth="1"/>
    <col min="10" max="10" width="13.44140625" bestFit="1" customWidth="1"/>
    <col min="11" max="11" width="14" customWidth="1"/>
    <col min="12" max="12" width="11.44140625" bestFit="1" customWidth="1"/>
    <col min="13" max="13" width="16.44140625" customWidth="1"/>
    <col min="14" max="14" width="13.44140625" bestFit="1" customWidth="1"/>
    <col min="15" max="15" width="14.44140625" customWidth="1"/>
    <col min="16" max="16" width="16.21875" customWidth="1"/>
    <col min="17" max="17" width="42.44140625" customWidth="1"/>
    <col min="18" max="18" width="14.44140625" bestFit="1" customWidth="1"/>
    <col min="19" max="19" width="15.21875" customWidth="1"/>
    <col min="20" max="21" width="12.44140625" customWidth="1"/>
  </cols>
  <sheetData>
    <row r="1" spans="1:27" ht="54" customHeight="1" x14ac:dyDescent="0.3">
      <c r="A1" s="641"/>
      <c r="B1" s="641"/>
      <c r="C1" s="641"/>
      <c r="D1" s="641"/>
      <c r="E1" s="641"/>
      <c r="F1" s="641"/>
      <c r="G1" s="641"/>
      <c r="H1" s="641"/>
      <c r="I1" s="9"/>
      <c r="J1" s="9"/>
      <c r="K1" s="9"/>
      <c r="L1" s="9"/>
      <c r="M1" s="9"/>
      <c r="N1" s="9"/>
      <c r="O1" s="9"/>
      <c r="P1" s="9"/>
      <c r="Q1" s="9"/>
      <c r="R1" s="9"/>
      <c r="S1" s="9"/>
      <c r="T1" s="9"/>
      <c r="U1" s="9"/>
      <c r="V1" s="9"/>
      <c r="W1" s="9"/>
      <c r="X1" s="9"/>
      <c r="Y1" s="9"/>
      <c r="Z1" s="9"/>
      <c r="AA1" s="9"/>
    </row>
    <row r="2" spans="1:27" ht="30.75" customHeight="1" x14ac:dyDescent="0.3">
      <c r="A2" s="641"/>
      <c r="B2" s="641"/>
      <c r="C2" s="641"/>
      <c r="D2" s="641"/>
      <c r="E2" s="641"/>
      <c r="F2" s="641"/>
      <c r="G2" s="641"/>
      <c r="H2" s="641"/>
      <c r="I2" s="9"/>
      <c r="J2" s="9"/>
      <c r="K2" s="9"/>
      <c r="L2" s="9"/>
      <c r="M2" s="9"/>
      <c r="N2" s="9"/>
      <c r="O2" s="9"/>
      <c r="P2" s="9"/>
      <c r="Q2" s="9"/>
      <c r="R2" s="9"/>
      <c r="S2" s="9"/>
      <c r="T2" s="9"/>
      <c r="U2" s="9"/>
      <c r="V2" s="9"/>
      <c r="W2" s="9"/>
      <c r="X2" s="9"/>
      <c r="Y2" s="9"/>
      <c r="Z2" s="9"/>
      <c r="AA2" s="9"/>
    </row>
    <row r="3" spans="1:27" ht="14.1" customHeight="1" x14ac:dyDescent="0.3">
      <c r="A3" s="640" t="s">
        <v>291</v>
      </c>
      <c r="B3" s="640"/>
      <c r="C3" s="640"/>
      <c r="D3" s="640"/>
      <c r="E3" s="640"/>
      <c r="F3" s="640"/>
      <c r="G3" s="640"/>
      <c r="H3" s="640"/>
      <c r="I3" s="9"/>
      <c r="J3" s="9"/>
      <c r="K3" s="9"/>
      <c r="L3" s="9"/>
      <c r="M3" s="9"/>
      <c r="N3" s="9"/>
      <c r="O3" s="9"/>
      <c r="P3" s="9"/>
      <c r="Q3" s="9"/>
      <c r="R3" s="9"/>
      <c r="S3" s="9"/>
      <c r="T3" s="9"/>
      <c r="U3" s="9"/>
      <c r="V3" s="9"/>
      <c r="W3" s="9"/>
      <c r="X3" s="9"/>
      <c r="Y3" s="9"/>
      <c r="Z3" s="9"/>
      <c r="AA3" s="9"/>
    </row>
    <row r="4" spans="1:27" ht="17.100000000000001" customHeight="1" x14ac:dyDescent="0.3">
      <c r="A4" s="640"/>
      <c r="B4" s="640"/>
      <c r="C4" s="640"/>
      <c r="D4" s="640"/>
      <c r="E4" s="640"/>
      <c r="F4" s="640"/>
      <c r="G4" s="640"/>
      <c r="H4" s="640"/>
      <c r="I4" s="9"/>
      <c r="J4" s="9"/>
      <c r="K4" s="9"/>
      <c r="L4" s="9"/>
      <c r="M4" s="9"/>
      <c r="N4" s="9"/>
      <c r="O4" s="9"/>
      <c r="P4" s="9"/>
      <c r="Q4" s="9"/>
      <c r="R4" s="9"/>
      <c r="S4" s="9"/>
      <c r="T4" s="9"/>
      <c r="U4" s="9"/>
      <c r="V4" s="9"/>
      <c r="W4" s="9"/>
      <c r="X4" s="9"/>
      <c r="Y4" s="9"/>
      <c r="Z4" s="9"/>
      <c r="AA4" s="9"/>
    </row>
    <row r="5" spans="1:27" ht="71.099999999999994" customHeight="1" x14ac:dyDescent="0.3">
      <c r="A5" s="642" t="s">
        <v>101</v>
      </c>
      <c r="B5" s="643"/>
      <c r="C5" s="643"/>
      <c r="D5" s="643"/>
      <c r="E5" s="643"/>
      <c r="F5" s="643"/>
      <c r="G5" s="643"/>
      <c r="H5" s="644"/>
      <c r="I5" s="529" t="s">
        <v>33</v>
      </c>
      <c r="J5" s="9"/>
      <c r="K5" s="9"/>
      <c r="L5" s="9"/>
      <c r="M5" s="9"/>
      <c r="N5" s="9"/>
      <c r="O5" s="9"/>
      <c r="P5" s="9"/>
      <c r="Q5" s="9"/>
      <c r="R5" s="9"/>
      <c r="S5" s="9"/>
      <c r="T5" s="9"/>
      <c r="U5" s="9"/>
      <c r="V5" s="9"/>
      <c r="W5" s="9"/>
      <c r="X5" s="9"/>
      <c r="Y5" s="9"/>
      <c r="Z5" s="9"/>
      <c r="AA5" s="9"/>
    </row>
    <row r="6" spans="1:27" ht="13.8" x14ac:dyDescent="0.3">
      <c r="A6" s="9"/>
      <c r="B6" s="9"/>
      <c r="C6" s="9"/>
      <c r="D6" s="54"/>
      <c r="E6" s="9"/>
      <c r="F6" s="9"/>
      <c r="G6" s="9"/>
      <c r="H6" s="9"/>
      <c r="I6" s="9"/>
      <c r="J6" s="9"/>
      <c r="K6" s="9"/>
      <c r="L6" s="9"/>
      <c r="M6" s="9"/>
      <c r="N6" s="9"/>
      <c r="O6" s="9"/>
      <c r="P6" s="9"/>
      <c r="Q6" s="9"/>
      <c r="R6" s="9"/>
      <c r="S6" s="9"/>
      <c r="T6" s="9"/>
      <c r="U6" s="9"/>
      <c r="V6" s="9"/>
      <c r="W6" s="9"/>
      <c r="X6" s="9"/>
      <c r="Y6" s="9"/>
      <c r="Z6" s="9"/>
      <c r="AA6" s="9"/>
    </row>
    <row r="7" spans="1:27" ht="19.5" customHeight="1" x14ac:dyDescent="0.45">
      <c r="A7" s="645" t="s">
        <v>22</v>
      </c>
      <c r="B7" s="646"/>
      <c r="C7" s="646"/>
      <c r="D7" s="646"/>
      <c r="E7" s="646"/>
      <c r="F7" s="646"/>
      <c r="G7" s="646"/>
      <c r="H7" s="647"/>
      <c r="I7" s="9"/>
      <c r="J7" s="9"/>
      <c r="K7" s="9"/>
      <c r="L7" s="9"/>
      <c r="M7" s="9"/>
      <c r="N7" s="9"/>
      <c r="O7" s="9"/>
      <c r="P7" s="9"/>
      <c r="Q7" s="9"/>
      <c r="R7" s="9"/>
      <c r="S7" s="9"/>
      <c r="T7" s="9"/>
      <c r="U7" s="9"/>
      <c r="V7" s="9"/>
      <c r="W7" s="9"/>
      <c r="X7" s="9"/>
      <c r="Y7" s="9"/>
      <c r="Z7" s="9"/>
      <c r="AA7" s="9"/>
    </row>
    <row r="8" spans="1:27" ht="15" customHeight="1" x14ac:dyDescent="0.3">
      <c r="A8" s="662" t="s">
        <v>72</v>
      </c>
      <c r="B8" s="658" t="s">
        <v>73</v>
      </c>
      <c r="C8" s="662"/>
      <c r="D8" s="662"/>
      <c r="E8" s="662"/>
      <c r="F8" s="662"/>
      <c r="G8" s="662"/>
      <c r="H8" s="662"/>
      <c r="I8" s="9"/>
      <c r="J8" s="9"/>
      <c r="K8" s="9"/>
      <c r="L8" s="9"/>
      <c r="M8" s="9"/>
      <c r="N8" s="9"/>
      <c r="O8" s="9"/>
      <c r="P8" s="9"/>
      <c r="Q8" s="9"/>
      <c r="R8" s="9"/>
      <c r="S8" s="9"/>
      <c r="T8" s="9"/>
      <c r="U8" s="9"/>
      <c r="V8" s="9"/>
      <c r="W8" s="9"/>
      <c r="X8" s="9"/>
      <c r="Y8" s="9"/>
      <c r="Z8" s="9"/>
      <c r="AA8" s="9"/>
    </row>
    <row r="9" spans="1:27" ht="15" customHeight="1" x14ac:dyDescent="0.3">
      <c r="A9" s="662"/>
      <c r="B9" s="450" t="s">
        <v>273</v>
      </c>
      <c r="C9" s="451" t="s">
        <v>274</v>
      </c>
      <c r="D9" s="451" t="s">
        <v>275</v>
      </c>
      <c r="E9" s="451" t="s">
        <v>276</v>
      </c>
      <c r="F9" s="451" t="s">
        <v>277</v>
      </c>
      <c r="G9" s="451" t="s">
        <v>278</v>
      </c>
      <c r="H9" s="452" t="s">
        <v>279</v>
      </c>
      <c r="I9" s="9"/>
      <c r="J9" s="9"/>
      <c r="K9" s="9"/>
      <c r="L9" s="9"/>
      <c r="M9" s="9"/>
      <c r="N9" s="9"/>
      <c r="O9" s="9"/>
      <c r="P9" s="9"/>
      <c r="Q9" s="9"/>
      <c r="R9" s="9"/>
      <c r="S9" s="9"/>
      <c r="T9" s="9"/>
      <c r="U9" s="9"/>
      <c r="V9" s="9"/>
      <c r="W9" s="9"/>
      <c r="X9" s="9"/>
      <c r="Y9" s="9"/>
      <c r="Z9" s="9"/>
      <c r="AA9" s="9"/>
    </row>
    <row r="10" spans="1:27" ht="23.1" customHeight="1" x14ac:dyDescent="0.3">
      <c r="A10" s="524" t="s">
        <v>79</v>
      </c>
      <c r="B10" s="15"/>
      <c r="C10" s="15"/>
      <c r="D10" s="453"/>
      <c r="E10" s="15"/>
      <c r="F10" s="15"/>
      <c r="G10" s="15"/>
      <c r="H10" s="16"/>
      <c r="I10" s="9"/>
      <c r="J10" s="9"/>
      <c r="K10" s="9"/>
      <c r="L10" s="9"/>
      <c r="M10" s="9"/>
      <c r="N10" s="9"/>
      <c r="O10" s="9"/>
      <c r="P10" s="9"/>
      <c r="Q10" s="9"/>
      <c r="R10" s="9"/>
      <c r="S10" s="9"/>
      <c r="T10" s="9"/>
      <c r="U10" s="9"/>
      <c r="V10" s="9"/>
      <c r="W10" s="9"/>
      <c r="X10" s="9"/>
      <c r="Y10" s="9"/>
      <c r="Z10" s="9"/>
      <c r="AA10" s="9"/>
    </row>
    <row r="11" spans="1:27" ht="13.8" x14ac:dyDescent="0.3">
      <c r="A11" s="471" t="s">
        <v>80</v>
      </c>
      <c r="B11" s="500">
        <v>1464</v>
      </c>
      <c r="C11" s="500">
        <v>1925.9999999999964</v>
      </c>
      <c r="D11" s="500">
        <v>2129.0089999999982</v>
      </c>
      <c r="E11" s="500">
        <v>2635.0000000000005</v>
      </c>
      <c r="F11" s="500">
        <v>3700</v>
      </c>
      <c r="G11" s="500">
        <v>4248.5646182495348</v>
      </c>
      <c r="H11" s="501">
        <v>4662.9819832359999</v>
      </c>
      <c r="I11" s="9"/>
      <c r="J11" s="9"/>
      <c r="K11" s="9"/>
      <c r="L11" s="9"/>
      <c r="M11" s="9"/>
      <c r="N11" s="9"/>
      <c r="O11" s="9"/>
      <c r="P11" s="9"/>
      <c r="Q11" s="9"/>
      <c r="R11" s="9"/>
      <c r="S11" s="9"/>
      <c r="T11" s="9"/>
      <c r="U11" s="9"/>
      <c r="V11" s="9"/>
      <c r="W11" s="9"/>
      <c r="X11" s="9"/>
      <c r="Y11" s="9"/>
      <c r="Z11" s="9"/>
      <c r="AA11" s="9"/>
    </row>
    <row r="12" spans="1:27" ht="13.8" x14ac:dyDescent="0.3">
      <c r="A12" s="474" t="s">
        <v>81</v>
      </c>
      <c r="B12" s="503">
        <v>716.23208110774362</v>
      </c>
      <c r="C12" s="503">
        <v>919.97469882776909</v>
      </c>
      <c r="D12" s="503">
        <v>997.98339758459997</v>
      </c>
      <c r="E12" s="503">
        <v>1190.7213715703463</v>
      </c>
      <c r="F12" s="503">
        <v>1765.247408868207</v>
      </c>
      <c r="G12" s="503">
        <v>1980.2764656010361</v>
      </c>
      <c r="H12" s="504">
        <v>2168.8773095169777</v>
      </c>
      <c r="I12" s="9"/>
      <c r="J12" s="9"/>
      <c r="K12" s="9"/>
      <c r="L12" s="9"/>
      <c r="M12" s="9"/>
      <c r="N12" s="9"/>
      <c r="O12" s="9"/>
      <c r="P12" s="9"/>
      <c r="Q12" s="9"/>
      <c r="R12" s="9"/>
      <c r="S12" s="9"/>
      <c r="T12" s="9"/>
      <c r="U12" s="9"/>
      <c r="V12" s="9"/>
      <c r="W12" s="9"/>
      <c r="X12" s="9"/>
      <c r="Y12" s="9"/>
      <c r="Z12" s="9"/>
      <c r="AA12" s="9"/>
    </row>
    <row r="13" spans="1:27" ht="13.8" x14ac:dyDescent="0.3">
      <c r="A13" s="460" t="s">
        <v>82</v>
      </c>
      <c r="B13" s="499">
        <v>747.76791889225638</v>
      </c>
      <c r="C13" s="500">
        <v>1006.0253011722309</v>
      </c>
      <c r="D13" s="500">
        <v>1131.0256024154</v>
      </c>
      <c r="E13" s="500">
        <v>1444.2786284296542</v>
      </c>
      <c r="F13" s="500">
        <v>1934.752591131793</v>
      </c>
      <c r="G13" s="500">
        <v>2268.2881526484989</v>
      </c>
      <c r="H13" s="501">
        <v>2494.1046737190222</v>
      </c>
      <c r="I13" s="9"/>
      <c r="J13" s="9"/>
      <c r="K13" s="9"/>
      <c r="L13" s="9"/>
      <c r="M13" s="9"/>
      <c r="N13" s="9"/>
      <c r="O13" s="9"/>
      <c r="P13" s="9"/>
      <c r="Q13" s="9"/>
      <c r="R13" s="9"/>
      <c r="S13" s="9"/>
      <c r="T13" s="9"/>
      <c r="U13" s="9"/>
      <c r="V13" s="9"/>
      <c r="W13" s="9"/>
      <c r="X13" s="9"/>
      <c r="Y13" s="9"/>
      <c r="Z13" s="9"/>
      <c r="AA13" s="9"/>
    </row>
    <row r="14" spans="1:27" ht="9" customHeight="1" x14ac:dyDescent="0.3">
      <c r="A14" s="525"/>
      <c r="B14" s="449"/>
      <c r="C14" s="449"/>
      <c r="D14" s="449"/>
      <c r="E14" s="449"/>
      <c r="F14" s="449"/>
      <c r="G14" s="449"/>
      <c r="H14" s="457"/>
      <c r="I14" s="9"/>
      <c r="J14" s="9"/>
      <c r="K14" s="9"/>
      <c r="L14" s="9"/>
      <c r="M14" s="9"/>
      <c r="N14" s="9"/>
      <c r="O14" s="9"/>
      <c r="P14" s="9"/>
      <c r="Q14" s="9"/>
      <c r="R14" s="9"/>
      <c r="S14" s="9"/>
      <c r="T14" s="9"/>
      <c r="U14" s="9"/>
      <c r="V14" s="9"/>
      <c r="W14" s="9"/>
      <c r="X14" s="9"/>
      <c r="Y14" s="9"/>
      <c r="Z14" s="9"/>
      <c r="AA14" s="9"/>
    </row>
    <row r="15" spans="1:27" ht="20.100000000000001" customHeight="1" x14ac:dyDescent="0.3">
      <c r="A15" s="568" t="s">
        <v>83</v>
      </c>
      <c r="B15" s="500"/>
      <c r="C15" s="500"/>
      <c r="D15" s="500"/>
      <c r="E15" s="500"/>
      <c r="F15" s="500"/>
      <c r="G15" s="500"/>
      <c r="H15" s="501"/>
      <c r="I15" s="9"/>
      <c r="J15" s="9"/>
      <c r="K15" s="9"/>
      <c r="L15" s="9"/>
      <c r="M15" s="9"/>
      <c r="N15" s="9"/>
      <c r="O15" s="9"/>
      <c r="P15" s="9"/>
      <c r="Q15" s="9"/>
      <c r="R15" s="9"/>
      <c r="S15" s="9"/>
      <c r="T15" s="9"/>
      <c r="U15" s="9"/>
      <c r="V15" s="9"/>
      <c r="W15" s="9"/>
      <c r="X15" s="9"/>
      <c r="Y15" s="9"/>
      <c r="Z15" s="9"/>
      <c r="AA15" s="9"/>
    </row>
    <row r="16" spans="1:27" ht="13.8" x14ac:dyDescent="0.3">
      <c r="A16" s="474" t="s">
        <v>84</v>
      </c>
      <c r="B16" s="503">
        <v>334.77940566693746</v>
      </c>
      <c r="C16" s="503">
        <v>441.64418964527408</v>
      </c>
      <c r="D16" s="503">
        <v>484.36062687924669</v>
      </c>
      <c r="E16" s="503">
        <v>610.9911188925355</v>
      </c>
      <c r="F16" s="503">
        <v>807.78060612875231</v>
      </c>
      <c r="G16" s="503">
        <v>1016.6492098246351</v>
      </c>
      <c r="H16" s="504">
        <v>1164.4610063109526</v>
      </c>
      <c r="I16" s="9"/>
      <c r="J16" s="9"/>
      <c r="K16" s="9"/>
      <c r="L16" s="9"/>
      <c r="M16" s="9"/>
      <c r="N16" s="9"/>
      <c r="O16" s="9"/>
      <c r="P16" s="9"/>
      <c r="Q16" s="9"/>
      <c r="R16" s="9"/>
      <c r="S16" s="9"/>
      <c r="T16" s="9"/>
      <c r="U16" s="9"/>
      <c r="V16" s="9"/>
      <c r="W16" s="9"/>
      <c r="X16" s="9"/>
      <c r="Y16" s="9"/>
      <c r="Z16" s="9"/>
      <c r="AA16" s="9"/>
    </row>
    <row r="17" spans="1:30" ht="13.8" x14ac:dyDescent="0.3">
      <c r="A17" s="471" t="s">
        <v>94</v>
      </c>
      <c r="B17" s="500">
        <v>26.120309144103771</v>
      </c>
      <c r="C17" s="500">
        <v>34.226651638901323</v>
      </c>
      <c r="D17" s="500">
        <v>38.573927135313916</v>
      </c>
      <c r="E17" s="500">
        <v>45.344876027252944</v>
      </c>
      <c r="F17" s="500">
        <v>61.156225072901549</v>
      </c>
      <c r="G17" s="500">
        <v>64.981911838591685</v>
      </c>
      <c r="H17" s="501">
        <v>81.028404102015443</v>
      </c>
      <c r="I17" s="9"/>
      <c r="J17" s="9"/>
      <c r="K17" s="9"/>
      <c r="L17" s="9"/>
      <c r="M17" s="9"/>
      <c r="N17" s="9"/>
      <c r="O17" s="9"/>
      <c r="P17" s="9"/>
      <c r="Q17" s="9"/>
      <c r="R17" s="9"/>
      <c r="S17" s="9"/>
      <c r="T17" s="9"/>
      <c r="U17" s="9"/>
      <c r="V17" s="9"/>
      <c r="W17" s="9"/>
      <c r="X17" s="9"/>
      <c r="Y17" s="9"/>
      <c r="Z17" s="9"/>
      <c r="AA17" s="9"/>
    </row>
    <row r="18" spans="1:30" ht="13.8" x14ac:dyDescent="0.3">
      <c r="A18" s="484" t="s">
        <v>85</v>
      </c>
      <c r="B18" s="506">
        <v>386.86820408121514</v>
      </c>
      <c r="C18" s="506">
        <v>530.1544598880555</v>
      </c>
      <c r="D18" s="506">
        <v>608.09104840083944</v>
      </c>
      <c r="E18" s="506">
        <v>787.9426335098658</v>
      </c>
      <c r="F18" s="506">
        <v>1065.8157599301392</v>
      </c>
      <c r="G18" s="506">
        <v>1186.6570309852721</v>
      </c>
      <c r="H18" s="507">
        <v>1248.6152633060542</v>
      </c>
      <c r="I18" s="9"/>
      <c r="J18" s="9"/>
      <c r="K18" s="9"/>
      <c r="L18" s="9"/>
      <c r="M18" s="9"/>
      <c r="N18" s="9"/>
      <c r="O18" s="9"/>
      <c r="P18" s="9"/>
      <c r="Q18" s="9"/>
      <c r="R18" s="9"/>
      <c r="S18" s="9"/>
      <c r="T18" s="9"/>
      <c r="U18" s="9"/>
      <c r="V18" s="9"/>
      <c r="W18" s="9"/>
      <c r="X18" s="9"/>
      <c r="Y18" s="9"/>
      <c r="Z18" s="9"/>
      <c r="AA18" s="9"/>
    </row>
    <row r="19" spans="1:30" ht="20.55" customHeight="1" x14ac:dyDescent="0.3">
      <c r="A19" s="9"/>
      <c r="B19" s="406"/>
      <c r="C19" s="406"/>
      <c r="D19" s="406"/>
      <c r="E19" s="406"/>
      <c r="F19" s="406"/>
      <c r="G19" s="406"/>
      <c r="H19" s="406"/>
      <c r="I19" s="9"/>
      <c r="J19" s="9"/>
      <c r="K19" s="9"/>
      <c r="L19" s="9"/>
      <c r="M19" s="9"/>
      <c r="N19" s="9"/>
      <c r="O19" s="9"/>
      <c r="P19" s="9"/>
      <c r="Q19" s="9"/>
      <c r="R19" s="9"/>
      <c r="S19" s="9"/>
      <c r="T19" s="9"/>
      <c r="U19" s="9"/>
      <c r="V19" s="9"/>
      <c r="W19" s="9"/>
      <c r="X19" s="9"/>
      <c r="Y19" s="9"/>
      <c r="Z19" s="9"/>
      <c r="AA19" s="9"/>
      <c r="AB19" s="9"/>
      <c r="AC19" s="9"/>
      <c r="AD19" s="9"/>
    </row>
    <row r="20" spans="1:30" s="9" customFormat="1" ht="20.25" customHeight="1" x14ac:dyDescent="0.45">
      <c r="A20" s="645" t="s">
        <v>286</v>
      </c>
      <c r="B20" s="646"/>
      <c r="C20" s="646"/>
      <c r="D20" s="646"/>
      <c r="E20" s="646"/>
      <c r="F20" s="646"/>
      <c r="G20" s="646"/>
      <c r="H20" s="647"/>
    </row>
    <row r="21" spans="1:30" s="9" customFormat="1" ht="14.25" customHeight="1" x14ac:dyDescent="0.3">
      <c r="A21" s="648" t="s">
        <v>72</v>
      </c>
      <c r="B21" s="638" t="s">
        <v>73</v>
      </c>
      <c r="C21" s="638"/>
      <c r="D21" s="638"/>
      <c r="E21" s="638"/>
      <c r="F21" s="638"/>
      <c r="G21" s="638"/>
      <c r="H21" s="639"/>
    </row>
    <row r="22" spans="1:30" s="9" customFormat="1" ht="14.25" customHeight="1" x14ac:dyDescent="0.3">
      <c r="A22" s="636"/>
      <c r="B22" s="450"/>
      <c r="C22" s="451" t="s">
        <v>274</v>
      </c>
      <c r="D22" s="451" t="s">
        <v>275</v>
      </c>
      <c r="E22" s="451" t="s">
        <v>276</v>
      </c>
      <c r="F22" s="451" t="s">
        <v>277</v>
      </c>
      <c r="G22" s="451" t="s">
        <v>278</v>
      </c>
      <c r="H22" s="452" t="s">
        <v>279</v>
      </c>
    </row>
    <row r="23" spans="1:30" s="9" customFormat="1" ht="14.25" customHeight="1" x14ac:dyDescent="0.3">
      <c r="A23" s="467" t="s">
        <v>79</v>
      </c>
      <c r="B23" s="475"/>
      <c r="C23" s="433"/>
      <c r="D23" s="468"/>
      <c r="E23" s="433"/>
      <c r="F23" s="433"/>
      <c r="G23" s="433"/>
      <c r="H23" s="433"/>
    </row>
    <row r="24" spans="1:30" s="9" customFormat="1" ht="14.25" customHeight="1" x14ac:dyDescent="0.3">
      <c r="A24" s="469" t="s">
        <v>80</v>
      </c>
      <c r="B24" s="476"/>
      <c r="C24" s="508">
        <v>31.557377049180069</v>
      </c>
      <c r="D24" s="508">
        <v>10.540446521287761</v>
      </c>
      <c r="E24" s="508">
        <v>23.766503570440655</v>
      </c>
      <c r="F24" s="508">
        <v>40.417457305502815</v>
      </c>
      <c r="G24" s="508">
        <v>14.826070763500931</v>
      </c>
      <c r="H24" s="508">
        <v>9.7542912071138623</v>
      </c>
    </row>
    <row r="25" spans="1:30" s="9" customFormat="1" ht="14.25" customHeight="1" x14ac:dyDescent="0.3">
      <c r="A25" s="470" t="s">
        <v>81</v>
      </c>
      <c r="B25" s="476"/>
      <c r="C25" s="509">
        <v>28.446452357301787</v>
      </c>
      <c r="D25" s="509">
        <v>8.4794395820047441</v>
      </c>
      <c r="E25" s="509">
        <v>19.31274352381276</v>
      </c>
      <c r="F25" s="509">
        <v>48.250249891808416</v>
      </c>
      <c r="G25" s="509">
        <v>12.181241884427729</v>
      </c>
      <c r="H25" s="509">
        <v>9.5239653246446565</v>
      </c>
    </row>
    <row r="26" spans="1:30" s="9" customFormat="1" ht="14.25" customHeight="1" x14ac:dyDescent="0.3">
      <c r="A26" s="471" t="s">
        <v>82</v>
      </c>
      <c r="B26" s="477"/>
      <c r="C26" s="508">
        <v>34.537103793187221</v>
      </c>
      <c r="D26" s="508">
        <v>12.425164764496222</v>
      </c>
      <c r="E26" s="508">
        <v>27.696369148963207</v>
      </c>
      <c r="F26" s="508">
        <v>33.959788163273231</v>
      </c>
      <c r="G26" s="508">
        <v>17.239184123360918</v>
      </c>
      <c r="H26" s="508">
        <v>9.955371887247022</v>
      </c>
    </row>
    <row r="27" spans="1:30" s="9" customFormat="1" ht="14.25" customHeight="1" x14ac:dyDescent="0.3">
      <c r="A27" s="464"/>
      <c r="B27" s="478"/>
      <c r="C27" s="511"/>
      <c r="D27" s="511"/>
      <c r="E27" s="511"/>
      <c r="F27" s="511"/>
      <c r="G27" s="511"/>
      <c r="H27" s="511"/>
    </row>
    <row r="28" spans="1:30" s="9" customFormat="1" ht="14.25" customHeight="1" x14ac:dyDescent="0.3">
      <c r="A28" s="568" t="s">
        <v>83</v>
      </c>
      <c r="B28" s="479"/>
      <c r="C28" s="512"/>
      <c r="D28" s="512"/>
      <c r="E28" s="512"/>
      <c r="F28" s="512"/>
      <c r="G28" s="512"/>
      <c r="H28" s="512"/>
    </row>
    <row r="29" spans="1:30" s="9" customFormat="1" ht="14.25" customHeight="1" x14ac:dyDescent="0.3">
      <c r="A29" s="474" t="s">
        <v>84</v>
      </c>
      <c r="B29" s="479"/>
      <c r="C29" s="513">
        <v>31.920955163130117</v>
      </c>
      <c r="D29" s="513">
        <v>9.6721383945483694</v>
      </c>
      <c r="E29" s="513">
        <v>26.143845099295902</v>
      </c>
      <c r="F29" s="513">
        <v>32.208240210252413</v>
      </c>
      <c r="G29" s="513">
        <v>25.857095616206372</v>
      </c>
      <c r="H29" s="513">
        <v>14.53911487442301</v>
      </c>
    </row>
    <row r="30" spans="1:30" s="9" customFormat="1" ht="14.25" customHeight="1" x14ac:dyDescent="0.3">
      <c r="A30" s="471" t="s">
        <v>94</v>
      </c>
      <c r="B30" s="479"/>
      <c r="C30" s="514">
        <v>31.034634582904342</v>
      </c>
      <c r="D30" s="514">
        <v>12.701433789893635</v>
      </c>
      <c r="E30" s="514">
        <v>17.553174889834633</v>
      </c>
      <c r="F30" s="514">
        <v>34.869097527459878</v>
      </c>
      <c r="G30" s="514">
        <v>6.2555966479777236</v>
      </c>
      <c r="H30" s="514">
        <v>24.693782945755082</v>
      </c>
    </row>
    <row r="31" spans="1:30" s="9" customFormat="1" ht="14.25" customHeight="1" x14ac:dyDescent="0.3">
      <c r="A31" s="484" t="s">
        <v>85</v>
      </c>
      <c r="B31" s="480"/>
      <c r="C31" s="515">
        <v>37.037485710963281</v>
      </c>
      <c r="D31" s="515">
        <v>14.70073241093559</v>
      </c>
      <c r="E31" s="515">
        <v>29.576423725032775</v>
      </c>
      <c r="F31" s="515">
        <v>35.265654452849724</v>
      </c>
      <c r="G31" s="515">
        <v>11.337913699367096</v>
      </c>
      <c r="H31" s="515">
        <v>5.2212417491293683</v>
      </c>
    </row>
    <row r="32" spans="1:30" ht="15.75" customHeight="1" x14ac:dyDescent="0.3">
      <c r="A32" s="463"/>
      <c r="B32" s="9"/>
      <c r="C32" s="9"/>
      <c r="D32" s="440"/>
      <c r="E32" s="9"/>
      <c r="F32" s="9"/>
      <c r="G32" s="9"/>
      <c r="H32" s="9"/>
      <c r="I32" s="9"/>
      <c r="J32" s="9"/>
      <c r="K32" s="9"/>
      <c r="L32" s="9"/>
      <c r="M32" s="9"/>
      <c r="N32" s="9"/>
      <c r="O32" s="9"/>
      <c r="P32" s="9"/>
      <c r="Q32" s="9"/>
      <c r="R32" s="9"/>
      <c r="S32" s="9"/>
      <c r="T32" s="9"/>
      <c r="U32" s="9"/>
      <c r="V32" s="9"/>
      <c r="W32" s="9"/>
      <c r="X32" s="9"/>
      <c r="Y32" s="9"/>
    </row>
    <row r="33" spans="1:25" s="9" customFormat="1" ht="19.2" x14ac:dyDescent="0.45">
      <c r="A33" s="645" t="s">
        <v>287</v>
      </c>
      <c r="B33" s="646"/>
      <c r="C33" s="646"/>
      <c r="D33" s="646"/>
      <c r="E33" s="646"/>
      <c r="F33" s="646"/>
      <c r="G33" s="646"/>
      <c r="H33" s="647"/>
    </row>
    <row r="34" spans="1:25" s="9" customFormat="1" ht="17.25" customHeight="1" x14ac:dyDescent="0.3">
      <c r="A34" s="648" t="s">
        <v>72</v>
      </c>
      <c r="B34" s="637" t="s">
        <v>73</v>
      </c>
      <c r="C34" s="638"/>
      <c r="D34" s="638"/>
      <c r="E34" s="638"/>
      <c r="F34" s="638"/>
      <c r="G34" s="638"/>
      <c r="H34" s="639"/>
    </row>
    <row r="35" spans="1:25" s="9" customFormat="1" ht="13.8" x14ac:dyDescent="0.3">
      <c r="A35" s="636"/>
      <c r="B35" s="450" t="s">
        <v>273</v>
      </c>
      <c r="C35" s="451" t="s">
        <v>274</v>
      </c>
      <c r="D35" s="451" t="s">
        <v>275</v>
      </c>
      <c r="E35" s="451" t="s">
        <v>276</v>
      </c>
      <c r="F35" s="451" t="s">
        <v>277</v>
      </c>
      <c r="G35" s="451" t="s">
        <v>278</v>
      </c>
      <c r="H35" s="452" t="s">
        <v>279</v>
      </c>
    </row>
    <row r="36" spans="1:25" s="9" customFormat="1" ht="13.2" x14ac:dyDescent="0.3">
      <c r="A36" s="467" t="s">
        <v>79</v>
      </c>
      <c r="B36" s="433"/>
      <c r="C36" s="433"/>
      <c r="D36" s="468"/>
      <c r="E36" s="433"/>
      <c r="F36" s="433"/>
      <c r="G36" s="433"/>
      <c r="H36" s="433"/>
    </row>
    <row r="37" spans="1:25" s="9" customFormat="1" ht="13.2" x14ac:dyDescent="0.3">
      <c r="A37" s="469" t="s">
        <v>80</v>
      </c>
      <c r="B37" s="508">
        <v>2.6220663365596946</v>
      </c>
      <c r="C37" s="508">
        <v>3.1876007599511911</v>
      </c>
      <c r="D37" s="508">
        <v>3.2863407767919464</v>
      </c>
      <c r="E37" s="508">
        <v>3.7168481675109222</v>
      </c>
      <c r="F37" s="508">
        <v>4.3602844803121554</v>
      </c>
      <c r="G37" s="508">
        <v>4.2083468297223172</v>
      </c>
      <c r="H37" s="508">
        <v>4.2345728009904704</v>
      </c>
    </row>
    <row r="38" spans="1:25" s="9" customFormat="1" ht="13.2" x14ac:dyDescent="0.3">
      <c r="A38" s="470" t="s">
        <v>81</v>
      </c>
      <c r="B38" s="509">
        <v>2.9346908054358938</v>
      </c>
      <c r="C38" s="509">
        <v>3.510807039514567</v>
      </c>
      <c r="D38" s="509">
        <v>3.60779260723266</v>
      </c>
      <c r="E38" s="509">
        <v>3.7597321386073723</v>
      </c>
      <c r="F38" s="509">
        <v>4.3968670851131968</v>
      </c>
      <c r="G38" s="509">
        <v>4.0177528970688572</v>
      </c>
      <c r="H38" s="509">
        <v>4.0749115061404702</v>
      </c>
    </row>
    <row r="39" spans="1:25" s="9" customFormat="1" ht="13.2" x14ac:dyDescent="0.3">
      <c r="A39" s="471" t="s">
        <v>82</v>
      </c>
      <c r="B39" s="508">
        <v>2.3792957917714337</v>
      </c>
      <c r="C39" s="508">
        <v>2.9400866613785954</v>
      </c>
      <c r="D39" s="508">
        <v>3.0468052604783478</v>
      </c>
      <c r="E39" s="508">
        <v>3.6822217791274245</v>
      </c>
      <c r="F39" s="508">
        <v>4.3274339877690293</v>
      </c>
      <c r="G39" s="508">
        <v>4.3901636942311484</v>
      </c>
      <c r="H39" s="508">
        <v>4.383943966240655</v>
      </c>
    </row>
    <row r="40" spans="1:25" s="9" customFormat="1" ht="14.25" customHeight="1" x14ac:dyDescent="0.3">
      <c r="A40" s="464"/>
      <c r="B40" s="516"/>
      <c r="C40" s="511"/>
      <c r="D40" s="511"/>
      <c r="E40" s="511"/>
      <c r="F40" s="511"/>
      <c r="G40" s="511"/>
      <c r="H40" s="511"/>
    </row>
    <row r="41" spans="1:25" s="9" customFormat="1" ht="14.25" customHeight="1" x14ac:dyDescent="0.3">
      <c r="A41" s="568" t="s">
        <v>83</v>
      </c>
      <c r="B41" s="508"/>
      <c r="C41" s="512"/>
      <c r="D41" s="512"/>
      <c r="E41" s="512"/>
      <c r="F41" s="512"/>
      <c r="G41" s="512"/>
      <c r="H41" s="512"/>
    </row>
    <row r="42" spans="1:25" s="9" customFormat="1" ht="14.25" customHeight="1" x14ac:dyDescent="0.3">
      <c r="A42" s="474" t="s">
        <v>84</v>
      </c>
      <c r="B42" s="517">
        <v>2.6788375798061459</v>
      </c>
      <c r="C42" s="513">
        <v>3.1940494755140469</v>
      </c>
      <c r="D42" s="513">
        <v>3.1929713215268087</v>
      </c>
      <c r="E42" s="513">
        <v>3.4020337374875727</v>
      </c>
      <c r="F42" s="513">
        <v>3.9128751514699349</v>
      </c>
      <c r="G42" s="513">
        <v>4.2539015197702978</v>
      </c>
      <c r="H42" s="513">
        <v>4.2220968244913424</v>
      </c>
    </row>
    <row r="43" spans="1:25" s="9" customFormat="1" ht="14.25" customHeight="1" x14ac:dyDescent="0.3">
      <c r="A43" s="471" t="s">
        <v>94</v>
      </c>
      <c r="B43" s="518">
        <v>1.7654821996690619</v>
      </c>
      <c r="C43" s="514">
        <v>2.1418491376080966</v>
      </c>
      <c r="D43" s="514">
        <v>2.2395452354455361</v>
      </c>
      <c r="E43" s="514">
        <v>3.1482773494317224</v>
      </c>
      <c r="F43" s="514">
        <v>3.2658797549201748</v>
      </c>
      <c r="G43" s="514">
        <v>2.9540192324555026</v>
      </c>
      <c r="H43" s="514">
        <v>3.0052340191567848</v>
      </c>
    </row>
    <row r="44" spans="1:25" s="9" customFormat="1" ht="14.25" customHeight="1" x14ac:dyDescent="0.3">
      <c r="A44" s="484" t="s">
        <v>85</v>
      </c>
      <c r="B44" s="517">
        <v>2.2168249346770352</v>
      </c>
      <c r="C44" s="515">
        <v>2.8210949891508803</v>
      </c>
      <c r="D44" s="515">
        <v>3.0059478686877852</v>
      </c>
      <c r="E44" s="515">
        <v>3.9748197277726764</v>
      </c>
      <c r="F44" s="515">
        <v>4.8026479806021403</v>
      </c>
      <c r="G44" s="515">
        <v>4.641088007825064</v>
      </c>
      <c r="H44" s="515">
        <v>4.6912215441391751</v>
      </c>
    </row>
    <row r="45" spans="1:25" ht="15.75" customHeight="1" x14ac:dyDescent="0.3">
      <c r="A45" s="463"/>
      <c r="B45" s="15"/>
      <c r="C45" s="9"/>
      <c r="D45" s="440"/>
      <c r="E45" s="9"/>
      <c r="F45" s="9"/>
      <c r="G45" s="9"/>
      <c r="H45" s="9"/>
      <c r="I45" s="9"/>
      <c r="J45" s="9"/>
      <c r="K45" s="9"/>
      <c r="L45" s="9"/>
      <c r="M45" s="9"/>
      <c r="N45" s="9"/>
      <c r="O45" s="9"/>
      <c r="P45" s="9"/>
      <c r="Q45" s="9"/>
      <c r="R45" s="9"/>
      <c r="S45" s="9"/>
      <c r="T45" s="9"/>
      <c r="U45" s="9"/>
      <c r="V45" s="9"/>
      <c r="W45" s="9"/>
      <c r="X45" s="9"/>
      <c r="Y45" s="9"/>
    </row>
    <row r="46" spans="1:25" s="9" customFormat="1" ht="40.35" customHeight="1" x14ac:dyDescent="0.45">
      <c r="A46" s="659" t="s">
        <v>294</v>
      </c>
      <c r="B46" s="660"/>
      <c r="C46" s="660"/>
      <c r="D46" s="660"/>
      <c r="E46" s="660"/>
      <c r="F46" s="660"/>
      <c r="G46" s="660"/>
      <c r="H46" s="661"/>
    </row>
    <row r="47" spans="1:25" s="9" customFormat="1" ht="17.25" customHeight="1" x14ac:dyDescent="0.3">
      <c r="A47" s="648" t="s">
        <v>72</v>
      </c>
      <c r="B47" s="637" t="s">
        <v>73</v>
      </c>
      <c r="C47" s="638"/>
      <c r="D47" s="638"/>
      <c r="E47" s="638"/>
      <c r="F47" s="638"/>
      <c r="G47" s="638"/>
      <c r="H47" s="639"/>
    </row>
    <row r="48" spans="1:25" s="9" customFormat="1" ht="14.1" customHeight="1" x14ac:dyDescent="0.3">
      <c r="A48" s="636"/>
      <c r="B48" s="450"/>
      <c r="C48" s="451" t="s">
        <v>274</v>
      </c>
      <c r="D48" s="451" t="s">
        <v>275</v>
      </c>
      <c r="E48" s="451" t="s">
        <v>276</v>
      </c>
      <c r="F48" s="451" t="s">
        <v>277</v>
      </c>
      <c r="G48" s="451" t="s">
        <v>278</v>
      </c>
      <c r="H48" s="452" t="s">
        <v>279</v>
      </c>
    </row>
    <row r="49" spans="1:8" s="9" customFormat="1" ht="13.2" x14ac:dyDescent="0.3">
      <c r="A49" s="467" t="s">
        <v>79</v>
      </c>
      <c r="B49" s="475"/>
      <c r="C49" s="433"/>
      <c r="D49" s="468"/>
      <c r="E49" s="433"/>
      <c r="F49" s="433"/>
      <c r="G49" s="433"/>
      <c r="H49" s="433"/>
    </row>
    <row r="50" spans="1:8" s="9" customFormat="1" ht="13.2" x14ac:dyDescent="0.3">
      <c r="A50" s="469" t="s">
        <v>80</v>
      </c>
      <c r="B50" s="476"/>
      <c r="C50" s="508">
        <v>0.82745536030776567</v>
      </c>
      <c r="D50" s="508">
        <v>0.33598735341481756</v>
      </c>
      <c r="E50" s="508">
        <v>0.78104829805310516</v>
      </c>
      <c r="F50" s="508">
        <v>1.5022555212140907</v>
      </c>
      <c r="G50" s="508">
        <v>0.64645886254102902</v>
      </c>
      <c r="H50" s="508">
        <v>0.41049440477645893</v>
      </c>
    </row>
    <row r="51" spans="1:8" s="9" customFormat="1" ht="13.2" x14ac:dyDescent="0.3">
      <c r="A51" s="470" t="s">
        <v>81</v>
      </c>
      <c r="B51" s="476"/>
      <c r="C51" s="509">
        <v>0.83481542180243762</v>
      </c>
      <c r="D51" s="509">
        <v>0.29769676175640714</v>
      </c>
      <c r="E51" s="509">
        <v>0.69676373310592099</v>
      </c>
      <c r="F51" s="509">
        <v>1.81408015214069</v>
      </c>
      <c r="G51" s="509">
        <v>0.53559301497442535</v>
      </c>
      <c r="H51" s="509">
        <v>0.38264939274674409</v>
      </c>
    </row>
    <row r="52" spans="1:8" s="9" customFormat="1" ht="13.2" x14ac:dyDescent="0.3">
      <c r="A52" s="471" t="s">
        <v>82</v>
      </c>
      <c r="B52" s="477"/>
      <c r="C52" s="508">
        <v>0.8217398571510357</v>
      </c>
      <c r="D52" s="508">
        <v>0.36531061189526659</v>
      </c>
      <c r="E52" s="508">
        <v>0.8438544321921132</v>
      </c>
      <c r="F52" s="508">
        <v>1.2504747158935841</v>
      </c>
      <c r="G52" s="508">
        <v>0.7460143129684027</v>
      </c>
      <c r="H52" s="508">
        <v>0.43705712221961307</v>
      </c>
    </row>
    <row r="53" spans="1:8" s="9" customFormat="1" ht="14.25" customHeight="1" x14ac:dyDescent="0.3">
      <c r="A53" s="464"/>
      <c r="B53" s="478"/>
      <c r="C53" s="511"/>
      <c r="D53" s="511"/>
      <c r="E53" s="511"/>
      <c r="F53" s="511"/>
      <c r="G53" s="511"/>
      <c r="H53" s="511"/>
    </row>
    <row r="54" spans="1:8" s="9" customFormat="1" ht="14.25" customHeight="1" x14ac:dyDescent="0.3">
      <c r="A54" s="568" t="s">
        <v>83</v>
      </c>
      <c r="B54" s="479"/>
      <c r="C54" s="512"/>
      <c r="D54" s="512"/>
      <c r="E54" s="512"/>
      <c r="F54" s="512"/>
      <c r="G54" s="512"/>
      <c r="H54" s="512"/>
    </row>
    <row r="55" spans="1:8" s="9" customFormat="1" ht="14.25" customHeight="1" x14ac:dyDescent="0.3">
      <c r="A55" s="474" t="s">
        <v>84</v>
      </c>
      <c r="B55" s="479"/>
      <c r="C55" s="513">
        <v>0.8551105427429998</v>
      </c>
      <c r="D55" s="513">
        <v>0.30893288566206495</v>
      </c>
      <c r="E55" s="513">
        <v>0.83476547636491027</v>
      </c>
      <c r="F55" s="513">
        <v>1.0957351982038255</v>
      </c>
      <c r="G55" s="513">
        <v>1.011755869258361</v>
      </c>
      <c r="H55" s="513">
        <v>0.61847962860422978</v>
      </c>
    </row>
    <row r="56" spans="1:8" s="9" customFormat="1" ht="14.25" customHeight="1" x14ac:dyDescent="0.3">
      <c r="A56" s="471" t="s">
        <v>94</v>
      </c>
      <c r="B56" s="479"/>
      <c r="C56" s="514">
        <v>0.54791094929351503</v>
      </c>
      <c r="D56" s="514">
        <v>0.27204555009270021</v>
      </c>
      <c r="E56" s="514">
        <v>0.39311129191471372</v>
      </c>
      <c r="F56" s="514">
        <v>1.0977758994082762</v>
      </c>
      <c r="G56" s="514">
        <v>0.20430026447576954</v>
      </c>
      <c r="H56" s="514">
        <v>0.72945909743842208</v>
      </c>
    </row>
    <row r="57" spans="1:8" s="9" customFormat="1" ht="14.25" customHeight="1" x14ac:dyDescent="0.3">
      <c r="A57" s="484" t="s">
        <v>85</v>
      </c>
      <c r="B57" s="480"/>
      <c r="C57" s="513">
        <v>0.82105621841807797</v>
      </c>
      <c r="D57" s="513">
        <v>0.41472162541338337</v>
      </c>
      <c r="E57" s="513">
        <v>0.8890518785966911</v>
      </c>
      <c r="F57" s="513">
        <v>1.4017461903200141</v>
      </c>
      <c r="G57" s="513">
        <v>0.54452008332506718</v>
      </c>
      <c r="H57" s="513">
        <v>0.24232242467839873</v>
      </c>
    </row>
    <row r="58" spans="1:8" s="9" customFormat="1" ht="15" x14ac:dyDescent="0.3">
      <c r="A58" s="519"/>
      <c r="B58" s="520"/>
      <c r="C58" s="520"/>
      <c r="D58" s="520"/>
      <c r="E58" s="520"/>
      <c r="F58" s="520"/>
      <c r="G58" s="520"/>
      <c r="H58" s="520"/>
    </row>
    <row r="59" spans="1:8" s="9" customFormat="1" ht="19.2" x14ac:dyDescent="0.45">
      <c r="A59" s="645" t="s">
        <v>288</v>
      </c>
      <c r="B59" s="646"/>
      <c r="C59" s="646"/>
      <c r="D59" s="646"/>
      <c r="E59" s="646"/>
      <c r="F59" s="646"/>
      <c r="G59" s="646"/>
      <c r="H59" s="647"/>
    </row>
    <row r="60" spans="1:8" s="9" customFormat="1" ht="17.25" customHeight="1" x14ac:dyDescent="0.3">
      <c r="A60" s="648" t="s">
        <v>72</v>
      </c>
      <c r="B60" s="637" t="s">
        <v>73</v>
      </c>
      <c r="C60" s="638"/>
      <c r="D60" s="638"/>
      <c r="E60" s="638"/>
      <c r="F60" s="638"/>
      <c r="G60" s="638"/>
      <c r="H60" s="639"/>
    </row>
    <row r="61" spans="1:8" s="9" customFormat="1" ht="13.8" x14ac:dyDescent="0.3">
      <c r="A61" s="636"/>
      <c r="B61" s="450" t="s">
        <v>273</v>
      </c>
      <c r="C61" s="451" t="s">
        <v>274</v>
      </c>
      <c r="D61" s="451" t="s">
        <v>275</v>
      </c>
      <c r="E61" s="451" t="s">
        <v>276</v>
      </c>
      <c r="F61" s="451" t="s">
        <v>277</v>
      </c>
      <c r="G61" s="451" t="s">
        <v>278</v>
      </c>
      <c r="H61" s="452" t="s">
        <v>279</v>
      </c>
    </row>
    <row r="62" spans="1:8" s="9" customFormat="1" ht="13.2" x14ac:dyDescent="0.3">
      <c r="A62" s="467" t="s">
        <v>79</v>
      </c>
      <c r="B62" s="433"/>
      <c r="C62" s="433"/>
      <c r="D62" s="468"/>
      <c r="E62" s="433"/>
      <c r="F62" s="433"/>
      <c r="G62" s="433"/>
      <c r="H62" s="433"/>
    </row>
    <row r="63" spans="1:8" s="9" customFormat="1" ht="13.2" x14ac:dyDescent="0.3">
      <c r="A63" s="469" t="s">
        <v>80</v>
      </c>
      <c r="B63" s="526">
        <v>0.15904900860537705</v>
      </c>
      <c r="C63" s="526">
        <v>0.19498051713368478</v>
      </c>
      <c r="D63" s="526">
        <v>0.20083702177596138</v>
      </c>
      <c r="E63" s="526">
        <v>0.26390350846444216</v>
      </c>
      <c r="F63" s="526">
        <v>0.31023767559871679</v>
      </c>
      <c r="G63" s="526">
        <v>0.28905909875958791</v>
      </c>
      <c r="H63" s="526">
        <v>0.29654089191979627</v>
      </c>
    </row>
    <row r="64" spans="1:8" s="9" customFormat="1" ht="13.2" x14ac:dyDescent="0.3">
      <c r="A64" s="470" t="s">
        <v>81</v>
      </c>
      <c r="B64" s="527">
        <v>7.781147707073266E-2</v>
      </c>
      <c r="C64" s="527">
        <v>9.3134549598829011E-2</v>
      </c>
      <c r="D64" s="527">
        <v>9.4143337746691716E-2</v>
      </c>
      <c r="E64" s="527">
        <v>0.11925447725275409</v>
      </c>
      <c r="F64" s="527">
        <v>0.14801250080646761</v>
      </c>
      <c r="G64" s="527">
        <v>0.13473184048623485</v>
      </c>
      <c r="H64" s="527">
        <v>0.13792907931898851</v>
      </c>
    </row>
    <row r="65" spans="1:27" s="9" customFormat="1" ht="13.2" x14ac:dyDescent="0.3">
      <c r="A65" s="485" t="s">
        <v>82</v>
      </c>
      <c r="B65" s="528">
        <v>8.1237531534644372E-2</v>
      </c>
      <c r="C65" s="528">
        <v>0.10184596753485615</v>
      </c>
      <c r="D65" s="528">
        <v>0.10669368402926982</v>
      </c>
      <c r="E65" s="528">
        <v>0.14464903121168809</v>
      </c>
      <c r="F65" s="528">
        <v>0.16222517479224915</v>
      </c>
      <c r="G65" s="528">
        <v>0.15432725827335309</v>
      </c>
      <c r="H65" s="528">
        <v>0.15861181260080776</v>
      </c>
    </row>
    <row r="66" spans="1:27" s="9" customFormat="1" ht="13.5" customHeight="1" x14ac:dyDescent="0.3">
      <c r="A66" s="461"/>
      <c r="B66" s="15"/>
      <c r="C66" s="482"/>
      <c r="D66" s="482"/>
      <c r="E66" s="482"/>
      <c r="F66" s="482"/>
      <c r="G66" s="482"/>
      <c r="H66" s="488"/>
    </row>
    <row r="67" spans="1:27" s="9" customFormat="1" ht="13.5" customHeight="1" x14ac:dyDescent="0.3">
      <c r="A67" s="552" t="s">
        <v>272</v>
      </c>
      <c r="B67" s="553">
        <v>920471</v>
      </c>
      <c r="C67" s="554">
        <v>987791</v>
      </c>
      <c r="D67" s="554">
        <v>1060068</v>
      </c>
      <c r="E67" s="554">
        <v>998471</v>
      </c>
      <c r="F67" s="554">
        <v>1192634</v>
      </c>
      <c r="G67" s="554">
        <v>1469791</v>
      </c>
      <c r="H67" s="555">
        <v>1572458.338898222</v>
      </c>
    </row>
    <row r="68" spans="1:27" ht="9" customHeight="1" x14ac:dyDescent="0.3">
      <c r="A68" s="9"/>
      <c r="B68" s="406"/>
      <c r="C68" s="406"/>
      <c r="D68" s="406"/>
      <c r="E68" s="406"/>
      <c r="F68" s="406"/>
      <c r="G68" s="406"/>
      <c r="H68" s="406"/>
      <c r="I68" s="9"/>
      <c r="J68" s="9"/>
      <c r="K68" s="9"/>
      <c r="L68" s="9"/>
      <c r="M68" s="9"/>
      <c r="N68" s="9"/>
      <c r="O68" s="9"/>
      <c r="P68" s="9"/>
      <c r="Q68" s="9"/>
      <c r="R68" s="9"/>
      <c r="S68" s="9"/>
      <c r="T68" s="9"/>
      <c r="U68" s="9"/>
      <c r="V68" s="9"/>
      <c r="W68" s="9"/>
      <c r="X68" s="9"/>
      <c r="Y68" s="9"/>
      <c r="Z68" s="9"/>
      <c r="AA68" s="9"/>
    </row>
    <row r="69" spans="1:27" ht="12.75" customHeight="1" x14ac:dyDescent="0.25">
      <c r="A69" s="574" t="s">
        <v>310</v>
      </c>
      <c r="B69" s="575"/>
      <c r="C69" s="575"/>
      <c r="D69" s="575"/>
      <c r="E69" s="575"/>
      <c r="F69" s="575"/>
      <c r="G69" s="537"/>
      <c r="H69" s="536"/>
    </row>
    <row r="70" spans="1:27" ht="12.75" customHeight="1" x14ac:dyDescent="0.25">
      <c r="A70" s="531" t="s">
        <v>26</v>
      </c>
      <c r="B70" s="570"/>
      <c r="C70" s="570"/>
      <c r="D70" s="570"/>
      <c r="E70" s="570"/>
      <c r="F70" s="570"/>
      <c r="H70" s="535"/>
    </row>
    <row r="71" spans="1:27" ht="12.75" customHeight="1" x14ac:dyDescent="0.25">
      <c r="A71" s="531" t="s">
        <v>92</v>
      </c>
      <c r="B71" s="570"/>
      <c r="C71" s="570"/>
      <c r="D71" s="570"/>
      <c r="E71" s="570"/>
      <c r="F71" s="570"/>
      <c r="H71" s="535"/>
    </row>
    <row r="72" spans="1:27" ht="12.75" customHeight="1" x14ac:dyDescent="0.25">
      <c r="A72" s="534" t="s">
        <v>280</v>
      </c>
      <c r="B72" s="571"/>
      <c r="C72" s="571"/>
      <c r="D72" s="571"/>
      <c r="E72" s="571"/>
      <c r="F72" s="571"/>
      <c r="H72" s="535"/>
    </row>
    <row r="73" spans="1:27" ht="12.75" customHeight="1" x14ac:dyDescent="0.25">
      <c r="A73" s="551" t="s">
        <v>311</v>
      </c>
      <c r="B73" s="539"/>
      <c r="C73" s="539"/>
      <c r="D73" s="539"/>
      <c r="E73" s="539"/>
      <c r="F73" s="539"/>
      <c r="G73" s="539"/>
      <c r="H73" s="538"/>
    </row>
  </sheetData>
  <mergeCells count="18">
    <mergeCell ref="A7:H7"/>
    <mergeCell ref="A8:A9"/>
    <mergeCell ref="A3:H4"/>
    <mergeCell ref="A5:H5"/>
    <mergeCell ref="A1:H2"/>
    <mergeCell ref="B8:H8"/>
    <mergeCell ref="A20:H20"/>
    <mergeCell ref="A21:A22"/>
    <mergeCell ref="B21:H21"/>
    <mergeCell ref="A59:H59"/>
    <mergeCell ref="A60:A61"/>
    <mergeCell ref="B60:H60"/>
    <mergeCell ref="A33:H33"/>
    <mergeCell ref="A34:A35"/>
    <mergeCell ref="B34:H34"/>
    <mergeCell ref="A46:H46"/>
    <mergeCell ref="A47:A48"/>
    <mergeCell ref="B47:H47"/>
  </mergeCells>
  <hyperlinks>
    <hyperlink ref="I5" location="Índice!A1" display="Índice" xr:uid="{00000000-0004-0000-0900-000000000000}"/>
  </hyperlinks>
  <printOptions horizontalCentered="1" verticalCentered="1"/>
  <pageMargins left="0.75000000000000011" right="0.75000000000000011" top="1" bottom="1" header="0.5" footer="0.5"/>
  <pageSetup scale="20" orientation="portrait" horizontalDpi="4294967292" verticalDpi="4294967292"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D73"/>
  <sheetViews>
    <sheetView showGridLines="0" zoomScaleNormal="100" workbookViewId="0">
      <selection activeCell="A3" sqref="A3:H4"/>
    </sheetView>
  </sheetViews>
  <sheetFormatPr baseColWidth="10" defaultColWidth="11.44140625" defaultRowHeight="13.35" customHeight="1" x14ac:dyDescent="0.25"/>
  <cols>
    <col min="1" max="1" width="64.44140625" customWidth="1"/>
    <col min="2" max="2" width="11" bestFit="1" customWidth="1"/>
    <col min="3" max="3" width="12.44140625" bestFit="1" customWidth="1"/>
    <col min="4" max="4" width="11.44140625" bestFit="1" customWidth="1"/>
    <col min="5" max="5" width="12.44140625" bestFit="1" customWidth="1"/>
    <col min="6" max="7" width="11.44140625" bestFit="1" customWidth="1"/>
    <col min="8" max="8" width="13.44140625" customWidth="1"/>
    <col min="9" max="9" width="10.44140625" bestFit="1" customWidth="1"/>
    <col min="10" max="10" width="13.44140625" bestFit="1" customWidth="1"/>
    <col min="11" max="11" width="14" customWidth="1"/>
    <col min="12" max="12" width="11.44140625" bestFit="1" customWidth="1"/>
    <col min="13" max="13" width="16.44140625" customWidth="1"/>
    <col min="14" max="14" width="13.44140625" bestFit="1" customWidth="1"/>
    <col min="15" max="15" width="14.44140625" customWidth="1"/>
    <col min="16" max="16" width="16.21875" customWidth="1"/>
    <col min="17" max="17" width="42.44140625" customWidth="1"/>
    <col min="18" max="18" width="14.44140625" bestFit="1" customWidth="1"/>
    <col min="19" max="19" width="15.21875" customWidth="1"/>
    <col min="20" max="21" width="12.44140625" customWidth="1"/>
  </cols>
  <sheetData>
    <row r="1" spans="1:27" ht="55.8" customHeight="1" x14ac:dyDescent="0.3">
      <c r="A1" s="641"/>
      <c r="B1" s="641"/>
      <c r="C1" s="641"/>
      <c r="D1" s="641"/>
      <c r="E1" s="641"/>
      <c r="F1" s="641"/>
      <c r="G1" s="641"/>
      <c r="H1" s="641"/>
      <c r="I1" s="9"/>
      <c r="J1" s="9"/>
      <c r="K1" s="9"/>
      <c r="L1" s="9"/>
      <c r="M1" s="9"/>
      <c r="N1" s="9"/>
      <c r="O1" s="9"/>
      <c r="P1" s="9"/>
      <c r="Q1" s="9"/>
      <c r="R1" s="9"/>
      <c r="S1" s="9"/>
      <c r="T1" s="9"/>
      <c r="U1" s="9"/>
      <c r="V1" s="9"/>
      <c r="W1" s="9"/>
      <c r="X1" s="9"/>
      <c r="Y1" s="9"/>
      <c r="Z1" s="9"/>
      <c r="AA1" s="9"/>
    </row>
    <row r="2" spans="1:27" ht="30.75" customHeight="1" x14ac:dyDescent="0.3">
      <c r="A2" s="641"/>
      <c r="B2" s="641"/>
      <c r="C2" s="641"/>
      <c r="D2" s="641"/>
      <c r="E2" s="641"/>
      <c r="F2" s="641"/>
      <c r="G2" s="641"/>
      <c r="H2" s="641"/>
      <c r="I2" s="9"/>
      <c r="J2" s="9"/>
      <c r="K2" s="9"/>
      <c r="L2" s="9"/>
      <c r="M2" s="9"/>
      <c r="N2" s="9"/>
      <c r="O2" s="9"/>
      <c r="P2" s="9"/>
      <c r="Q2" s="9"/>
      <c r="R2" s="9"/>
      <c r="S2" s="9"/>
      <c r="T2" s="9"/>
      <c r="U2" s="9"/>
      <c r="V2" s="9"/>
      <c r="W2" s="9"/>
      <c r="X2" s="9"/>
      <c r="Y2" s="9"/>
      <c r="Z2" s="9"/>
      <c r="AA2" s="9"/>
    </row>
    <row r="3" spans="1:27" ht="14.1" customHeight="1" x14ac:dyDescent="0.3">
      <c r="A3" s="640" t="s">
        <v>291</v>
      </c>
      <c r="B3" s="640"/>
      <c r="C3" s="640"/>
      <c r="D3" s="640"/>
      <c r="E3" s="640"/>
      <c r="F3" s="640"/>
      <c r="G3" s="640"/>
      <c r="H3" s="640"/>
      <c r="I3" s="9"/>
      <c r="J3" s="9"/>
      <c r="K3" s="9"/>
      <c r="L3" s="9"/>
      <c r="M3" s="9"/>
      <c r="N3" s="9"/>
      <c r="O3" s="9"/>
      <c r="P3" s="9"/>
      <c r="Q3" s="9"/>
      <c r="R3" s="9"/>
      <c r="S3" s="9"/>
      <c r="T3" s="9"/>
      <c r="U3" s="9"/>
      <c r="V3" s="9"/>
      <c r="W3" s="9"/>
      <c r="X3" s="9"/>
      <c r="Y3" s="9"/>
      <c r="Z3" s="9"/>
      <c r="AA3" s="9"/>
    </row>
    <row r="4" spans="1:27" ht="17.100000000000001" customHeight="1" x14ac:dyDescent="0.3">
      <c r="A4" s="640"/>
      <c r="B4" s="640"/>
      <c r="C4" s="640"/>
      <c r="D4" s="640"/>
      <c r="E4" s="640"/>
      <c r="F4" s="640"/>
      <c r="G4" s="640"/>
      <c r="H4" s="640"/>
      <c r="I4" s="9"/>
      <c r="J4" s="9"/>
      <c r="K4" s="9"/>
      <c r="L4" s="9"/>
      <c r="M4" s="9"/>
      <c r="N4" s="9"/>
      <c r="O4" s="9"/>
      <c r="P4" s="9"/>
      <c r="Q4" s="9"/>
      <c r="R4" s="9"/>
      <c r="S4" s="9"/>
      <c r="T4" s="9"/>
      <c r="U4" s="9"/>
      <c r="V4" s="9"/>
      <c r="W4" s="9"/>
      <c r="X4" s="9"/>
      <c r="Y4" s="9"/>
      <c r="Z4" s="9"/>
      <c r="AA4" s="9"/>
    </row>
    <row r="5" spans="1:27" ht="71.099999999999994" customHeight="1" x14ac:dyDescent="0.3">
      <c r="A5" s="642" t="s">
        <v>102</v>
      </c>
      <c r="B5" s="643"/>
      <c r="C5" s="643"/>
      <c r="D5" s="643"/>
      <c r="E5" s="643"/>
      <c r="F5" s="643"/>
      <c r="G5" s="643"/>
      <c r="H5" s="644"/>
      <c r="I5" s="529" t="s">
        <v>33</v>
      </c>
      <c r="J5" s="9"/>
      <c r="K5" s="9"/>
      <c r="L5" s="9"/>
      <c r="M5" s="9"/>
      <c r="N5" s="9"/>
      <c r="O5" s="9"/>
      <c r="P5" s="9"/>
      <c r="Q5" s="9"/>
      <c r="R5" s="9"/>
      <c r="S5" s="9"/>
      <c r="T5" s="9"/>
      <c r="U5" s="9"/>
      <c r="V5" s="9"/>
      <c r="W5" s="9"/>
      <c r="X5" s="9"/>
      <c r="Y5" s="9"/>
      <c r="Z5" s="9"/>
      <c r="AA5" s="9"/>
    </row>
    <row r="6" spans="1:27" ht="13.8" x14ac:dyDescent="0.3">
      <c r="A6" s="9"/>
      <c r="B6" s="9"/>
      <c r="C6" s="9"/>
      <c r="D6" s="54"/>
      <c r="E6" s="9"/>
      <c r="F6" s="9"/>
      <c r="G6" s="9"/>
      <c r="H6" s="9"/>
      <c r="I6" s="9"/>
      <c r="J6" s="9"/>
      <c r="K6" s="9"/>
      <c r="L6" s="9"/>
      <c r="M6" s="9"/>
      <c r="N6" s="9"/>
      <c r="O6" s="9"/>
      <c r="P6" s="9"/>
      <c r="Q6" s="9"/>
      <c r="R6" s="9"/>
      <c r="S6" s="9"/>
      <c r="T6" s="9"/>
      <c r="U6" s="9"/>
      <c r="V6" s="9"/>
      <c r="W6" s="9"/>
      <c r="X6" s="9"/>
      <c r="Y6" s="9"/>
      <c r="Z6" s="9"/>
      <c r="AA6" s="9"/>
    </row>
    <row r="7" spans="1:27" ht="19.5" customHeight="1" x14ac:dyDescent="0.45">
      <c r="A7" s="645" t="s">
        <v>25</v>
      </c>
      <c r="B7" s="646"/>
      <c r="C7" s="646"/>
      <c r="D7" s="646"/>
      <c r="E7" s="646"/>
      <c r="F7" s="646"/>
      <c r="G7" s="646"/>
      <c r="H7" s="647"/>
      <c r="I7" s="9"/>
      <c r="J7" s="9"/>
      <c r="K7" s="9"/>
      <c r="L7" s="9"/>
      <c r="M7" s="9"/>
      <c r="N7" s="9"/>
      <c r="O7" s="9"/>
      <c r="P7" s="9"/>
      <c r="Q7" s="9"/>
      <c r="R7" s="9"/>
      <c r="S7" s="9"/>
      <c r="T7" s="9"/>
      <c r="U7" s="9"/>
      <c r="V7" s="9"/>
      <c r="W7" s="9"/>
      <c r="X7" s="9"/>
      <c r="Y7" s="9"/>
      <c r="Z7" s="9"/>
      <c r="AA7" s="9"/>
    </row>
    <row r="8" spans="1:27" ht="15" customHeight="1" x14ac:dyDescent="0.3">
      <c r="A8" s="662" t="s">
        <v>72</v>
      </c>
      <c r="B8" s="658" t="s">
        <v>73</v>
      </c>
      <c r="C8" s="662"/>
      <c r="D8" s="662"/>
      <c r="E8" s="662"/>
      <c r="F8" s="662"/>
      <c r="G8" s="662"/>
      <c r="H8" s="662"/>
      <c r="I8" s="9"/>
      <c r="J8" s="9"/>
      <c r="K8" s="9"/>
      <c r="L8" s="9"/>
      <c r="M8" s="9"/>
      <c r="N8" s="9"/>
      <c r="O8" s="9"/>
      <c r="P8" s="9"/>
      <c r="Q8" s="9"/>
      <c r="R8" s="9"/>
      <c r="S8" s="9"/>
      <c r="T8" s="9"/>
      <c r="U8" s="9"/>
      <c r="V8" s="9"/>
      <c r="W8" s="9"/>
      <c r="X8" s="9"/>
      <c r="Y8" s="9"/>
      <c r="Z8" s="9"/>
      <c r="AA8" s="9"/>
    </row>
    <row r="9" spans="1:27" ht="15" customHeight="1" x14ac:dyDescent="0.3">
      <c r="A9" s="662"/>
      <c r="B9" s="450" t="s">
        <v>273</v>
      </c>
      <c r="C9" s="451" t="s">
        <v>274</v>
      </c>
      <c r="D9" s="451" t="s">
        <v>275</v>
      </c>
      <c r="E9" s="451" t="s">
        <v>276</v>
      </c>
      <c r="F9" s="451" t="s">
        <v>277</v>
      </c>
      <c r="G9" s="451" t="s">
        <v>278</v>
      </c>
      <c r="H9" s="452" t="s">
        <v>279</v>
      </c>
      <c r="I9" s="9"/>
      <c r="J9" s="9"/>
      <c r="K9" s="9"/>
      <c r="L9" s="9"/>
      <c r="M9" s="9"/>
      <c r="N9" s="9"/>
      <c r="O9" s="9"/>
      <c r="P9" s="9"/>
      <c r="Q9" s="9"/>
      <c r="R9" s="9"/>
      <c r="S9" s="9"/>
      <c r="T9" s="9"/>
      <c r="U9" s="9"/>
      <c r="V9" s="9"/>
      <c r="W9" s="9"/>
      <c r="X9" s="9"/>
      <c r="Y9" s="9"/>
      <c r="Z9" s="9"/>
      <c r="AA9" s="9"/>
    </row>
    <row r="10" spans="1:27" ht="23.1" customHeight="1" x14ac:dyDescent="0.3">
      <c r="A10" s="524" t="s">
        <v>79</v>
      </c>
      <c r="B10" s="15"/>
      <c r="C10" s="15"/>
      <c r="D10" s="453"/>
      <c r="E10" s="15"/>
      <c r="F10" s="15"/>
      <c r="G10" s="15"/>
      <c r="H10" s="16"/>
      <c r="I10" s="9"/>
      <c r="J10" s="9"/>
      <c r="K10" s="9"/>
      <c r="L10" s="9"/>
      <c r="M10" s="9"/>
      <c r="N10" s="9"/>
      <c r="O10" s="9"/>
      <c r="P10" s="9"/>
      <c r="Q10" s="9"/>
      <c r="R10" s="9"/>
      <c r="S10" s="9"/>
      <c r="T10" s="9"/>
      <c r="U10" s="9"/>
      <c r="V10" s="9"/>
      <c r="W10" s="9"/>
      <c r="X10" s="9"/>
      <c r="Y10" s="9"/>
      <c r="Z10" s="9"/>
      <c r="AA10" s="9"/>
    </row>
    <row r="11" spans="1:27" ht="13.8" x14ac:dyDescent="0.3">
      <c r="A11" s="471" t="s">
        <v>80</v>
      </c>
      <c r="B11" s="500">
        <v>4241.1466140000002</v>
      </c>
      <c r="C11" s="500">
        <v>4470.7210359999999</v>
      </c>
      <c r="D11" s="500">
        <v>4623.9930569999997</v>
      </c>
      <c r="E11" s="500">
        <v>3949.160511</v>
      </c>
      <c r="F11" s="500">
        <v>4861.7465719999991</v>
      </c>
      <c r="G11" s="500">
        <v>5784.7659479999993</v>
      </c>
      <c r="H11" s="501">
        <v>6145.7227603950132</v>
      </c>
      <c r="I11" s="9"/>
      <c r="J11" s="9"/>
      <c r="K11" s="9"/>
      <c r="L11" s="9"/>
      <c r="M11" s="9"/>
      <c r="N11" s="9"/>
      <c r="O11" s="9"/>
      <c r="P11" s="9"/>
      <c r="Q11" s="9"/>
      <c r="R11" s="9"/>
      <c r="S11" s="9"/>
      <c r="T11" s="9"/>
      <c r="U11" s="9"/>
      <c r="V11" s="9"/>
      <c r="W11" s="9"/>
      <c r="X11" s="9"/>
      <c r="Y11" s="9"/>
      <c r="Z11" s="9"/>
      <c r="AA11" s="9"/>
    </row>
    <row r="12" spans="1:27" ht="13.8" x14ac:dyDescent="0.3">
      <c r="A12" s="474" t="s">
        <v>81</v>
      </c>
      <c r="B12" s="503">
        <v>2319.1661162834648</v>
      </c>
      <c r="C12" s="503">
        <v>2038.938418727085</v>
      </c>
      <c r="D12" s="503">
        <v>2114.9032513451548</v>
      </c>
      <c r="E12" s="503">
        <v>2074.7661548593082</v>
      </c>
      <c r="F12" s="503">
        <v>2899.8507867389244</v>
      </c>
      <c r="G12" s="503">
        <v>4097.9804451248374</v>
      </c>
      <c r="H12" s="504">
        <v>4344.5490441812672</v>
      </c>
      <c r="I12" s="9"/>
      <c r="J12" s="9"/>
      <c r="K12" s="9"/>
      <c r="L12" s="9"/>
      <c r="M12" s="9"/>
      <c r="N12" s="9"/>
      <c r="O12" s="9"/>
      <c r="P12" s="9"/>
      <c r="Q12" s="9"/>
      <c r="R12" s="9"/>
      <c r="S12" s="9"/>
      <c r="T12" s="9"/>
      <c r="U12" s="9"/>
      <c r="V12" s="9"/>
      <c r="W12" s="9"/>
      <c r="X12" s="9"/>
      <c r="Y12" s="9"/>
      <c r="Z12" s="9"/>
      <c r="AA12" s="9"/>
    </row>
    <row r="13" spans="1:27" ht="13.8" x14ac:dyDescent="0.3">
      <c r="A13" s="460" t="s">
        <v>82</v>
      </c>
      <c r="B13" s="499">
        <v>1921.9804977165354</v>
      </c>
      <c r="C13" s="500">
        <v>2431.7826172729146</v>
      </c>
      <c r="D13" s="500">
        <v>2509.0898056548449</v>
      </c>
      <c r="E13" s="500">
        <v>1874.3943561406918</v>
      </c>
      <c r="F13" s="500">
        <v>1961.8957852610747</v>
      </c>
      <c r="G13" s="500">
        <v>1686.7855028751619</v>
      </c>
      <c r="H13" s="501">
        <v>1801.173716213746</v>
      </c>
      <c r="I13" s="9"/>
      <c r="J13" s="9"/>
      <c r="K13" s="9"/>
      <c r="L13" s="9"/>
      <c r="M13" s="9"/>
      <c r="N13" s="9"/>
      <c r="O13" s="9"/>
      <c r="P13" s="9"/>
      <c r="Q13" s="9"/>
      <c r="R13" s="9"/>
      <c r="S13" s="9"/>
      <c r="T13" s="9"/>
      <c r="U13" s="9"/>
      <c r="V13" s="9"/>
      <c r="W13" s="9"/>
      <c r="X13" s="9"/>
      <c r="Y13" s="9"/>
      <c r="Z13" s="9"/>
      <c r="AA13" s="9"/>
    </row>
    <row r="14" spans="1:27" ht="9" customHeight="1" x14ac:dyDescent="0.3">
      <c r="A14" s="525"/>
      <c r="B14" s="449"/>
      <c r="C14" s="449"/>
      <c r="D14" s="449"/>
      <c r="E14" s="449"/>
      <c r="F14" s="449"/>
      <c r="G14" s="449"/>
      <c r="H14" s="457"/>
      <c r="I14" s="9"/>
      <c r="J14" s="9"/>
      <c r="K14" s="9"/>
      <c r="L14" s="9"/>
      <c r="M14" s="9"/>
      <c r="N14" s="9"/>
      <c r="O14" s="9"/>
      <c r="P14" s="9"/>
      <c r="Q14" s="9"/>
      <c r="R14" s="9"/>
      <c r="S14" s="9"/>
      <c r="T14" s="9"/>
      <c r="U14" s="9"/>
      <c r="V14" s="9"/>
      <c r="W14" s="9"/>
      <c r="X14" s="9"/>
      <c r="Y14" s="9"/>
      <c r="Z14" s="9"/>
      <c r="AA14" s="9"/>
    </row>
    <row r="15" spans="1:27" ht="20.100000000000001" customHeight="1" x14ac:dyDescent="0.3">
      <c r="A15" s="568" t="s">
        <v>83</v>
      </c>
      <c r="B15" s="500"/>
      <c r="C15" s="500"/>
      <c r="D15" s="500"/>
      <c r="E15" s="500"/>
      <c r="F15" s="500"/>
      <c r="G15" s="500"/>
      <c r="H15" s="501"/>
      <c r="I15" s="9"/>
      <c r="J15" s="9"/>
      <c r="K15" s="9"/>
      <c r="L15" s="9"/>
      <c r="M15" s="9"/>
      <c r="N15" s="9"/>
      <c r="O15" s="9"/>
      <c r="P15" s="9"/>
      <c r="Q15" s="9"/>
      <c r="R15" s="9"/>
      <c r="S15" s="9"/>
      <c r="T15" s="9"/>
      <c r="U15" s="9"/>
      <c r="V15" s="9"/>
      <c r="W15" s="9"/>
      <c r="X15" s="9"/>
      <c r="Y15" s="9"/>
      <c r="Z15" s="9"/>
      <c r="AA15" s="9"/>
    </row>
    <row r="16" spans="1:27" ht="13.8" x14ac:dyDescent="0.3">
      <c r="A16" s="474" t="s">
        <v>84</v>
      </c>
      <c r="B16" s="503">
        <v>823.50291935433063</v>
      </c>
      <c r="C16" s="503">
        <v>938.20438005651272</v>
      </c>
      <c r="D16" s="503">
        <v>1023.1912708546449</v>
      </c>
      <c r="E16" s="503">
        <v>1190.1035652850612</v>
      </c>
      <c r="F16" s="503">
        <v>1354.4732864066204</v>
      </c>
      <c r="G16" s="503">
        <v>1680.0293526633789</v>
      </c>
      <c r="H16" s="504">
        <v>1773.7750028119679</v>
      </c>
      <c r="I16" s="9"/>
      <c r="J16" s="9"/>
      <c r="K16" s="9"/>
      <c r="L16" s="9"/>
      <c r="M16" s="9"/>
      <c r="N16" s="9"/>
      <c r="O16" s="9"/>
      <c r="P16" s="9"/>
      <c r="Q16" s="9"/>
      <c r="R16" s="9"/>
      <c r="S16" s="9"/>
      <c r="T16" s="9"/>
      <c r="U16" s="9"/>
      <c r="V16" s="9"/>
      <c r="W16" s="9"/>
      <c r="X16" s="9"/>
      <c r="Y16" s="9"/>
      <c r="Z16" s="9"/>
      <c r="AA16" s="9"/>
    </row>
    <row r="17" spans="1:30" ht="13.8" x14ac:dyDescent="0.3">
      <c r="A17" s="471" t="s">
        <v>94</v>
      </c>
      <c r="B17" s="500">
        <v>93.079277338582685</v>
      </c>
      <c r="C17" s="500">
        <v>98.59619100758097</v>
      </c>
      <c r="D17" s="500">
        <v>106.24559471628369</v>
      </c>
      <c r="E17" s="500">
        <v>34.479459553022629</v>
      </c>
      <c r="F17" s="500">
        <v>98.60754851533342</v>
      </c>
      <c r="G17" s="500">
        <v>108.84908674539319</v>
      </c>
      <c r="H17" s="501">
        <v>131.38181395254011</v>
      </c>
      <c r="I17" s="9"/>
      <c r="J17" s="9"/>
      <c r="K17" s="9"/>
      <c r="L17" s="9"/>
      <c r="M17" s="9"/>
      <c r="N17" s="9"/>
      <c r="O17" s="9"/>
      <c r="P17" s="9"/>
      <c r="Q17" s="9"/>
      <c r="R17" s="9"/>
      <c r="S17" s="9"/>
      <c r="T17" s="9"/>
      <c r="U17" s="9"/>
      <c r="V17" s="9"/>
      <c r="W17" s="9"/>
      <c r="X17" s="9"/>
      <c r="Y17" s="9"/>
      <c r="Z17" s="9"/>
      <c r="AA17" s="9"/>
    </row>
    <row r="18" spans="1:30" ht="13.8" x14ac:dyDescent="0.3">
      <c r="A18" s="484" t="s">
        <v>85</v>
      </c>
      <c r="B18" s="506">
        <v>1005.3983010236221</v>
      </c>
      <c r="C18" s="506">
        <v>1394.982046208821</v>
      </c>
      <c r="D18" s="506">
        <v>1379.6529400839163</v>
      </c>
      <c r="E18" s="506">
        <v>649.81133130260775</v>
      </c>
      <c r="F18" s="506">
        <v>508.81495033912068</v>
      </c>
      <c r="G18" s="506">
        <v>-102.09293653361016</v>
      </c>
      <c r="H18" s="507">
        <v>-103.98310055076198</v>
      </c>
      <c r="I18" s="9"/>
      <c r="J18" s="9"/>
      <c r="K18" s="9"/>
      <c r="L18" s="9"/>
      <c r="M18" s="9"/>
      <c r="N18" s="9"/>
      <c r="O18" s="9"/>
      <c r="P18" s="9"/>
      <c r="Q18" s="9"/>
      <c r="R18" s="9"/>
      <c r="S18" s="9"/>
      <c r="T18" s="9"/>
      <c r="U18" s="9"/>
      <c r="V18" s="9"/>
      <c r="W18" s="9"/>
      <c r="X18" s="9"/>
      <c r="Y18" s="9"/>
      <c r="Z18" s="9"/>
      <c r="AA18" s="9"/>
    </row>
    <row r="19" spans="1:30" ht="20.55" customHeight="1" x14ac:dyDescent="0.3">
      <c r="A19" s="9"/>
      <c r="B19" s="406"/>
      <c r="C19" s="406"/>
      <c r="D19" s="406"/>
      <c r="E19" s="406"/>
      <c r="F19" s="406"/>
      <c r="G19" s="406"/>
      <c r="H19" s="406"/>
      <c r="I19" s="9"/>
      <c r="J19" s="9"/>
      <c r="K19" s="9"/>
      <c r="L19" s="9"/>
      <c r="M19" s="9"/>
      <c r="N19" s="9"/>
      <c r="O19" s="9"/>
      <c r="P19" s="9"/>
      <c r="Q19" s="9"/>
      <c r="R19" s="9"/>
      <c r="S19" s="9"/>
      <c r="T19" s="9"/>
      <c r="U19" s="9"/>
      <c r="V19" s="9"/>
      <c r="W19" s="9"/>
      <c r="X19" s="9"/>
      <c r="Y19" s="9"/>
      <c r="Z19" s="9"/>
      <c r="AA19" s="9"/>
      <c r="AB19" s="9"/>
      <c r="AC19" s="9"/>
      <c r="AD19" s="9"/>
    </row>
    <row r="20" spans="1:30" s="9" customFormat="1" ht="20.25" customHeight="1" x14ac:dyDescent="0.45">
      <c r="A20" s="645" t="s">
        <v>289</v>
      </c>
      <c r="B20" s="646"/>
      <c r="C20" s="646"/>
      <c r="D20" s="646"/>
      <c r="E20" s="646"/>
      <c r="F20" s="646"/>
      <c r="G20" s="646"/>
      <c r="H20" s="647"/>
    </row>
    <row r="21" spans="1:30" s="9" customFormat="1" ht="14.25" customHeight="1" x14ac:dyDescent="0.3">
      <c r="A21" s="648" t="s">
        <v>72</v>
      </c>
      <c r="B21" s="638" t="s">
        <v>73</v>
      </c>
      <c r="C21" s="638"/>
      <c r="D21" s="638"/>
      <c r="E21" s="638"/>
      <c r="F21" s="638"/>
      <c r="G21" s="638"/>
      <c r="H21" s="639"/>
    </row>
    <row r="22" spans="1:30" s="9" customFormat="1" ht="14.25" customHeight="1" x14ac:dyDescent="0.3">
      <c r="A22" s="636"/>
      <c r="B22" s="481"/>
      <c r="C22" s="451" t="s">
        <v>274</v>
      </c>
      <c r="D22" s="451" t="s">
        <v>275</v>
      </c>
      <c r="E22" s="451" t="s">
        <v>276</v>
      </c>
      <c r="F22" s="451" t="s">
        <v>277</v>
      </c>
      <c r="G22" s="451" t="s">
        <v>278</v>
      </c>
      <c r="H22" s="452" t="s">
        <v>279</v>
      </c>
    </row>
    <row r="23" spans="1:30" s="9" customFormat="1" ht="14.25" customHeight="1" x14ac:dyDescent="0.3">
      <c r="A23" s="467" t="s">
        <v>79</v>
      </c>
      <c r="B23" s="475"/>
      <c r="C23" s="433"/>
      <c r="D23" s="468"/>
      <c r="E23" s="433"/>
      <c r="F23" s="433"/>
      <c r="G23" s="433"/>
      <c r="H23" s="433"/>
    </row>
    <row r="24" spans="1:30" s="9" customFormat="1" ht="14.25" customHeight="1" x14ac:dyDescent="0.3">
      <c r="A24" s="469" t="s">
        <v>80</v>
      </c>
      <c r="B24" s="476"/>
      <c r="C24" s="508">
        <v>5.4130272516912159</v>
      </c>
      <c r="D24" s="508">
        <v>3.4283512606980704</v>
      </c>
      <c r="E24" s="508">
        <v>-14.59415136833757</v>
      </c>
      <c r="F24" s="508">
        <v>23.1083557748053</v>
      </c>
      <c r="G24" s="508">
        <v>18.985345334861691</v>
      </c>
      <c r="H24" s="508">
        <v>6.2397824845413119</v>
      </c>
    </row>
    <row r="25" spans="1:30" s="9" customFormat="1" ht="14.25" customHeight="1" x14ac:dyDescent="0.3">
      <c r="A25" s="470" t="s">
        <v>81</v>
      </c>
      <c r="B25" s="476"/>
      <c r="C25" s="509">
        <v>-12.083123135890473</v>
      </c>
      <c r="D25" s="509">
        <v>3.7257050983175333</v>
      </c>
      <c r="E25" s="509">
        <v>-1.8978218724812979</v>
      </c>
      <c r="F25" s="509">
        <v>39.767596456457795</v>
      </c>
      <c r="G25" s="509">
        <v>41.316941680757637</v>
      </c>
      <c r="H25" s="509">
        <v>6.0168320068427983</v>
      </c>
    </row>
    <row r="26" spans="1:30" s="9" customFormat="1" ht="14.25" customHeight="1" x14ac:dyDescent="0.3">
      <c r="A26" s="471" t="s">
        <v>82</v>
      </c>
      <c r="B26" s="477"/>
      <c r="C26" s="508">
        <v>26.524833116780556</v>
      </c>
      <c r="D26" s="508">
        <v>3.1790336781264195</v>
      </c>
      <c r="E26" s="508">
        <v>-25.295844257296508</v>
      </c>
      <c r="F26" s="508">
        <v>4.6682507783764926</v>
      </c>
      <c r="G26" s="508">
        <v>-14.022675641219296</v>
      </c>
      <c r="H26" s="508">
        <v>6.7814320874590717</v>
      </c>
    </row>
    <row r="27" spans="1:30" s="9" customFormat="1" ht="14.25" customHeight="1" x14ac:dyDescent="0.3">
      <c r="A27" s="464"/>
      <c r="B27" s="478"/>
      <c r="C27" s="511"/>
      <c r="D27" s="511"/>
      <c r="E27" s="511"/>
      <c r="F27" s="511"/>
      <c r="G27" s="511"/>
      <c r="H27" s="511"/>
    </row>
    <row r="28" spans="1:30" s="9" customFormat="1" ht="14.25" customHeight="1" x14ac:dyDescent="0.3">
      <c r="A28" s="568" t="s">
        <v>83</v>
      </c>
      <c r="B28" s="479"/>
      <c r="C28" s="512"/>
      <c r="D28" s="512"/>
      <c r="E28" s="512"/>
      <c r="F28" s="512"/>
      <c r="G28" s="512"/>
      <c r="H28" s="512"/>
    </row>
    <row r="29" spans="1:30" s="9" customFormat="1" ht="14.25" customHeight="1" x14ac:dyDescent="0.3">
      <c r="A29" s="474" t="s">
        <v>84</v>
      </c>
      <c r="B29" s="479"/>
      <c r="C29" s="513">
        <v>13.928482584143609</v>
      </c>
      <c r="D29" s="513">
        <v>9.0584623782094198</v>
      </c>
      <c r="E29" s="513">
        <v>16.312912276020384</v>
      </c>
      <c r="F29" s="513">
        <v>13.811379607302365</v>
      </c>
      <c r="G29" s="513">
        <v>24.035621043545973</v>
      </c>
      <c r="H29" s="513">
        <v>5.580000730342749</v>
      </c>
    </row>
    <row r="30" spans="1:30" s="9" customFormat="1" ht="14.25" customHeight="1" x14ac:dyDescent="0.3">
      <c r="A30" s="471" t="s">
        <v>94</v>
      </c>
      <c r="B30" s="479"/>
      <c r="C30" s="514">
        <v>5.9271127008540425</v>
      </c>
      <c r="D30" s="514">
        <v>7.7583156413360443</v>
      </c>
      <c r="E30" s="514">
        <v>-67.547398416756991</v>
      </c>
      <c r="F30" s="514">
        <v>185.98925213341698</v>
      </c>
      <c r="G30" s="514">
        <v>10.386160475804985</v>
      </c>
      <c r="H30" s="514">
        <v>20.700887697710122</v>
      </c>
    </row>
    <row r="31" spans="1:30" s="9" customFormat="1" ht="14.25" customHeight="1" x14ac:dyDescent="0.3">
      <c r="A31" s="484" t="s">
        <v>85</v>
      </c>
      <c r="B31" s="480"/>
      <c r="C31" s="515">
        <v>38.749194701100407</v>
      </c>
      <c r="D31" s="515">
        <v>-1.0988747967448753</v>
      </c>
      <c r="E31" s="515">
        <v>-52.900377158397283</v>
      </c>
      <c r="F31" s="515">
        <v>-21.698048983055841</v>
      </c>
      <c r="G31" s="515">
        <v>-120.06484606349836</v>
      </c>
      <c r="H31" s="515">
        <v>1.8514150746653746</v>
      </c>
    </row>
    <row r="32" spans="1:30" ht="15.75" customHeight="1" x14ac:dyDescent="0.3">
      <c r="A32" s="463"/>
      <c r="B32" s="9"/>
      <c r="C32" s="9"/>
      <c r="D32" s="440"/>
      <c r="E32" s="9"/>
      <c r="F32" s="9"/>
      <c r="G32" s="9"/>
      <c r="H32" s="9"/>
      <c r="I32" s="9"/>
      <c r="J32" s="9"/>
      <c r="K32" s="9"/>
      <c r="L32" s="9"/>
      <c r="M32" s="9"/>
      <c r="N32" s="9"/>
      <c r="O32" s="9"/>
      <c r="P32" s="9"/>
      <c r="Q32" s="9"/>
      <c r="R32" s="9"/>
      <c r="S32" s="9"/>
      <c r="T32" s="9"/>
      <c r="U32" s="9"/>
      <c r="V32" s="9"/>
      <c r="W32" s="9"/>
      <c r="X32" s="9"/>
      <c r="Y32" s="9"/>
    </row>
    <row r="33" spans="1:25" s="9" customFormat="1" ht="19.2" x14ac:dyDescent="0.45">
      <c r="A33" s="645" t="s">
        <v>103</v>
      </c>
      <c r="B33" s="646"/>
      <c r="C33" s="646"/>
      <c r="D33" s="646"/>
      <c r="E33" s="646"/>
      <c r="F33" s="646"/>
      <c r="G33" s="646"/>
      <c r="H33" s="647"/>
    </row>
    <row r="34" spans="1:25" s="9" customFormat="1" ht="17.25" customHeight="1" x14ac:dyDescent="0.3">
      <c r="A34" s="648" t="s">
        <v>72</v>
      </c>
      <c r="B34" s="637" t="s">
        <v>73</v>
      </c>
      <c r="C34" s="638"/>
      <c r="D34" s="638"/>
      <c r="E34" s="638"/>
      <c r="F34" s="638"/>
      <c r="G34" s="638"/>
      <c r="H34" s="639"/>
    </row>
    <row r="35" spans="1:25" s="9" customFormat="1" ht="13.8" x14ac:dyDescent="0.3">
      <c r="A35" s="636"/>
      <c r="B35" s="450" t="s">
        <v>273</v>
      </c>
      <c r="C35" s="451" t="s">
        <v>274</v>
      </c>
      <c r="D35" s="451" t="s">
        <v>275</v>
      </c>
      <c r="E35" s="451" t="s">
        <v>276</v>
      </c>
      <c r="F35" s="451" t="s">
        <v>277</v>
      </c>
      <c r="G35" s="451" t="s">
        <v>278</v>
      </c>
      <c r="H35" s="452" t="s">
        <v>279</v>
      </c>
    </row>
    <row r="36" spans="1:25" s="9" customFormat="1" ht="13.2" x14ac:dyDescent="0.3">
      <c r="A36" s="467" t="s">
        <v>79</v>
      </c>
      <c r="B36" s="433"/>
      <c r="C36" s="433"/>
      <c r="D36" s="468"/>
      <c r="E36" s="433"/>
      <c r="F36" s="433"/>
      <c r="G36" s="433"/>
      <c r="H36" s="433"/>
    </row>
    <row r="37" spans="1:25" s="9" customFormat="1" ht="13.2" x14ac:dyDescent="0.3">
      <c r="A37" s="469" t="s">
        <v>80</v>
      </c>
      <c r="B37" s="508">
        <v>7.5960162329122491</v>
      </c>
      <c r="C37" s="508">
        <v>7.3992075658792329</v>
      </c>
      <c r="D37" s="508">
        <v>7.1376010786342174</v>
      </c>
      <c r="E37" s="508">
        <v>5.5705616730614205</v>
      </c>
      <c r="F37" s="508">
        <v>5.7293508446222763</v>
      </c>
      <c r="G37" s="508">
        <v>5.7300061609941073</v>
      </c>
      <c r="H37" s="508">
        <v>5.5810874966187205</v>
      </c>
    </row>
    <row r="38" spans="1:25" s="9" customFormat="1" ht="13.2" x14ac:dyDescent="0.3">
      <c r="A38" s="470" t="s">
        <v>81</v>
      </c>
      <c r="B38" s="509">
        <v>9.5025560251492216</v>
      </c>
      <c r="C38" s="509">
        <v>7.7809958933923671</v>
      </c>
      <c r="D38" s="509">
        <v>7.6455503505192839</v>
      </c>
      <c r="E38" s="509">
        <v>6.5511253755627541</v>
      </c>
      <c r="F38" s="509">
        <v>7.2229300051072434</v>
      </c>
      <c r="G38" s="509">
        <v>8.3143303935264541</v>
      </c>
      <c r="H38" s="509">
        <v>8.1625884559917949</v>
      </c>
    </row>
    <row r="39" spans="1:25" s="9" customFormat="1" ht="13.2" x14ac:dyDescent="0.3">
      <c r="A39" s="471" t="s">
        <v>82</v>
      </c>
      <c r="B39" s="508">
        <v>6.1154804780313441</v>
      </c>
      <c r="C39" s="508">
        <v>7.1068308402239779</v>
      </c>
      <c r="D39" s="508">
        <v>6.7590936956297556</v>
      </c>
      <c r="E39" s="508">
        <v>4.7788117784164461</v>
      </c>
      <c r="F39" s="508">
        <v>4.388144789424012</v>
      </c>
      <c r="G39" s="508">
        <v>3.2646930091449935</v>
      </c>
      <c r="H39" s="508">
        <v>3.165963613536805</v>
      </c>
    </row>
    <row r="40" spans="1:25" s="9" customFormat="1" ht="14.25" customHeight="1" x14ac:dyDescent="0.3">
      <c r="A40" s="464"/>
      <c r="B40" s="516"/>
      <c r="C40" s="511"/>
      <c r="D40" s="511"/>
      <c r="E40" s="511"/>
      <c r="F40" s="511"/>
      <c r="G40" s="511"/>
      <c r="H40" s="511"/>
    </row>
    <row r="41" spans="1:25" s="9" customFormat="1" ht="14.25" customHeight="1" x14ac:dyDescent="0.3">
      <c r="A41" s="568" t="s">
        <v>83</v>
      </c>
      <c r="B41" s="508"/>
      <c r="C41" s="512"/>
      <c r="D41" s="512"/>
      <c r="E41" s="512"/>
      <c r="F41" s="512"/>
      <c r="G41" s="512"/>
      <c r="H41" s="512"/>
    </row>
    <row r="42" spans="1:25" s="9" customFormat="1" ht="14.25" customHeight="1" x14ac:dyDescent="0.3">
      <c r="A42" s="474" t="s">
        <v>84</v>
      </c>
      <c r="B42" s="517">
        <v>6.5895049997226174</v>
      </c>
      <c r="C42" s="513">
        <v>6.7852612539777661</v>
      </c>
      <c r="D42" s="513">
        <v>6.7450164257259777</v>
      </c>
      <c r="E42" s="513">
        <v>6.626565190575449</v>
      </c>
      <c r="F42" s="513">
        <v>6.561044948961718</v>
      </c>
      <c r="G42" s="513">
        <v>7.0296414412068531</v>
      </c>
      <c r="H42" s="513">
        <v>6.4313444298663685</v>
      </c>
    </row>
    <row r="43" spans="1:25" s="9" customFormat="1" ht="14.25" customHeight="1" x14ac:dyDescent="0.3">
      <c r="A43" s="471" t="s">
        <v>94</v>
      </c>
      <c r="B43" s="518">
        <v>6.2912657883462435</v>
      </c>
      <c r="C43" s="514">
        <v>6.1699919965588927</v>
      </c>
      <c r="D43" s="514">
        <v>6.1684623035464288</v>
      </c>
      <c r="E43" s="514">
        <v>2.3938956513231537</v>
      </c>
      <c r="F43" s="514">
        <v>5.2658645296475823</v>
      </c>
      <c r="G43" s="514">
        <v>4.9481815259573532</v>
      </c>
      <c r="H43" s="514">
        <v>4.8727739508679315</v>
      </c>
    </row>
    <row r="44" spans="1:25" s="9" customFormat="1" ht="14.25" customHeight="1" x14ac:dyDescent="0.3">
      <c r="A44" s="484" t="s">
        <v>85</v>
      </c>
      <c r="B44" s="517">
        <v>5.7611145074181485</v>
      </c>
      <c r="C44" s="515">
        <v>7.423076024572385</v>
      </c>
      <c r="D44" s="515">
        <v>6.8199734656188697</v>
      </c>
      <c r="E44" s="515">
        <v>3.2780088158023135</v>
      </c>
      <c r="F44" s="515">
        <v>2.292759392023374</v>
      </c>
      <c r="G44" s="515">
        <v>-0.39929170017757576</v>
      </c>
      <c r="H44" s="515">
        <v>-0.3906789992607641</v>
      </c>
    </row>
    <row r="45" spans="1:25" ht="15.75" customHeight="1" x14ac:dyDescent="0.3">
      <c r="A45" s="463"/>
      <c r="B45" s="15"/>
      <c r="C45" s="9"/>
      <c r="D45" s="440"/>
      <c r="E45" s="9"/>
      <c r="F45" s="9"/>
      <c r="G45" s="9"/>
      <c r="H45" s="9"/>
      <c r="I45" s="9"/>
      <c r="J45" s="9"/>
      <c r="K45" s="9"/>
      <c r="L45" s="9"/>
      <c r="M45" s="9"/>
      <c r="N45" s="9"/>
      <c r="O45" s="9"/>
      <c r="P45" s="9"/>
      <c r="Q45" s="9"/>
      <c r="R45" s="9"/>
      <c r="S45" s="9"/>
      <c r="T45" s="9"/>
      <c r="U45" s="9"/>
      <c r="V45" s="9"/>
      <c r="W45" s="9"/>
      <c r="X45" s="9"/>
      <c r="Y45" s="9"/>
    </row>
    <row r="46" spans="1:25" s="9" customFormat="1" ht="39" customHeight="1" x14ac:dyDescent="0.45">
      <c r="A46" s="659" t="s">
        <v>303</v>
      </c>
      <c r="B46" s="660"/>
      <c r="C46" s="660"/>
      <c r="D46" s="660"/>
      <c r="E46" s="660"/>
      <c r="F46" s="660"/>
      <c r="G46" s="660"/>
      <c r="H46" s="661"/>
    </row>
    <row r="47" spans="1:25" s="9" customFormat="1" ht="17.25" customHeight="1" x14ac:dyDescent="0.3">
      <c r="A47" s="648" t="s">
        <v>72</v>
      </c>
      <c r="B47" s="637" t="s">
        <v>73</v>
      </c>
      <c r="C47" s="638"/>
      <c r="D47" s="638"/>
      <c r="E47" s="638"/>
      <c r="F47" s="638"/>
      <c r="G47" s="638"/>
      <c r="H47" s="639"/>
    </row>
    <row r="48" spans="1:25" s="9" customFormat="1" ht="14.1" customHeight="1" x14ac:dyDescent="0.3">
      <c r="A48" s="636"/>
      <c r="B48" s="450"/>
      <c r="C48" s="451" t="s">
        <v>274</v>
      </c>
      <c r="D48" s="451" t="s">
        <v>275</v>
      </c>
      <c r="E48" s="451" t="s">
        <v>276</v>
      </c>
      <c r="F48" s="451" t="s">
        <v>277</v>
      </c>
      <c r="G48" s="451" t="s">
        <v>278</v>
      </c>
      <c r="H48" s="452" t="s">
        <v>279</v>
      </c>
    </row>
    <row r="49" spans="1:8" s="9" customFormat="1" ht="13.2" x14ac:dyDescent="0.3">
      <c r="A49" s="467" t="s">
        <v>79</v>
      </c>
      <c r="B49" s="475"/>
      <c r="C49" s="433"/>
      <c r="D49" s="468"/>
      <c r="E49" s="433"/>
      <c r="F49" s="433"/>
      <c r="G49" s="433"/>
      <c r="H49" s="433"/>
    </row>
    <row r="50" spans="1:8" s="9" customFormat="1" ht="13.2" x14ac:dyDescent="0.3">
      <c r="A50" s="469" t="s">
        <v>80</v>
      </c>
      <c r="B50" s="476"/>
      <c r="C50" s="508">
        <v>0.41117442873042853</v>
      </c>
      <c r="D50" s="508">
        <v>0.2536708258664877</v>
      </c>
      <c r="E50" s="508">
        <v>-1.0416723054839729</v>
      </c>
      <c r="F50" s="508">
        <v>1.2872652100659796</v>
      </c>
      <c r="G50" s="508">
        <v>1.0877370432973543</v>
      </c>
      <c r="H50" s="508">
        <v>0.35753992079684838</v>
      </c>
    </row>
    <row r="51" spans="1:8" s="9" customFormat="1" ht="13.2" x14ac:dyDescent="0.3">
      <c r="A51" s="470" t="s">
        <v>81</v>
      </c>
      <c r="B51" s="476"/>
      <c r="C51" s="509">
        <v>-1.1482055455757596</v>
      </c>
      <c r="D51" s="509">
        <v>0.28989696069999732</v>
      </c>
      <c r="E51" s="509">
        <v>-0.14509892682372549</v>
      </c>
      <c r="F51" s="509">
        <v>2.605225102710401</v>
      </c>
      <c r="G51" s="509">
        <v>2.9842937778521041</v>
      </c>
      <c r="H51" s="509">
        <v>0.50025929227235844</v>
      </c>
    </row>
    <row r="52" spans="1:8" s="9" customFormat="1" ht="13.2" x14ac:dyDescent="0.3">
      <c r="A52" s="471" t="s">
        <v>82</v>
      </c>
      <c r="B52" s="477"/>
      <c r="C52" s="508">
        <v>1.6221209910871077</v>
      </c>
      <c r="D52" s="508">
        <v>0.22592854585819505</v>
      </c>
      <c r="E52" s="508">
        <v>-1.7097698144512499</v>
      </c>
      <c r="F52" s="508">
        <v>0.22308691804307326</v>
      </c>
      <c r="G52" s="508">
        <v>-0.61533531048799472</v>
      </c>
      <c r="H52" s="508">
        <v>0.22139293927919171</v>
      </c>
    </row>
    <row r="53" spans="1:8" s="9" customFormat="1" ht="14.25" customHeight="1" x14ac:dyDescent="0.3">
      <c r="A53" s="464"/>
      <c r="B53" s="478"/>
      <c r="C53" s="511"/>
      <c r="D53" s="511"/>
      <c r="E53" s="511"/>
      <c r="F53" s="511"/>
      <c r="G53" s="511"/>
      <c r="H53" s="511"/>
    </row>
    <row r="54" spans="1:8" s="9" customFormat="1" ht="14.25" customHeight="1" x14ac:dyDescent="0.3">
      <c r="A54" s="568" t="s">
        <v>83</v>
      </c>
      <c r="B54" s="479"/>
      <c r="C54" s="512"/>
      <c r="D54" s="512"/>
      <c r="E54" s="512"/>
      <c r="F54" s="512"/>
      <c r="G54" s="512"/>
      <c r="H54" s="512"/>
    </row>
    <row r="55" spans="1:8" s="9" customFormat="1" ht="14.25" customHeight="1" x14ac:dyDescent="0.3">
      <c r="A55" s="474" t="s">
        <v>84</v>
      </c>
      <c r="B55" s="479"/>
      <c r="C55" s="513">
        <v>0.91781805626763713</v>
      </c>
      <c r="D55" s="513">
        <v>0.61464033795479667</v>
      </c>
      <c r="E55" s="513">
        <v>1.1003086125318442</v>
      </c>
      <c r="F55" s="513">
        <v>0.91522007339573463</v>
      </c>
      <c r="G55" s="513">
        <v>1.5769879004291529</v>
      </c>
      <c r="H55" s="513">
        <v>0.39225404375981893</v>
      </c>
    </row>
    <row r="56" spans="1:8" s="9" customFormat="1" ht="14.25" customHeight="1" x14ac:dyDescent="0.3">
      <c r="A56" s="471" t="s">
        <v>94</v>
      </c>
      <c r="B56" s="479"/>
      <c r="C56" s="514">
        <v>0.37289041358555541</v>
      </c>
      <c r="D56" s="514">
        <v>0.47868745413821068</v>
      </c>
      <c r="E56" s="514">
        <v>-4.1666358083639716</v>
      </c>
      <c r="F56" s="514">
        <v>4.4523886187503257</v>
      </c>
      <c r="G56" s="514">
        <v>0.54692114048769125</v>
      </c>
      <c r="H56" s="514">
        <v>1.0243175007672707</v>
      </c>
    </row>
    <row r="57" spans="1:8" s="9" customFormat="1" ht="14.25" customHeight="1" x14ac:dyDescent="0.3">
      <c r="A57" s="484" t="s">
        <v>85</v>
      </c>
      <c r="B57" s="480"/>
      <c r="C57" s="513">
        <v>2.2323854774328002</v>
      </c>
      <c r="D57" s="513">
        <v>-8.1570311577237362E-2</v>
      </c>
      <c r="E57" s="513">
        <v>-3.6077916854150001</v>
      </c>
      <c r="F57" s="513">
        <v>-0.71126395852167468</v>
      </c>
      <c r="G57" s="513">
        <v>-2.7527980346392651</v>
      </c>
      <c r="H57" s="513">
        <v>-7.3925467289753079E-3</v>
      </c>
    </row>
    <row r="58" spans="1:8" s="9" customFormat="1" ht="15" x14ac:dyDescent="0.3">
      <c r="A58" s="519"/>
      <c r="B58" s="520"/>
      <c r="C58" s="520"/>
      <c r="D58" s="520"/>
      <c r="E58" s="520"/>
      <c r="F58" s="520"/>
      <c r="G58" s="520"/>
      <c r="H58" s="520"/>
    </row>
    <row r="59" spans="1:8" s="9" customFormat="1" ht="19.2" x14ac:dyDescent="0.45">
      <c r="A59" s="645" t="s">
        <v>290</v>
      </c>
      <c r="B59" s="646"/>
      <c r="C59" s="646"/>
      <c r="D59" s="646"/>
      <c r="E59" s="646"/>
      <c r="F59" s="646"/>
      <c r="G59" s="646"/>
      <c r="H59" s="647"/>
    </row>
    <row r="60" spans="1:8" s="9" customFormat="1" ht="17.25" customHeight="1" x14ac:dyDescent="0.3">
      <c r="A60" s="648" t="s">
        <v>72</v>
      </c>
      <c r="B60" s="637" t="s">
        <v>73</v>
      </c>
      <c r="C60" s="638"/>
      <c r="D60" s="638"/>
      <c r="E60" s="638"/>
      <c r="F60" s="638"/>
      <c r="G60" s="638"/>
      <c r="H60" s="639"/>
    </row>
    <row r="61" spans="1:8" s="9" customFormat="1" ht="13.8" x14ac:dyDescent="0.3">
      <c r="A61" s="636"/>
      <c r="B61" s="450" t="s">
        <v>273</v>
      </c>
      <c r="C61" s="451" t="s">
        <v>274</v>
      </c>
      <c r="D61" s="451" t="s">
        <v>275</v>
      </c>
      <c r="E61" s="451" t="s">
        <v>276</v>
      </c>
      <c r="F61" s="451" t="s">
        <v>277</v>
      </c>
      <c r="G61" s="451" t="s">
        <v>278</v>
      </c>
      <c r="H61" s="452" t="s">
        <v>279</v>
      </c>
    </row>
    <row r="62" spans="1:8" s="9" customFormat="1" ht="13.2" x14ac:dyDescent="0.3">
      <c r="A62" s="467" t="s">
        <v>79</v>
      </c>
      <c r="B62" s="433"/>
      <c r="C62" s="433"/>
      <c r="D62" s="468"/>
      <c r="E62" s="433"/>
      <c r="F62" s="433"/>
      <c r="G62" s="433"/>
      <c r="H62" s="433"/>
    </row>
    <row r="63" spans="1:8" s="9" customFormat="1" ht="13.2" x14ac:dyDescent="0.3">
      <c r="A63" s="469" t="s">
        <v>80</v>
      </c>
      <c r="B63" s="526">
        <v>0.46075830895269926</v>
      </c>
      <c r="C63" s="526">
        <v>0.45259787100712595</v>
      </c>
      <c r="D63" s="526">
        <v>0.43619777759539952</v>
      </c>
      <c r="E63" s="526">
        <v>0.39552080240688015</v>
      </c>
      <c r="F63" s="526">
        <v>0.40764782590467813</v>
      </c>
      <c r="G63" s="526">
        <v>0.39357745067155803</v>
      </c>
      <c r="H63" s="526">
        <v>0.39083533142767718</v>
      </c>
    </row>
    <row r="64" spans="1:8" s="9" customFormat="1" ht="13.2" x14ac:dyDescent="0.3">
      <c r="A64" s="470" t="s">
        <v>81</v>
      </c>
      <c r="B64" s="527">
        <v>0.25195428387026475</v>
      </c>
      <c r="C64" s="527">
        <v>0.2064139497856414</v>
      </c>
      <c r="D64" s="527">
        <v>0.19950637613296079</v>
      </c>
      <c r="E64" s="527">
        <v>0.20779433302112013</v>
      </c>
      <c r="F64" s="527">
        <v>0.24314674801648489</v>
      </c>
      <c r="G64" s="527">
        <v>0.27881382081703027</v>
      </c>
      <c r="H64" s="527">
        <v>0.27629024799635538</v>
      </c>
    </row>
    <row r="65" spans="1:27" s="9" customFormat="1" ht="13.2" x14ac:dyDescent="0.3">
      <c r="A65" s="485" t="s">
        <v>82</v>
      </c>
      <c r="B65" s="528">
        <v>0.20880402508243445</v>
      </c>
      <c r="C65" s="528">
        <v>0.24618392122148458</v>
      </c>
      <c r="D65" s="528">
        <v>0.23669140146243872</v>
      </c>
      <c r="E65" s="528">
        <v>0.18772646938576001</v>
      </c>
      <c r="F65" s="528">
        <v>0.16450107788819326</v>
      </c>
      <c r="G65" s="528">
        <v>0.11476362985452776</v>
      </c>
      <c r="H65" s="528">
        <v>0.11454508343132185</v>
      </c>
    </row>
    <row r="66" spans="1:27" s="9" customFormat="1" ht="13.5" customHeight="1" x14ac:dyDescent="0.3">
      <c r="A66" s="461"/>
      <c r="B66" s="15"/>
      <c r="C66" s="482"/>
      <c r="D66" s="482"/>
      <c r="E66" s="482"/>
      <c r="F66" s="482"/>
      <c r="G66" s="482"/>
      <c r="H66" s="488"/>
    </row>
    <row r="67" spans="1:27" s="9" customFormat="1" ht="13.5" customHeight="1" x14ac:dyDescent="0.3">
      <c r="A67" s="552" t="s">
        <v>272</v>
      </c>
      <c r="B67" s="553">
        <v>920471</v>
      </c>
      <c r="C67" s="554">
        <v>987791</v>
      </c>
      <c r="D67" s="554">
        <v>1060068</v>
      </c>
      <c r="E67" s="554">
        <v>998471</v>
      </c>
      <c r="F67" s="554">
        <v>1192634</v>
      </c>
      <c r="G67" s="554">
        <v>1469791</v>
      </c>
      <c r="H67" s="555">
        <v>1572458.338898222</v>
      </c>
    </row>
    <row r="68" spans="1:27" ht="9" customHeight="1" x14ac:dyDescent="0.3">
      <c r="A68" s="9"/>
      <c r="B68" s="406"/>
      <c r="C68" s="406"/>
      <c r="D68" s="406"/>
      <c r="E68" s="406"/>
      <c r="F68" s="406"/>
      <c r="G68" s="406"/>
      <c r="H68" s="406"/>
      <c r="I68" s="9"/>
      <c r="J68" s="9"/>
      <c r="K68" s="9"/>
      <c r="L68" s="9"/>
      <c r="M68" s="9"/>
      <c r="N68" s="9"/>
      <c r="O68" s="9"/>
      <c r="P68" s="9"/>
      <c r="Q68" s="9"/>
      <c r="R68" s="9"/>
      <c r="S68" s="9"/>
      <c r="T68" s="9"/>
      <c r="U68" s="9"/>
      <c r="V68" s="9"/>
      <c r="W68" s="9"/>
      <c r="X68" s="9"/>
      <c r="Y68" s="9"/>
      <c r="Z68" s="9"/>
      <c r="AA68" s="9"/>
    </row>
    <row r="69" spans="1:27" ht="12.75" customHeight="1" x14ac:dyDescent="0.25">
      <c r="A69" s="574" t="s">
        <v>310</v>
      </c>
      <c r="B69" s="575"/>
      <c r="C69" s="575"/>
      <c r="D69" s="575"/>
      <c r="E69" s="575"/>
      <c r="F69" s="575"/>
      <c r="G69" s="537"/>
      <c r="H69" s="536"/>
    </row>
    <row r="70" spans="1:27" ht="12.75" customHeight="1" x14ac:dyDescent="0.25">
      <c r="A70" s="531" t="s">
        <v>26</v>
      </c>
      <c r="B70" s="570"/>
      <c r="C70" s="570"/>
      <c r="D70" s="570"/>
      <c r="E70" s="570"/>
      <c r="F70" s="570"/>
      <c r="H70" s="535"/>
    </row>
    <row r="71" spans="1:27" ht="12.75" customHeight="1" x14ac:dyDescent="0.25">
      <c r="A71" s="531" t="s">
        <v>92</v>
      </c>
      <c r="B71" s="570"/>
      <c r="C71" s="570"/>
      <c r="D71" s="570"/>
      <c r="E71" s="570"/>
      <c r="F71" s="570"/>
      <c r="H71" s="535"/>
    </row>
    <row r="72" spans="1:27" ht="12.75" customHeight="1" x14ac:dyDescent="0.25">
      <c r="A72" s="534" t="s">
        <v>280</v>
      </c>
      <c r="B72" s="571"/>
      <c r="C72" s="571"/>
      <c r="D72" s="571"/>
      <c r="E72" s="571"/>
      <c r="F72" s="571"/>
      <c r="H72" s="535"/>
    </row>
    <row r="73" spans="1:27" ht="12.75" customHeight="1" x14ac:dyDescent="0.25">
      <c r="A73" s="551" t="s">
        <v>311</v>
      </c>
      <c r="B73" s="539"/>
      <c r="C73" s="539"/>
      <c r="D73" s="539"/>
      <c r="E73" s="539"/>
      <c r="F73" s="539"/>
      <c r="G73" s="539"/>
      <c r="H73" s="538"/>
    </row>
  </sheetData>
  <mergeCells count="18">
    <mergeCell ref="A46:H46"/>
    <mergeCell ref="A47:A48"/>
    <mergeCell ref="B47:H47"/>
    <mergeCell ref="A59:H59"/>
    <mergeCell ref="A60:A61"/>
    <mergeCell ref="B60:H60"/>
    <mergeCell ref="A20:H20"/>
    <mergeCell ref="A21:A22"/>
    <mergeCell ref="B21:H21"/>
    <mergeCell ref="A33:H33"/>
    <mergeCell ref="A34:A35"/>
    <mergeCell ref="B34:H34"/>
    <mergeCell ref="A1:H2"/>
    <mergeCell ref="A3:H4"/>
    <mergeCell ref="A5:H5"/>
    <mergeCell ref="A7:H7"/>
    <mergeCell ref="A8:A9"/>
    <mergeCell ref="B8:H8"/>
  </mergeCells>
  <hyperlinks>
    <hyperlink ref="I5" location="Índice!A1" display="Índice" xr:uid="{00000000-0004-0000-0A00-000000000000}"/>
  </hyperlinks>
  <printOptions horizontalCentered="1" verticalCentered="1"/>
  <pageMargins left="0.75000000000000011" right="0.75000000000000011" top="1" bottom="1" header="0.5" footer="0.5"/>
  <pageSetup scale="20" orientation="portrait" horizontalDpi="4294967292" verticalDpi="4294967292"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Z70"/>
  <sheetViews>
    <sheetView showGridLines="0" topLeftCell="A8" zoomScaleNormal="100" workbookViewId="0">
      <selection activeCell="A21" sqref="A21"/>
    </sheetView>
  </sheetViews>
  <sheetFormatPr baseColWidth="10" defaultColWidth="11.44140625" defaultRowHeight="13.35" customHeight="1" x14ac:dyDescent="0.25"/>
  <cols>
    <col min="1" max="1" width="65.5546875" customWidth="1"/>
    <col min="2" max="2" width="12" customWidth="1"/>
    <col min="3" max="3" width="12.44140625" customWidth="1"/>
    <col min="4" max="4" width="12" customWidth="1"/>
    <col min="5" max="5" width="13.77734375" customWidth="1"/>
    <col min="6" max="6" width="13" customWidth="1"/>
    <col min="7" max="7" width="18.44140625" customWidth="1"/>
    <col min="8" max="8" width="11.77734375" customWidth="1"/>
    <col min="9" max="9" width="13.44140625" customWidth="1"/>
    <col min="10" max="10" width="13.77734375" customWidth="1"/>
    <col min="11" max="11" width="18.44140625" customWidth="1"/>
    <col min="12" max="12" width="13.44140625" bestFit="1" customWidth="1"/>
    <col min="13" max="13" width="14" customWidth="1"/>
    <col min="14" max="14" width="11.44140625" bestFit="1" customWidth="1"/>
    <col min="15" max="15" width="16.44140625" customWidth="1"/>
    <col min="16" max="16" width="13.44140625" bestFit="1" customWidth="1"/>
    <col min="17" max="17" width="14.44140625" customWidth="1"/>
    <col min="18" max="18" width="16.21875" customWidth="1"/>
    <col min="19" max="19" width="42.44140625" customWidth="1"/>
    <col min="20" max="20" width="14.44140625" bestFit="1" customWidth="1"/>
    <col min="21" max="21" width="15.21875" customWidth="1"/>
    <col min="22" max="23" width="12.44140625" customWidth="1"/>
  </cols>
  <sheetData>
    <row r="1" spans="1:26" ht="60" customHeight="1" x14ac:dyDescent="0.3">
      <c r="A1" s="641"/>
      <c r="B1" s="641"/>
      <c r="C1" s="641"/>
      <c r="D1" s="641"/>
      <c r="E1" s="641"/>
      <c r="F1" s="641"/>
      <c r="G1" s="641"/>
      <c r="H1" s="641"/>
      <c r="I1" s="9"/>
      <c r="J1" s="9"/>
      <c r="K1" s="9"/>
      <c r="L1" s="9"/>
      <c r="M1" s="9"/>
      <c r="N1" s="9"/>
      <c r="O1" s="9"/>
      <c r="P1" s="9"/>
      <c r="Q1" s="9"/>
      <c r="R1" s="9"/>
      <c r="S1" s="9"/>
      <c r="T1" s="9"/>
      <c r="U1" s="9"/>
      <c r="V1" s="9"/>
      <c r="W1" s="9"/>
      <c r="X1" s="9"/>
      <c r="Y1" s="9"/>
      <c r="Z1" s="9"/>
    </row>
    <row r="2" spans="1:26" ht="30.75" customHeight="1" x14ac:dyDescent="0.3">
      <c r="A2" s="641"/>
      <c r="B2" s="641"/>
      <c r="C2" s="641"/>
      <c r="D2" s="641"/>
      <c r="E2" s="641"/>
      <c r="F2" s="641"/>
      <c r="G2" s="641"/>
      <c r="H2" s="641"/>
      <c r="I2" s="9"/>
      <c r="J2" s="9"/>
      <c r="K2" s="9"/>
      <c r="L2" s="9"/>
      <c r="M2" s="9"/>
      <c r="N2" s="9"/>
      <c r="O2" s="9"/>
      <c r="P2" s="9"/>
      <c r="Q2" s="9"/>
      <c r="R2" s="9"/>
      <c r="S2" s="9"/>
      <c r="T2" s="9"/>
      <c r="U2" s="9"/>
      <c r="V2" s="9"/>
      <c r="W2" s="9"/>
      <c r="X2" s="9"/>
      <c r="Y2" s="9"/>
      <c r="Z2" s="9"/>
    </row>
    <row r="3" spans="1:26" ht="14.1" customHeight="1" x14ac:dyDescent="0.3">
      <c r="A3" s="640" t="s">
        <v>104</v>
      </c>
      <c r="B3" s="640"/>
      <c r="C3" s="640"/>
      <c r="D3" s="640"/>
      <c r="E3" s="640"/>
      <c r="F3" s="640"/>
      <c r="G3" s="640"/>
      <c r="H3" s="640"/>
      <c r="I3" s="9"/>
      <c r="J3" s="9"/>
      <c r="K3" s="9"/>
      <c r="L3" s="9"/>
      <c r="M3" s="9"/>
      <c r="N3" s="9"/>
      <c r="O3" s="9"/>
      <c r="P3" s="9"/>
      <c r="Q3" s="9"/>
      <c r="R3" s="9"/>
      <c r="S3" s="9"/>
      <c r="T3" s="9"/>
      <c r="U3" s="9"/>
      <c r="V3" s="9"/>
      <c r="W3" s="9"/>
      <c r="X3" s="9"/>
      <c r="Y3" s="9"/>
      <c r="Z3" s="9"/>
    </row>
    <row r="4" spans="1:26" ht="17.100000000000001" customHeight="1" x14ac:dyDescent="0.3">
      <c r="A4" s="640"/>
      <c r="B4" s="640"/>
      <c r="C4" s="640"/>
      <c r="D4" s="640"/>
      <c r="E4" s="640"/>
      <c r="F4" s="640"/>
      <c r="G4" s="640"/>
      <c r="H4" s="640"/>
      <c r="I4" s="9"/>
      <c r="J4" s="9"/>
      <c r="K4" s="9"/>
      <c r="L4" s="9"/>
      <c r="M4" s="9"/>
      <c r="N4" s="9"/>
      <c r="O4" s="9"/>
      <c r="P4" s="9"/>
      <c r="Q4" s="9"/>
      <c r="R4" s="9"/>
      <c r="S4" s="9"/>
      <c r="T4" s="9"/>
      <c r="U4" s="9"/>
      <c r="V4" s="9"/>
      <c r="W4" s="9"/>
      <c r="X4" s="9"/>
      <c r="Y4" s="9"/>
      <c r="Z4" s="9"/>
    </row>
    <row r="5" spans="1:26" ht="71.099999999999994" customHeight="1" x14ac:dyDescent="0.3">
      <c r="A5" s="642" t="s">
        <v>105</v>
      </c>
      <c r="B5" s="643"/>
      <c r="C5" s="643"/>
      <c r="D5" s="643"/>
      <c r="E5" s="643"/>
      <c r="F5" s="643"/>
      <c r="G5" s="643"/>
      <c r="H5" s="644"/>
      <c r="I5" s="9"/>
      <c r="J5" s="9"/>
      <c r="K5" s="9"/>
      <c r="L5" s="9"/>
      <c r="M5" s="9"/>
      <c r="N5" s="9"/>
      <c r="O5" s="9"/>
      <c r="P5" s="9"/>
      <c r="Q5" s="9"/>
      <c r="R5" s="9"/>
      <c r="S5" s="9"/>
      <c r="T5" s="9"/>
      <c r="U5" s="9"/>
      <c r="V5" s="9"/>
      <c r="W5" s="9"/>
      <c r="X5" s="9"/>
      <c r="Y5" s="9"/>
      <c r="Z5" s="9"/>
    </row>
    <row r="6" spans="1:26" ht="13.8" x14ac:dyDescent="0.3">
      <c r="A6" s="9"/>
      <c r="B6" s="9"/>
      <c r="C6" s="9"/>
      <c r="D6" s="9"/>
      <c r="E6" s="54"/>
      <c r="F6" s="9"/>
      <c r="G6" s="9"/>
      <c r="H6" s="9"/>
      <c r="I6" s="9"/>
      <c r="J6" s="9"/>
      <c r="K6" s="9"/>
      <c r="L6" s="9"/>
      <c r="M6" s="9"/>
      <c r="N6" s="9"/>
      <c r="O6" s="9"/>
      <c r="P6" s="9"/>
      <c r="Q6" s="9"/>
      <c r="R6" s="9"/>
      <c r="S6" s="9"/>
      <c r="T6" s="9"/>
      <c r="U6" s="9"/>
      <c r="V6" s="9"/>
      <c r="W6" s="9"/>
      <c r="X6" s="9"/>
      <c r="Y6" s="9"/>
      <c r="Z6" s="9"/>
    </row>
    <row r="7" spans="1:26" ht="18" customHeight="1" x14ac:dyDescent="0.45">
      <c r="A7" s="645" t="s">
        <v>71</v>
      </c>
      <c r="B7" s="646"/>
      <c r="C7" s="646"/>
      <c r="D7" s="646"/>
      <c r="E7" s="646"/>
      <c r="F7" s="646"/>
      <c r="G7" s="646"/>
      <c r="H7" s="646"/>
      <c r="I7" s="646"/>
      <c r="J7" s="646"/>
      <c r="K7" s="646"/>
      <c r="L7" s="646"/>
      <c r="M7" s="646"/>
      <c r="N7" s="646"/>
      <c r="O7" s="646"/>
      <c r="P7" s="646"/>
      <c r="Q7" s="646"/>
      <c r="R7" s="647"/>
      <c r="T7" s="9"/>
      <c r="U7" s="9"/>
      <c r="V7" s="9"/>
      <c r="W7" s="9"/>
      <c r="X7" s="9"/>
      <c r="Y7" s="9"/>
      <c r="Z7" s="9"/>
    </row>
    <row r="8" spans="1:26" ht="17.25" customHeight="1" x14ac:dyDescent="0.3">
      <c r="A8" s="680" t="s">
        <v>72</v>
      </c>
      <c r="B8" s="678" t="s">
        <v>106</v>
      </c>
      <c r="C8" s="679"/>
      <c r="D8" s="682" t="s">
        <v>107</v>
      </c>
      <c r="E8" s="683"/>
      <c r="F8" s="684"/>
      <c r="G8" s="682" t="s">
        <v>108</v>
      </c>
      <c r="H8" s="683"/>
      <c r="I8" s="684"/>
      <c r="J8" s="682" t="s">
        <v>109</v>
      </c>
      <c r="K8" s="683"/>
      <c r="L8" s="684"/>
      <c r="M8" s="682" t="s">
        <v>110</v>
      </c>
      <c r="N8" s="683"/>
      <c r="O8" s="684"/>
      <c r="P8" s="682" t="s">
        <v>111</v>
      </c>
      <c r="Q8" s="683"/>
      <c r="R8" s="684"/>
      <c r="S8" s="9"/>
      <c r="T8" s="9"/>
      <c r="U8" s="9"/>
      <c r="V8" s="9"/>
      <c r="W8" s="9"/>
      <c r="X8" s="9"/>
      <c r="Y8" s="9"/>
      <c r="Z8" s="9"/>
    </row>
    <row r="9" spans="1:26" ht="27" customHeight="1" x14ac:dyDescent="0.3">
      <c r="A9" s="681"/>
      <c r="B9" s="30" t="s">
        <v>112</v>
      </c>
      <c r="C9" s="231" t="s">
        <v>113</v>
      </c>
      <c r="D9" s="30" t="s">
        <v>112</v>
      </c>
      <c r="E9" s="232" t="s">
        <v>114</v>
      </c>
      <c r="F9" s="235" t="s">
        <v>113</v>
      </c>
      <c r="G9" s="27" t="s">
        <v>112</v>
      </c>
      <c r="H9" s="232" t="s">
        <v>115</v>
      </c>
      <c r="I9" s="232" t="s">
        <v>113</v>
      </c>
      <c r="J9" s="30" t="s">
        <v>112</v>
      </c>
      <c r="K9" s="232" t="s">
        <v>116</v>
      </c>
      <c r="L9" s="232" t="s">
        <v>113</v>
      </c>
      <c r="M9" s="30" t="s">
        <v>112</v>
      </c>
      <c r="N9" s="232" t="s">
        <v>117</v>
      </c>
      <c r="O9" s="232" t="s">
        <v>113</v>
      </c>
      <c r="P9" s="27" t="s">
        <v>112</v>
      </c>
      <c r="Q9" s="232" t="s">
        <v>118</v>
      </c>
      <c r="R9" s="231" t="s">
        <v>113</v>
      </c>
      <c r="S9" s="9"/>
      <c r="T9" s="9"/>
      <c r="U9" s="9"/>
      <c r="V9" s="9"/>
      <c r="W9" s="9"/>
      <c r="X9" s="9"/>
      <c r="Y9" s="9"/>
      <c r="Z9" s="9"/>
    </row>
    <row r="10" spans="1:26" ht="15.6" customHeight="1" x14ac:dyDescent="0.3">
      <c r="A10" s="257" t="s">
        <v>119</v>
      </c>
      <c r="B10" s="210"/>
      <c r="C10" s="211"/>
      <c r="D10" s="210"/>
      <c r="E10" s="211"/>
      <c r="F10" s="211"/>
      <c r="G10" s="337"/>
      <c r="H10" s="338"/>
      <c r="I10" s="338"/>
      <c r="J10" s="210"/>
      <c r="K10" s="211"/>
      <c r="L10" s="211"/>
      <c r="M10" s="210"/>
      <c r="N10" s="211"/>
      <c r="O10" s="211"/>
      <c r="P10" s="210"/>
      <c r="Q10" s="211"/>
      <c r="R10" s="345"/>
      <c r="S10" s="9"/>
      <c r="T10" s="9"/>
      <c r="U10" s="9"/>
      <c r="V10" s="9"/>
      <c r="W10" s="9"/>
      <c r="X10" s="9"/>
      <c r="Y10" s="9"/>
      <c r="Z10" s="9"/>
    </row>
    <row r="11" spans="1:26" ht="13.8" x14ac:dyDescent="0.3">
      <c r="A11" s="258" t="s">
        <v>120</v>
      </c>
      <c r="B11" s="261">
        <f>+'C.2__'!B11+'C.3__'!B11+'C.4__'!B11+'C.5__'!B11+'C.6__'!B11+'C.7__'!B11+'C.8__'!B11</f>
        <v>55308.736797114718</v>
      </c>
      <c r="C11" s="262"/>
      <c r="D11" s="261">
        <f>+'C.2__'!D11+'C.3__'!D11+'C.4__'!D11+'C.5__'!D11+'C.6__'!D11+'C.7__'!D11+'C.8__'!D11</f>
        <v>59524.731850487864</v>
      </c>
      <c r="E11" s="263">
        <f>+((D11/B11)-1)*100</f>
        <v>7.6226565593757734</v>
      </c>
      <c r="F11" s="245"/>
      <c r="G11" s="261">
        <f>+'C.2__'!H11+'C.3__'!H11+'C.4__'!H11+'C.5__'!H11+'C.6__'!H11+'C.7__'!H11+'C.8__'!H11</f>
        <v>63235.813257386922</v>
      </c>
      <c r="H11" s="263">
        <f>+((G11/D11)-1)*100</f>
        <v>6.2345201591506916</v>
      </c>
      <c r="I11" s="262"/>
      <c r="J11" s="289">
        <f>+'C.2__'!L11+'C.3__'!L11+'C.4__'!L11+'C.5__'!L11+'C.6__'!L11+'C.7__'!L11+'C.8__'!L11</f>
        <v>69227.457284518197</v>
      </c>
      <c r="K11" s="263">
        <f>+((J11/G11)-1)*100</f>
        <v>9.4750802092852915</v>
      </c>
      <c r="L11" s="245"/>
      <c r="M11" s="261">
        <f>+'C.2__'!P11+'C.3__'!P11+'C.4__'!P11+'C.5__'!P11+'C.6__'!P11+'C.7__'!P11+'C.8__'!P11</f>
        <v>90007.085857005906</v>
      </c>
      <c r="N11" s="263">
        <f>+((M11/J11)-1)*100</f>
        <v>30.016455013052745</v>
      </c>
      <c r="O11" s="245"/>
      <c r="P11" s="261">
        <f>+'C.2__'!T11+'C.3__'!T11+'C.4__'!T11+'C.5__'!T11+'C.6__'!T11+'C.7__'!T11+'C.8__'!T11</f>
        <v>111931.81958772415</v>
      </c>
      <c r="Q11" s="263">
        <f>+((P11/M11)-1)*100</f>
        <v>24.358897437863991</v>
      </c>
      <c r="R11" s="262"/>
      <c r="S11" s="48"/>
      <c r="T11" s="48"/>
      <c r="U11" s="48"/>
      <c r="V11" s="48"/>
      <c r="W11" s="48"/>
      <c r="X11" s="48"/>
      <c r="Y11" s="48"/>
      <c r="Z11" s="48"/>
    </row>
    <row r="12" spans="1:26" ht="26.4" x14ac:dyDescent="0.3">
      <c r="A12" s="240" t="s">
        <v>121</v>
      </c>
      <c r="B12" s="264"/>
      <c r="C12" s="265">
        <f>+(B11/B29)*100</f>
        <v>3.4176553519020123</v>
      </c>
      <c r="D12" s="264"/>
      <c r="E12" s="266"/>
      <c r="F12" s="246">
        <f>+(D11/D29)*100</f>
        <v>3.4349878007893069</v>
      </c>
      <c r="G12" s="264"/>
      <c r="H12" s="266"/>
      <c r="I12" s="265">
        <f>+(G11/G29)*100</f>
        <v>3.4044514511808921</v>
      </c>
      <c r="J12" s="335"/>
      <c r="K12" s="266"/>
      <c r="L12" s="246">
        <f>+(J11/J29)*100</f>
        <v>3.9682879149081494</v>
      </c>
      <c r="M12" s="264"/>
      <c r="N12" s="266"/>
      <c r="O12" s="246">
        <f>+(M11/M29)*100</f>
        <v>4.2331693434027446</v>
      </c>
      <c r="P12" s="264"/>
      <c r="Q12" s="266"/>
      <c r="R12" s="265">
        <f>+(P11/P29)*100</f>
        <v>4.2764065468769195</v>
      </c>
    </row>
    <row r="13" spans="1:26" ht="26.4" x14ac:dyDescent="0.3">
      <c r="A13" s="242" t="s">
        <v>122</v>
      </c>
      <c r="B13" s="268"/>
      <c r="C13" s="269">
        <f>+(B11/B32)*100</f>
        <v>6.0087430019104042</v>
      </c>
      <c r="D13" s="268"/>
      <c r="E13" s="270"/>
      <c r="F13" s="247">
        <f>+(D11/D32)*100</f>
        <v>6.0260451705358582</v>
      </c>
      <c r="G13" s="268"/>
      <c r="H13" s="270"/>
      <c r="I13" s="269">
        <f>+(G11/G32)*100</f>
        <v>5.9652600830689089</v>
      </c>
      <c r="J13" s="293"/>
      <c r="K13" s="270"/>
      <c r="L13" s="247">
        <f>+(J11/J32)*100</f>
        <v>6.9384126642476733</v>
      </c>
      <c r="M13" s="268"/>
      <c r="N13" s="270"/>
      <c r="O13" s="247">
        <f>+(M11/M32)*100</f>
        <v>7.5472197272989749</v>
      </c>
      <c r="P13" s="268"/>
      <c r="Q13" s="270"/>
      <c r="R13" s="269">
        <f>+(P11/P32)*100</f>
        <v>7.6533403223350618</v>
      </c>
    </row>
    <row r="14" spans="1:26" ht="13.8" x14ac:dyDescent="0.3">
      <c r="A14" s="259" t="s">
        <v>123</v>
      </c>
      <c r="B14" s="264">
        <f>+'C.2__'!B15+'C.3__'!B15+'C.4__'!B15+'C.5__'!B15+'C.6__'!B15+'C.7__'!B15+'C.8__'!B15</f>
        <v>24154.483157444145</v>
      </c>
      <c r="C14" s="265"/>
      <c r="D14" s="264">
        <f>+'C.2__'!D15+'C.3__'!D15+'C.4__'!D15+'C.5__'!D15+'C.6__'!D15+'C.7__'!D15+'C.8__'!D15</f>
        <v>25814.456488745764</v>
      </c>
      <c r="E14" s="266">
        <f>+((D14/B14)-1)*100</f>
        <v>6.8723198111156236</v>
      </c>
      <c r="F14" s="246"/>
      <c r="G14" s="264">
        <f>+'C.2__'!H15+'C.3__'!H15+'C.4__'!H15+'C.5__'!H15+'C.6__'!H15+'C.7__'!H15+'C.8__'!H15</f>
        <v>27011.215566663017</v>
      </c>
      <c r="H14" s="266">
        <f>+((G14/D14)-1)*100</f>
        <v>4.6360033899570885</v>
      </c>
      <c r="I14" s="265"/>
      <c r="J14" s="335">
        <f>+'C.2__'!L15+'C.3__'!L15+'C.4__'!L15+'C.5__'!L15+'C.6__'!L15+'C.7__'!L15+'C.8__'!L15</f>
        <v>30889.308248331534</v>
      </c>
      <c r="K14" s="266">
        <f>+((J14/G14)-1)*100</f>
        <v>14.357342312483045</v>
      </c>
      <c r="L14" s="246"/>
      <c r="M14" s="264">
        <f>+'C.2__'!P15+'C.3__'!P15+'C.4__'!P15+'C.5__'!P15+'C.6__'!P15+'C.7__'!P15+'C.8__'!P15</f>
        <v>42760.309509587234</v>
      </c>
      <c r="N14" s="266">
        <f>+((M14/J14)-1)*100</f>
        <v>38.430777296208653</v>
      </c>
      <c r="O14" s="246"/>
      <c r="P14" s="264">
        <f>+'C.2__'!T15+'C.3__'!T15+'C.4__'!T15+'C.5__'!T15+'C.6__'!T15+'C.7__'!T15+'C.8__'!T15</f>
        <v>53575.515248053336</v>
      </c>
      <c r="Q14" s="266">
        <f>+((P14/M14)-1)*100</f>
        <v>25.292627351168349</v>
      </c>
      <c r="R14" s="265"/>
    </row>
    <row r="15" spans="1:26" ht="26.4" x14ac:dyDescent="0.3">
      <c r="A15" s="242" t="s">
        <v>124</v>
      </c>
      <c r="B15" s="272"/>
      <c r="C15" s="269">
        <f>+(B14/B30)*100</f>
        <v>3.0871584188303625</v>
      </c>
      <c r="D15" s="272"/>
      <c r="E15" s="273"/>
      <c r="F15" s="247">
        <f>+(D14/D30)*100</f>
        <v>3.0869711277213527</v>
      </c>
      <c r="G15" s="272"/>
      <c r="H15" s="273"/>
      <c r="I15" s="269">
        <f>+(G14/G30)*100</f>
        <v>3.0090932205053642</v>
      </c>
      <c r="J15" s="297"/>
      <c r="K15" s="273"/>
      <c r="L15" s="247">
        <f>+(J14/J30)*100</f>
        <v>3.695145272863285</v>
      </c>
      <c r="M15" s="272"/>
      <c r="N15" s="273"/>
      <c r="O15" s="247">
        <f>+(M14/M30)*100</f>
        <v>4.0852146594313448</v>
      </c>
      <c r="P15" s="272"/>
      <c r="Q15" s="273"/>
      <c r="R15" s="269">
        <f>+(P14/P30)*100</f>
        <v>4.1134222766875297</v>
      </c>
    </row>
    <row r="16" spans="1:26" ht="26.4" x14ac:dyDescent="0.3">
      <c r="A16" s="240" t="s">
        <v>125</v>
      </c>
      <c r="B16" s="274"/>
      <c r="C16" s="265">
        <f>+(B14/B11)*100</f>
        <v>43.672093336805709</v>
      </c>
      <c r="D16" s="274"/>
      <c r="E16" s="275"/>
      <c r="F16" s="246">
        <f>+(D14/D11)*100</f>
        <v>43.367614916074906</v>
      </c>
      <c r="G16" s="274"/>
      <c r="H16" s="275"/>
      <c r="I16" s="265">
        <f>+(G14/G11)*100</f>
        <v>42.715059987795264</v>
      </c>
      <c r="J16" s="336"/>
      <c r="K16" s="275"/>
      <c r="L16" s="246">
        <f>+(J14/J11)*100</f>
        <v>44.620024279354134</v>
      </c>
      <c r="M16" s="274"/>
      <c r="N16" s="275"/>
      <c r="O16" s="246">
        <f>+(M14/M11)*100</f>
        <v>47.50771464540076</v>
      </c>
      <c r="P16" s="274"/>
      <c r="Q16" s="275"/>
      <c r="R16" s="265">
        <f>+(P14/P11)*100</f>
        <v>47.864419112801684</v>
      </c>
      <c r="S16" s="56"/>
      <c r="T16" s="56"/>
      <c r="U16" s="56"/>
      <c r="V16" s="56"/>
      <c r="W16" s="56"/>
      <c r="X16" s="56"/>
      <c r="Y16" s="56"/>
      <c r="Z16" s="56"/>
    </row>
    <row r="17" spans="1:26" ht="13.8" hidden="1" x14ac:dyDescent="0.3">
      <c r="A17" s="242" t="s">
        <v>126</v>
      </c>
      <c r="B17" s="272"/>
      <c r="C17" s="269">
        <f>+B14/B18*100</f>
        <v>77.531894799388795</v>
      </c>
      <c r="D17" s="272"/>
      <c r="E17" s="273"/>
      <c r="F17" s="247">
        <f>+D14/D18*100</f>
        <v>76.577412114653555</v>
      </c>
      <c r="G17" s="272"/>
      <c r="H17" s="273"/>
      <c r="I17" s="269">
        <f>+G14/G18*100</f>
        <v>74.565950455206348</v>
      </c>
      <c r="J17" s="297"/>
      <c r="K17" s="273"/>
      <c r="L17" s="247">
        <f>+J14/J18*100</f>
        <v>80.570682270486486</v>
      </c>
      <c r="M17" s="272"/>
      <c r="N17" s="273"/>
      <c r="O17" s="247">
        <f>+M14/M18*100</f>
        <v>90.504184232927969</v>
      </c>
      <c r="P17" s="272"/>
      <c r="Q17" s="273"/>
      <c r="R17" s="269">
        <f>+P14/P18*100</f>
        <v>91.807587636478402</v>
      </c>
      <c r="S17" s="56"/>
      <c r="T17" s="56"/>
      <c r="U17" s="56"/>
      <c r="V17" s="56"/>
      <c r="W17" s="56"/>
      <c r="X17" s="56"/>
      <c r="Y17" s="56"/>
      <c r="Z17" s="56"/>
    </row>
    <row r="18" spans="1:26" ht="13.8" x14ac:dyDescent="0.3">
      <c r="A18" s="343" t="s">
        <v>127</v>
      </c>
      <c r="B18" s="68">
        <f>+B11-B14</f>
        <v>31154.253639670573</v>
      </c>
      <c r="C18" s="269"/>
      <c r="D18" s="68">
        <f>+D11-D14</f>
        <v>33710.275361742097</v>
      </c>
      <c r="E18" s="344">
        <f>+((D18/B18)-1)*100</f>
        <v>8.2044068576779807</v>
      </c>
      <c r="F18" s="247"/>
      <c r="G18" s="68">
        <f>+G11-G14</f>
        <v>36224.597690723909</v>
      </c>
      <c r="H18" s="344">
        <f>+((G18/D18)-1)*100</f>
        <v>7.4586229332179288</v>
      </c>
      <c r="I18" s="269"/>
      <c r="J18" s="85">
        <f>+J11-J14</f>
        <v>38338.14903618666</v>
      </c>
      <c r="K18" s="344">
        <f>+((J18/G18)-1)*100</f>
        <v>5.8345750683215236</v>
      </c>
      <c r="L18" s="247"/>
      <c r="M18" s="68">
        <f>+M11-M14</f>
        <v>47246.776347418672</v>
      </c>
      <c r="N18" s="344">
        <f>+((M18/J18)-1)*100</f>
        <v>23.23697814107646</v>
      </c>
      <c r="O18" s="247"/>
      <c r="P18" s="68">
        <f>+P11-P14</f>
        <v>58356.304339670816</v>
      </c>
      <c r="Q18" s="344">
        <f>+((P18/M18)-1)*100</f>
        <v>23.513832796889034</v>
      </c>
      <c r="R18" s="269"/>
      <c r="S18" s="48"/>
      <c r="T18" s="48"/>
      <c r="U18" s="48"/>
      <c r="V18" s="48"/>
      <c r="W18" s="48"/>
      <c r="X18" s="48"/>
      <c r="Y18" s="48"/>
      <c r="Z18" s="48"/>
    </row>
    <row r="19" spans="1:26" ht="26.4" x14ac:dyDescent="0.3">
      <c r="A19" s="240" t="s">
        <v>128</v>
      </c>
      <c r="B19" s="59"/>
      <c r="C19" s="265">
        <f>+(B18/B31)*100</f>
        <v>3.7270044286882222</v>
      </c>
      <c r="D19" s="59"/>
      <c r="E19" s="233"/>
      <c r="F19" s="246">
        <f>+(D18/D31)*100</f>
        <v>3.7595549867220086</v>
      </c>
      <c r="G19" s="59"/>
      <c r="H19" s="233"/>
      <c r="I19" s="265">
        <f>+(G18/G31)*100</f>
        <v>3.7742133390071921</v>
      </c>
      <c r="J19" s="283"/>
      <c r="K19" s="233"/>
      <c r="L19" s="246">
        <f>+(J18/J31)*100</f>
        <v>4.2195956560705747</v>
      </c>
      <c r="M19" s="282"/>
      <c r="N19" s="233"/>
      <c r="O19" s="246">
        <f>+(M18/M31)*100</f>
        <v>4.3766264187877697</v>
      </c>
      <c r="P19" s="282"/>
      <c r="Q19" s="233"/>
      <c r="R19" s="265">
        <f>+(P18/P31)*100</f>
        <v>4.4378396435868783</v>
      </c>
      <c r="S19" s="56"/>
      <c r="T19" s="56"/>
      <c r="U19" s="56"/>
      <c r="V19" s="56"/>
      <c r="W19" s="56"/>
      <c r="X19" s="56"/>
      <c r="Y19" s="56"/>
      <c r="Z19" s="56"/>
    </row>
    <row r="20" spans="1:26" ht="26.4" hidden="1" x14ac:dyDescent="0.3">
      <c r="A20" s="240" t="s">
        <v>129</v>
      </c>
      <c r="B20" s="59"/>
      <c r="C20" s="265">
        <f>+(B18/B11)*100</f>
        <v>56.327906663194291</v>
      </c>
      <c r="D20" s="59"/>
      <c r="E20" s="233"/>
      <c r="F20" s="246">
        <f>+(D18/D11)*100</f>
        <v>56.632385083925087</v>
      </c>
      <c r="G20" s="59"/>
      <c r="H20" s="233"/>
      <c r="I20" s="265">
        <f>+(G18/G11)*100</f>
        <v>57.284940012204736</v>
      </c>
      <c r="J20" s="283"/>
      <c r="K20" s="233"/>
      <c r="L20" s="246">
        <f>+(J18/J11)*100</f>
        <v>55.379975720645859</v>
      </c>
      <c r="M20" s="282"/>
      <c r="N20" s="233"/>
      <c r="O20" s="246">
        <f>+(M18/M11)*100</f>
        <v>52.492285354599233</v>
      </c>
      <c r="P20" s="282"/>
      <c r="Q20" s="233"/>
      <c r="R20" s="265">
        <f>+(P18/P11)*100</f>
        <v>52.135580887198316</v>
      </c>
      <c r="S20" s="56"/>
      <c r="T20" s="56"/>
      <c r="U20" s="56"/>
      <c r="V20" s="56"/>
      <c r="W20" s="56"/>
      <c r="X20" s="56"/>
      <c r="Y20" s="56"/>
      <c r="Z20" s="56"/>
    </row>
    <row r="21" spans="1:26" ht="26.4" x14ac:dyDescent="0.3">
      <c r="A21" s="242" t="s">
        <v>130</v>
      </c>
      <c r="B21" s="214"/>
      <c r="C21" s="284">
        <f>+(B18/B32)*100</f>
        <v>3.3845991497473111</v>
      </c>
      <c r="D21" s="214"/>
      <c r="E21" s="260"/>
      <c r="F21" s="284">
        <f>+(D18/D32)*100</f>
        <v>3.4126931063091379</v>
      </c>
      <c r="G21" s="339"/>
      <c r="H21" s="260"/>
      <c r="I21" s="284">
        <f>+(G18/G32)*100</f>
        <v>3.4171956601580193</v>
      </c>
      <c r="J21" s="279"/>
      <c r="K21" s="260"/>
      <c r="L21" s="251">
        <f>+(J18/J32)*100</f>
        <v>3.842491248858579</v>
      </c>
      <c r="M21" s="278"/>
      <c r="N21" s="260"/>
      <c r="O21" s="251">
        <f>+(M18/M32)*100</f>
        <v>3.9617081155923843</v>
      </c>
      <c r="P21" s="340"/>
      <c r="Q21" s="260"/>
      <c r="R21" s="284">
        <f>+(P18/P32)*100</f>
        <v>3.9901134343235611</v>
      </c>
      <c r="S21" s="56"/>
      <c r="T21" s="56"/>
      <c r="U21" s="56"/>
      <c r="V21" s="56"/>
      <c r="W21" s="56"/>
      <c r="X21" s="56"/>
      <c r="Y21" s="56"/>
      <c r="Z21" s="56"/>
    </row>
    <row r="22" spans="1:26" ht="15.6" customHeight="1" x14ac:dyDescent="0.3">
      <c r="A22" s="355" t="s">
        <v>131</v>
      </c>
      <c r="B22" s="351"/>
      <c r="C22" s="350"/>
      <c r="D22" s="351"/>
      <c r="E22" s="356"/>
      <c r="F22" s="350"/>
      <c r="G22" s="357"/>
      <c r="H22" s="358"/>
      <c r="I22" s="359"/>
      <c r="J22" s="360"/>
      <c r="K22" s="356"/>
      <c r="L22" s="350"/>
      <c r="M22" s="360"/>
      <c r="N22" s="356"/>
      <c r="O22" s="350"/>
      <c r="P22" s="360"/>
      <c r="Q22" s="356"/>
      <c r="R22" s="361"/>
      <c r="S22" s="9"/>
      <c r="T22" s="9"/>
      <c r="U22" s="9"/>
      <c r="V22" s="9"/>
      <c r="W22" s="9"/>
      <c r="X22" s="9"/>
      <c r="Y22" s="9"/>
      <c r="Z22" s="9"/>
    </row>
    <row r="23" spans="1:26" ht="13.8" x14ac:dyDescent="0.3">
      <c r="A23" s="50" t="s">
        <v>132</v>
      </c>
      <c r="B23" s="366">
        <f>+'C.2__'!B26+'C.3__'!B26+'C.4__'!B26+'C.5__'!B26+'C.6__'!B26+'C.7__'!B26+'C.8__'!B26</f>
        <v>12353.031504897956</v>
      </c>
      <c r="C23" s="374"/>
      <c r="D23" s="366">
        <f>+'C.2__'!D26+'C.3__'!D26+'C.4__'!D26+'C.5__'!D26+'C.6__'!D26+'C.7__'!D26+'C.8__'!D26</f>
        <v>13619.969355606696</v>
      </c>
      <c r="E23" s="263">
        <f t="shared" ref="E23:E27" si="0">+((D23/B23)-1)*100</f>
        <v>10.256088557747155</v>
      </c>
      <c r="F23" s="374"/>
      <c r="G23" s="367">
        <f>+'C.2__'!H26+'C.3__'!H26+'C.4__'!H26+'C.5__'!H26+'C.6__'!H26+'C.7__'!H26+'C.8__'!H26</f>
        <v>14809.987716682028</v>
      </c>
      <c r="H23" s="263">
        <f>+((G23/D23)-1)*100</f>
        <v>8.7373057163704804</v>
      </c>
      <c r="I23" s="371"/>
      <c r="J23" s="368">
        <f>+'C.2__'!L26+'C.3__'!L26+'C.4__'!L26+'C.5__'!L26+'C.6__'!L26+'C.7__'!L26+'C.8__'!L26</f>
        <v>17594.402368617371</v>
      </c>
      <c r="K23" s="263">
        <f>+((J23/G23)-1)*100</f>
        <v>18.800924789417394</v>
      </c>
      <c r="L23" s="372"/>
      <c r="M23" s="369">
        <f>+'C.2__'!P26+'C.3__'!P26+'C.4__'!P26+'C.5__'!P26+'C.6__'!P26+'C.7__'!P26+'C.8__'!P26</f>
        <v>21551.772357875296</v>
      </c>
      <c r="N23" s="263">
        <f>+((M23/J23)-1)*100</f>
        <v>22.492210342515364</v>
      </c>
      <c r="O23" s="371"/>
      <c r="P23" s="368">
        <f>+'C.2__'!T26+'C.3__'!T26+'C.4__'!T26+'C.5__'!T26+'C.6__'!T26+'C.7__'!T26+'C.8__'!T26</f>
        <v>24715.186728262997</v>
      </c>
      <c r="Q23" s="263">
        <f>+((P23/M23)-1)*100</f>
        <v>14.678209837492773</v>
      </c>
      <c r="R23" s="371"/>
      <c r="S23" s="217"/>
      <c r="T23" s="217"/>
      <c r="U23" s="217"/>
      <c r="V23" s="217"/>
      <c r="W23" s="217"/>
      <c r="X23" s="217"/>
      <c r="Y23" s="217"/>
      <c r="Z23" s="217"/>
    </row>
    <row r="24" spans="1:26" ht="13.8" x14ac:dyDescent="0.3">
      <c r="A24" s="240" t="s">
        <v>133</v>
      </c>
      <c r="B24" s="370"/>
      <c r="C24" s="377">
        <f>+B23/B$32</f>
        <v>1.3420337528176288E-2</v>
      </c>
      <c r="D24" s="378"/>
      <c r="E24" s="379"/>
      <c r="F24" s="377">
        <f>+D23/D$32</f>
        <v>1.3788310842685038E-2</v>
      </c>
      <c r="G24" s="349"/>
      <c r="H24" s="266"/>
      <c r="I24" s="377">
        <f>+G23/G$32</f>
        <v>1.39707902857949E-2</v>
      </c>
      <c r="J24" s="364"/>
      <c r="K24" s="266"/>
      <c r="L24" s="377">
        <f>+J23/J$32</f>
        <v>1.7634220438367158E-2</v>
      </c>
      <c r="M24" s="287"/>
      <c r="N24" s="266"/>
      <c r="O24" s="377">
        <f>+M23/M$32</f>
        <v>1.8071461813131514E-2</v>
      </c>
      <c r="P24" s="364"/>
      <c r="Q24" s="266"/>
      <c r="R24" s="377">
        <f>+P23/P$32</f>
        <v>1.6899013690491328E-2</v>
      </c>
      <c r="S24" s="217"/>
      <c r="T24" s="217"/>
      <c r="U24" s="217"/>
      <c r="V24" s="217"/>
      <c r="W24" s="217"/>
      <c r="X24" s="217"/>
      <c r="Y24" s="217"/>
      <c r="Z24" s="217"/>
    </row>
    <row r="25" spans="1:26" ht="26.4" x14ac:dyDescent="0.3">
      <c r="A25" s="353" t="s">
        <v>134</v>
      </c>
      <c r="B25" s="218">
        <f>+'C.2__'!B29+'C.3__'!B29+'C.4__'!B29+'C.5__'!B29+'C.6__'!B29+'C.7__'!B29+'C.8__'!B29</f>
        <v>1467.2279251790401</v>
      </c>
      <c r="C25" s="375"/>
      <c r="D25" s="218">
        <f>+'C.2__'!D29+'C.3__'!D29+'C.4__'!D29+'C.5__'!D29+'C.6__'!D29+'C.7__'!D29+'C.8__'!D29</f>
        <v>1574.776179359452</v>
      </c>
      <c r="E25" s="270">
        <f t="shared" si="0"/>
        <v>7.3300304836610986</v>
      </c>
      <c r="F25" s="375"/>
      <c r="G25" s="220">
        <f>+'C.2__'!H29+'C.3__'!H29+'C.4__'!H29+'C.5__'!H29+'C.6__'!H29+'C.7__'!H29+'C.8__'!H29</f>
        <v>1680.0395455923376</v>
      </c>
      <c r="H25" s="270">
        <f>+((G25/D25)-1)*100</f>
        <v>6.6843382324783374</v>
      </c>
      <c r="I25" s="375"/>
      <c r="J25" s="307">
        <f>+'C.2__'!L29+'C.3__'!L29+'C.4__'!L29+'C.5__'!L29+'C.6__'!L29+'C.7__'!L29+'C.8__'!L29</f>
        <v>1407.1197872031396</v>
      </c>
      <c r="K25" s="270">
        <f>+((J25/G25)-1)*100</f>
        <v>-16.244841325623305</v>
      </c>
      <c r="L25" s="375"/>
      <c r="M25" s="288">
        <f>+'C.2__'!P29+'C.3__'!P29+'C.4__'!P29+'C.5__'!P29+'C.6__'!P29+'C.7__'!P29+'C.8__'!P29</f>
        <v>2007.3646288499622</v>
      </c>
      <c r="N25" s="270">
        <f>+((M25/J25)-1)*100</f>
        <v>42.657693190421163</v>
      </c>
      <c r="O25" s="375"/>
      <c r="P25" s="307">
        <f>+'C.2__'!T29+'C.3__'!T29+'C.4__'!T29+'C.5__'!T29+'C.6__'!T29+'C.7__'!T29+'C.8__'!T29</f>
        <v>2418.867362540077</v>
      </c>
      <c r="Q25" s="270">
        <f>+((P25/M25)-1)*100</f>
        <v>20.499650525668002</v>
      </c>
      <c r="R25" s="375"/>
      <c r="S25" s="217"/>
      <c r="T25" s="217"/>
      <c r="U25" s="217"/>
      <c r="V25" s="217"/>
      <c r="W25" s="217"/>
      <c r="X25" s="217"/>
      <c r="Y25" s="217"/>
      <c r="Z25" s="217"/>
    </row>
    <row r="26" spans="1:26" ht="26.4" x14ac:dyDescent="0.3">
      <c r="A26" s="240" t="s">
        <v>135</v>
      </c>
      <c r="B26" s="370"/>
      <c r="C26" s="377">
        <f>+B25/B$32</f>
        <v>1.5939969050399634E-3</v>
      </c>
      <c r="D26" s="378"/>
      <c r="E26" s="379"/>
      <c r="F26" s="377">
        <f>+D25/D$32</f>
        <v>1.5942402586776475E-3</v>
      </c>
      <c r="G26" s="349"/>
      <c r="H26" s="266"/>
      <c r="I26" s="377">
        <f>+G25/G$32</f>
        <v>1.5848412984755106E-3</v>
      </c>
      <c r="J26" s="364"/>
      <c r="K26" s="266"/>
      <c r="L26" s="377">
        <f>+J25/J$32</f>
        <v>1.4103042542091403E-3</v>
      </c>
      <c r="M26" s="287"/>
      <c r="N26" s="266"/>
      <c r="O26" s="377">
        <f>+M25/M$32</f>
        <v>1.6832032481095356E-3</v>
      </c>
      <c r="P26" s="364"/>
      <c r="Q26" s="266"/>
      <c r="R26" s="377">
        <f>+P25/P$32</f>
        <v>1.6539010254898543E-3</v>
      </c>
      <c r="S26" s="217"/>
      <c r="T26" s="217"/>
      <c r="U26" s="217"/>
      <c r="V26" s="217"/>
      <c r="W26" s="217"/>
      <c r="X26" s="217"/>
      <c r="Y26" s="217"/>
      <c r="Z26" s="217"/>
    </row>
    <row r="27" spans="1:26" ht="26.4" x14ac:dyDescent="0.3">
      <c r="A27" s="353" t="s">
        <v>136</v>
      </c>
      <c r="B27" s="216">
        <f>+'C.2__'!B32+'C.3__'!B32+'C.4__'!B32+'C.5__'!B32+'C.6__'!B32+'C.7__'!B32+'C.8__'!B32</f>
        <v>17333.994209593588</v>
      </c>
      <c r="C27" s="376"/>
      <c r="D27" s="216">
        <f>+'C.2__'!D32+'C.3__'!D32+'C.4__'!D32+'C.5__'!D32+'C.6__'!D32+'C.7__'!D32+'C.8__'!D32</f>
        <v>18515.529826775961</v>
      </c>
      <c r="E27" s="344">
        <f t="shared" si="0"/>
        <v>6.8162917495867559</v>
      </c>
      <c r="F27" s="376"/>
      <c r="G27" s="222">
        <f>+'C.2__'!H32+'C.3__'!H32+'C.4__'!H32+'C.5__'!H32+'C.6__'!H32+'C.7__'!H32+'C.8__'!H32</f>
        <v>19734.57042844954</v>
      </c>
      <c r="H27" s="344">
        <f>+((G27/D27)-1)*100</f>
        <v>6.5838818174713154</v>
      </c>
      <c r="I27" s="376"/>
      <c r="J27" s="222">
        <f>+'C.2__'!L32+'C.3__'!L32+'C.4__'!L32+'C.5__'!L32+'C.6__'!L32+'C.7__'!L32+'C.8__'!L32</f>
        <v>19336.626880366151</v>
      </c>
      <c r="K27" s="344">
        <f>+((J27/G27)-1)*100</f>
        <v>-2.0164794036241607</v>
      </c>
      <c r="L27" s="376"/>
      <c r="M27" s="216">
        <f>+'C.2__'!P32+'C.3__'!P32+'C.4__'!P32+'C.5__'!P32+'C.6__'!P32+'C.7__'!P32+'C.8__'!P32</f>
        <v>23687.639360693425</v>
      </c>
      <c r="N27" s="344">
        <f>+((M27/J27)-1)*100</f>
        <v>22.501403720755263</v>
      </c>
      <c r="O27" s="376"/>
      <c r="P27" s="222">
        <f>+'C.2__'!T32+'C.3__'!T32+'C.4__'!T32+'C.5__'!T32+'C.6__'!T32+'C.7__'!T32+'C.8__'!T32</f>
        <v>31222.250248867749</v>
      </c>
      <c r="Q27" s="344">
        <f>+((P27/M27)-1)*100</f>
        <v>31.808196559582203</v>
      </c>
      <c r="R27" s="376"/>
      <c r="S27" s="9"/>
      <c r="T27" s="9"/>
      <c r="U27" s="9"/>
      <c r="V27" s="9"/>
      <c r="W27" s="9"/>
      <c r="X27" s="9"/>
      <c r="Y27" s="9"/>
      <c r="Z27" s="9"/>
    </row>
    <row r="28" spans="1:26" ht="26.4" x14ac:dyDescent="0.3">
      <c r="A28" s="241" t="s">
        <v>137</v>
      </c>
      <c r="B28" s="346"/>
      <c r="C28" s="380">
        <f>+B27/B$32</f>
        <v>1.8831657064256872E-2</v>
      </c>
      <c r="D28" s="381"/>
      <c r="E28" s="382"/>
      <c r="F28" s="380">
        <f>+D27/D$32</f>
        <v>1.8744379961728706E-2</v>
      </c>
      <c r="G28" s="365"/>
      <c r="H28" s="334"/>
      <c r="I28" s="380">
        <f>+G27/G$32</f>
        <v>1.8616325017309778E-2</v>
      </c>
      <c r="J28" s="365"/>
      <c r="K28" s="334"/>
      <c r="L28" s="380">
        <f>+J27/J$32</f>
        <v>1.938038779600949E-2</v>
      </c>
      <c r="M28" s="346"/>
      <c r="N28" s="334"/>
      <c r="O28" s="380">
        <f>+M27/M$32</f>
        <v>1.9862416094682801E-2</v>
      </c>
      <c r="P28" s="365"/>
      <c r="Q28" s="334"/>
      <c r="R28" s="380">
        <f>+P27/P$32</f>
        <v>2.1348219627254431E-2</v>
      </c>
      <c r="S28" s="9"/>
      <c r="T28" s="9"/>
      <c r="U28" s="9"/>
      <c r="V28" s="9"/>
      <c r="W28" s="9"/>
      <c r="X28" s="9"/>
      <c r="Y28" s="9"/>
      <c r="Z28" s="9"/>
    </row>
    <row r="29" spans="1:26" ht="13.8" x14ac:dyDescent="0.3">
      <c r="A29" s="362" t="s">
        <v>138</v>
      </c>
      <c r="B29" s="352">
        <v>1618324</v>
      </c>
      <c r="C29" s="46"/>
      <c r="D29" s="363">
        <v>1732895</v>
      </c>
      <c r="E29" s="37"/>
      <c r="F29" s="37"/>
      <c r="G29" s="181">
        <v>1857445</v>
      </c>
      <c r="H29" s="10"/>
      <c r="I29" s="10"/>
      <c r="J29" s="181">
        <v>1744517</v>
      </c>
      <c r="K29" s="10"/>
      <c r="L29" s="10"/>
      <c r="M29" s="181">
        <v>2126234</v>
      </c>
      <c r="N29" s="10"/>
      <c r="O29" s="10"/>
      <c r="P29" s="181">
        <v>2617427</v>
      </c>
      <c r="Q29" s="10"/>
      <c r="R29" s="177"/>
      <c r="S29" s="9"/>
      <c r="T29" s="9"/>
      <c r="U29" s="9"/>
      <c r="V29" s="9"/>
      <c r="W29" s="9"/>
      <c r="X29" s="9"/>
      <c r="Y29" s="9"/>
      <c r="Z29" s="9"/>
    </row>
    <row r="30" spans="1:26" ht="13.8" x14ac:dyDescent="0.3">
      <c r="A30" s="23" t="s">
        <v>139</v>
      </c>
      <c r="B30" s="39">
        <v>782418</v>
      </c>
      <c r="C30" s="45"/>
      <c r="D30" s="41">
        <v>836239</v>
      </c>
      <c r="E30" s="40"/>
      <c r="F30" s="40"/>
      <c r="G30" s="36">
        <v>897653</v>
      </c>
      <c r="H30" s="11"/>
      <c r="I30" s="11"/>
      <c r="J30" s="36">
        <v>835943</v>
      </c>
      <c r="K30" s="11"/>
      <c r="L30" s="11"/>
      <c r="M30" s="36">
        <v>1046709</v>
      </c>
      <c r="N30" s="11"/>
      <c r="O30" s="11"/>
      <c r="P30" s="36">
        <v>1302456</v>
      </c>
      <c r="Q30" s="11"/>
      <c r="R30" s="178"/>
      <c r="S30" s="9"/>
      <c r="T30" s="9"/>
      <c r="U30" s="9"/>
      <c r="V30" s="9"/>
      <c r="W30" s="9"/>
      <c r="X30" s="9"/>
      <c r="Y30" s="9"/>
      <c r="Z30" s="9"/>
    </row>
    <row r="31" spans="1:26" ht="13.8" x14ac:dyDescent="0.3">
      <c r="A31" s="24" t="s">
        <v>140</v>
      </c>
      <c r="B31" s="28">
        <f>+B29-B30</f>
        <v>835906</v>
      </c>
      <c r="C31" s="46"/>
      <c r="D31" s="33">
        <f>+D29-D30</f>
        <v>896656</v>
      </c>
      <c r="E31" s="37"/>
      <c r="F31" s="37"/>
      <c r="G31" s="28">
        <f>+G29-G30</f>
        <v>959792</v>
      </c>
      <c r="H31" s="10"/>
      <c r="I31" s="10"/>
      <c r="J31" s="28">
        <f>+J29-J30</f>
        <v>908574</v>
      </c>
      <c r="K31" s="10"/>
      <c r="L31" s="10"/>
      <c r="M31" s="28">
        <f>+M29-M30</f>
        <v>1079525</v>
      </c>
      <c r="N31" s="10"/>
      <c r="O31" s="10"/>
      <c r="P31" s="28">
        <f>+P29-P30</f>
        <v>1314971</v>
      </c>
      <c r="Q31" s="10"/>
      <c r="R31" s="177"/>
      <c r="S31" s="9"/>
      <c r="T31" s="9"/>
      <c r="U31" s="9"/>
      <c r="V31" s="9"/>
      <c r="W31" s="9"/>
      <c r="X31" s="9"/>
      <c r="Y31" s="9"/>
      <c r="Z31" s="9"/>
    </row>
    <row r="32" spans="1:26" ht="13.8" x14ac:dyDescent="0.3">
      <c r="A32" s="25" t="s">
        <v>141</v>
      </c>
      <c r="B32" s="29">
        <v>920471</v>
      </c>
      <c r="C32" s="47"/>
      <c r="D32" s="34">
        <v>987791</v>
      </c>
      <c r="E32" s="42"/>
      <c r="F32" s="42"/>
      <c r="G32" s="34">
        <v>1060068</v>
      </c>
      <c r="H32" s="12"/>
      <c r="I32" s="12"/>
      <c r="J32" s="34">
        <v>997742.00000000256</v>
      </c>
      <c r="K32" s="12"/>
      <c r="L32" s="12"/>
      <c r="M32" s="34">
        <v>1192586.0000000021</v>
      </c>
      <c r="N32" s="12"/>
      <c r="O32" s="12"/>
      <c r="P32" s="34">
        <v>1462522.4395296895</v>
      </c>
      <c r="Q32" s="12"/>
      <c r="R32" s="179"/>
      <c r="S32" s="9"/>
      <c r="T32" s="9"/>
      <c r="U32" s="9"/>
      <c r="V32" s="9"/>
      <c r="W32" s="9"/>
      <c r="X32" s="9"/>
      <c r="Y32" s="9"/>
      <c r="Z32" s="9"/>
    </row>
    <row r="33" spans="1:26" ht="13.8" x14ac:dyDescent="0.3">
      <c r="A33" s="13"/>
      <c r="B33" s="13"/>
      <c r="C33" s="13"/>
      <c r="D33" s="13"/>
      <c r="E33" s="13"/>
      <c r="F33" s="13"/>
      <c r="G33" s="13"/>
      <c r="H33" s="13"/>
      <c r="I33" s="9"/>
      <c r="J33" s="9"/>
      <c r="K33" s="9"/>
      <c r="L33" s="9"/>
      <c r="M33" s="9"/>
      <c r="N33" s="9"/>
      <c r="O33" s="9"/>
      <c r="P33" s="9"/>
      <c r="Q33" s="9"/>
      <c r="R33" s="9"/>
      <c r="S33" s="9"/>
      <c r="T33" s="9"/>
      <c r="U33" s="9"/>
      <c r="V33" s="9"/>
      <c r="W33" s="9"/>
      <c r="X33" s="9"/>
      <c r="Y33" s="9"/>
      <c r="Z33" s="9"/>
    </row>
    <row r="34" spans="1:26" ht="2.1" customHeight="1" x14ac:dyDescent="0.3">
      <c r="A34" s="14"/>
      <c r="B34" s="15"/>
      <c r="C34" s="15"/>
      <c r="D34" s="15"/>
      <c r="E34" s="15"/>
      <c r="F34" s="15"/>
      <c r="G34" s="15"/>
      <c r="H34" s="16"/>
      <c r="I34" s="9"/>
      <c r="J34" s="9"/>
      <c r="K34" s="9"/>
      <c r="L34" s="9"/>
      <c r="M34" s="9"/>
      <c r="N34" s="9"/>
      <c r="O34" s="9"/>
      <c r="P34" s="9"/>
      <c r="Q34" s="9"/>
      <c r="R34" s="9"/>
      <c r="S34" s="9"/>
      <c r="T34" s="9"/>
      <c r="U34" s="9"/>
      <c r="V34" s="9"/>
      <c r="W34" s="9"/>
      <c r="X34" s="9"/>
      <c r="Y34" s="9"/>
      <c r="Z34" s="9"/>
    </row>
    <row r="35" spans="1:26" ht="17.100000000000001" customHeight="1" x14ac:dyDescent="0.25">
      <c r="A35" s="671" t="s">
        <v>142</v>
      </c>
      <c r="B35" s="672"/>
      <c r="C35" s="672"/>
      <c r="D35" s="672"/>
      <c r="E35" s="672"/>
      <c r="F35" s="672"/>
      <c r="G35" s="672"/>
      <c r="H35" s="673"/>
      <c r="I35" s="17"/>
      <c r="J35" s="17"/>
      <c r="K35" s="17"/>
      <c r="L35" s="17"/>
      <c r="M35" s="17"/>
      <c r="N35" s="17"/>
      <c r="O35" s="17"/>
      <c r="P35" s="17"/>
      <c r="Q35" s="17"/>
      <c r="R35" s="17"/>
      <c r="S35" s="17"/>
      <c r="T35" s="17"/>
      <c r="U35" s="17"/>
      <c r="V35" s="17"/>
      <c r="W35" s="17"/>
      <c r="X35" s="17"/>
      <c r="Y35" s="17"/>
      <c r="Z35" s="17"/>
    </row>
    <row r="36" spans="1:26" ht="17.100000000000001" customHeight="1" x14ac:dyDescent="0.25">
      <c r="A36" s="674" t="s">
        <v>143</v>
      </c>
      <c r="B36" s="672"/>
      <c r="C36" s="672"/>
      <c r="D36" s="672"/>
      <c r="E36" s="672"/>
      <c r="F36" s="672"/>
      <c r="G36" s="672"/>
      <c r="H36" s="673"/>
      <c r="I36" s="17"/>
      <c r="J36" s="17"/>
      <c r="K36" s="17"/>
      <c r="L36" s="17"/>
      <c r="M36" s="17"/>
      <c r="N36" s="17"/>
      <c r="O36" s="17"/>
      <c r="P36" s="17"/>
      <c r="Q36" s="17"/>
      <c r="R36" s="17"/>
      <c r="S36" s="17"/>
      <c r="T36" s="17"/>
      <c r="U36" s="17"/>
      <c r="V36" s="17"/>
      <c r="W36" s="17"/>
      <c r="X36" s="17"/>
      <c r="Y36" s="17"/>
      <c r="Z36" s="17"/>
    </row>
    <row r="37" spans="1:26" ht="17.100000000000001" customHeight="1" x14ac:dyDescent="0.25">
      <c r="A37" s="675" t="s">
        <v>144</v>
      </c>
      <c r="B37" s="676"/>
      <c r="C37" s="676"/>
      <c r="D37" s="676"/>
      <c r="E37" s="676"/>
      <c r="F37" s="676"/>
      <c r="G37" s="676"/>
      <c r="H37" s="677"/>
      <c r="I37" s="17"/>
      <c r="J37" s="17"/>
      <c r="K37" s="17"/>
      <c r="L37" s="17"/>
      <c r="M37" s="17"/>
      <c r="N37" s="17"/>
      <c r="O37" s="17"/>
      <c r="P37" s="17"/>
      <c r="Q37" s="17"/>
      <c r="R37" s="17"/>
      <c r="S37" s="17"/>
      <c r="T37" s="17"/>
      <c r="U37" s="17"/>
      <c r="V37" s="17"/>
      <c r="W37" s="17"/>
      <c r="X37" s="17"/>
      <c r="Y37" s="17"/>
      <c r="Z37" s="17"/>
    </row>
    <row r="38" spans="1:26" ht="3" customHeight="1" x14ac:dyDescent="0.3">
      <c r="A38" s="18"/>
      <c r="B38" s="19"/>
      <c r="C38" s="19"/>
      <c r="D38" s="19"/>
      <c r="E38" s="19"/>
      <c r="F38" s="19"/>
      <c r="G38" s="19"/>
      <c r="H38" s="20"/>
      <c r="I38" s="9"/>
      <c r="J38" s="9"/>
      <c r="K38" s="9"/>
      <c r="L38" s="9"/>
      <c r="M38" s="9"/>
      <c r="N38" s="9"/>
      <c r="O38" s="9"/>
      <c r="P38" s="9"/>
      <c r="Q38" s="9"/>
      <c r="R38" s="9"/>
      <c r="S38" s="9"/>
      <c r="T38" s="9"/>
      <c r="U38" s="9"/>
      <c r="V38" s="9"/>
      <c r="W38" s="9"/>
      <c r="X38" s="9"/>
      <c r="Y38" s="9"/>
      <c r="Z38" s="9"/>
    </row>
    <row r="39" spans="1:26" ht="15" x14ac:dyDescent="0.3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spans="1:26" ht="350.55" customHeight="1" x14ac:dyDescent="0.35">
      <c r="A40" s="225" t="s">
        <v>145</v>
      </c>
      <c r="B40" s="226"/>
      <c r="C40" s="227"/>
      <c r="D40" s="668" t="s">
        <v>146</v>
      </c>
      <c r="E40" s="669"/>
      <c r="F40" s="669"/>
      <c r="G40" s="670"/>
      <c r="H40" s="668" t="s">
        <v>147</v>
      </c>
      <c r="I40" s="669"/>
      <c r="J40" s="669"/>
      <c r="K40" s="670"/>
      <c r="L40" s="668" t="s">
        <v>148</v>
      </c>
      <c r="M40" s="669"/>
      <c r="N40" s="669"/>
      <c r="O40" s="670"/>
      <c r="P40" s="668" t="s">
        <v>149</v>
      </c>
      <c r="Q40" s="669"/>
      <c r="R40" s="669"/>
      <c r="S40" s="670"/>
      <c r="T40" s="668" t="s">
        <v>150</v>
      </c>
      <c r="U40" s="669"/>
      <c r="V40" s="669"/>
      <c r="W40" s="670"/>
      <c r="X40" s="21"/>
      <c r="Y40" s="21"/>
      <c r="Z40" s="21"/>
    </row>
    <row r="41" spans="1:26" ht="102" customHeight="1" x14ac:dyDescent="0.35">
      <c r="A41" s="228"/>
      <c r="B41" s="229"/>
      <c r="C41" s="230"/>
      <c r="D41" s="668" t="s">
        <v>151</v>
      </c>
      <c r="E41" s="669"/>
      <c r="F41" s="669"/>
      <c r="G41" s="670"/>
      <c r="H41" s="668" t="s">
        <v>152</v>
      </c>
      <c r="I41" s="669"/>
      <c r="J41" s="669"/>
      <c r="K41" s="670"/>
      <c r="L41" s="668" t="s">
        <v>153</v>
      </c>
      <c r="M41" s="669"/>
      <c r="N41" s="669"/>
      <c r="O41" s="670"/>
      <c r="P41" s="668" t="s">
        <v>154</v>
      </c>
      <c r="Q41" s="669"/>
      <c r="R41" s="669"/>
      <c r="S41" s="670"/>
      <c r="T41" s="668" t="s">
        <v>155</v>
      </c>
      <c r="U41" s="695"/>
      <c r="V41" s="695"/>
      <c r="W41" s="696"/>
      <c r="X41" s="21"/>
      <c r="Y41" s="21"/>
      <c r="Z41" s="21"/>
    </row>
    <row r="42" spans="1:26" ht="109.35" customHeight="1" x14ac:dyDescent="0.35">
      <c r="D42" s="668" t="s">
        <v>156</v>
      </c>
      <c r="E42" s="669"/>
      <c r="F42" s="669"/>
      <c r="G42" s="670"/>
      <c r="H42" s="668" t="s">
        <v>157</v>
      </c>
      <c r="I42" s="669"/>
      <c r="J42" s="669"/>
      <c r="K42" s="670"/>
      <c r="L42" s="668" t="s">
        <v>158</v>
      </c>
      <c r="M42" s="669"/>
      <c r="N42" s="669"/>
      <c r="O42" s="670"/>
      <c r="P42" s="668" t="s">
        <v>159</v>
      </c>
      <c r="Q42" s="669"/>
      <c r="R42" s="669"/>
      <c r="S42" s="670"/>
      <c r="T42" s="668" t="s">
        <v>160</v>
      </c>
      <c r="U42" s="669"/>
      <c r="V42" s="669"/>
      <c r="W42" s="670"/>
      <c r="X42" s="21"/>
      <c r="Y42" s="21"/>
      <c r="Z42" s="21"/>
    </row>
    <row r="43" spans="1:26" ht="94.35" customHeight="1" x14ac:dyDescent="0.35">
      <c r="D43" s="668" t="s">
        <v>161</v>
      </c>
      <c r="E43" s="669"/>
      <c r="F43" s="669"/>
      <c r="G43" s="670"/>
      <c r="H43" s="668" t="s">
        <v>162</v>
      </c>
      <c r="I43" s="669"/>
      <c r="J43" s="669"/>
      <c r="K43" s="670"/>
      <c r="L43" s="668" t="s">
        <v>163</v>
      </c>
      <c r="M43" s="669"/>
      <c r="N43" s="669"/>
      <c r="O43" s="670"/>
      <c r="P43" s="668" t="s">
        <v>164</v>
      </c>
      <c r="Q43" s="669"/>
      <c r="R43" s="669"/>
      <c r="S43" s="670"/>
      <c r="T43" s="668" t="s">
        <v>165</v>
      </c>
      <c r="U43" s="669"/>
      <c r="V43" s="669"/>
      <c r="W43" s="670"/>
      <c r="X43" s="21"/>
      <c r="Y43" s="21"/>
      <c r="Z43" s="21"/>
    </row>
    <row r="44" spans="1:26" ht="15" x14ac:dyDescent="0.35">
      <c r="X44" s="21"/>
      <c r="Y44" s="21"/>
      <c r="Z44" s="21"/>
    </row>
    <row r="45" spans="1:26" ht="15" customHeight="1" x14ac:dyDescent="0.35">
      <c r="T45" s="686" t="s">
        <v>166</v>
      </c>
      <c r="U45" s="687"/>
      <c r="V45" s="687"/>
      <c r="W45" s="688"/>
      <c r="X45" s="21"/>
      <c r="Y45" s="21"/>
      <c r="Z45" s="21"/>
    </row>
    <row r="46" spans="1:26" ht="15" x14ac:dyDescent="0.35">
      <c r="T46" s="689"/>
      <c r="U46" s="690"/>
      <c r="V46" s="690"/>
      <c r="W46" s="691"/>
      <c r="X46" s="21"/>
      <c r="Y46" s="21"/>
      <c r="Z46" s="21"/>
    </row>
    <row r="47" spans="1:26" ht="15" customHeight="1" x14ac:dyDescent="0.35">
      <c r="T47" s="689"/>
      <c r="U47" s="690"/>
      <c r="V47" s="690"/>
      <c r="W47" s="691"/>
      <c r="X47" s="21"/>
      <c r="Y47" s="21"/>
      <c r="Z47" s="21"/>
    </row>
    <row r="48" spans="1:26" ht="18" customHeight="1" x14ac:dyDescent="0.35">
      <c r="T48" s="689"/>
      <c r="U48" s="690"/>
      <c r="V48" s="690"/>
      <c r="W48" s="691"/>
      <c r="X48" s="21"/>
      <c r="Y48" s="21"/>
      <c r="Z48" s="21"/>
    </row>
    <row r="49" spans="1:26" ht="15" customHeight="1" x14ac:dyDescent="0.35">
      <c r="A49" s="21"/>
      <c r="B49" s="21"/>
      <c r="C49" s="21"/>
      <c r="D49" s="21"/>
      <c r="E49" s="21"/>
      <c r="F49" s="21"/>
      <c r="G49" s="21"/>
      <c r="H49" s="21"/>
      <c r="I49" s="21"/>
      <c r="J49" s="21"/>
      <c r="T49" s="689"/>
      <c r="U49" s="690"/>
      <c r="V49" s="690"/>
      <c r="W49" s="691"/>
      <c r="X49" s="21"/>
      <c r="Y49" s="21"/>
      <c r="Z49" s="21"/>
    </row>
    <row r="50" spans="1:26" ht="18.600000000000001" customHeight="1" x14ac:dyDescent="0.35">
      <c r="A50" s="685" t="s">
        <v>167</v>
      </c>
      <c r="B50" s="685"/>
      <c r="C50" s="685"/>
      <c r="D50" s="641"/>
      <c r="E50" s="641"/>
      <c r="F50" s="641"/>
      <c r="G50" s="641"/>
      <c r="H50" s="9"/>
      <c r="I50" s="21"/>
      <c r="J50" s="21"/>
      <c r="T50" s="689"/>
      <c r="U50" s="690"/>
      <c r="V50" s="690"/>
      <c r="W50" s="691"/>
      <c r="X50" s="21"/>
      <c r="Y50" s="21"/>
      <c r="Z50" s="21"/>
    </row>
    <row r="51" spans="1:26" ht="15" x14ac:dyDescent="0.35">
      <c r="A51" s="685"/>
      <c r="B51" s="685"/>
      <c r="C51" s="685"/>
      <c r="D51" s="641"/>
      <c r="E51" s="641"/>
      <c r="F51" s="641"/>
      <c r="G51" s="641"/>
      <c r="H51" s="21"/>
      <c r="I51" s="21"/>
      <c r="J51" s="21"/>
      <c r="T51" s="689"/>
      <c r="U51" s="690"/>
      <c r="V51" s="690"/>
      <c r="W51" s="691"/>
      <c r="X51" s="21"/>
      <c r="Y51" s="21"/>
      <c r="Z51" s="21"/>
    </row>
    <row r="52" spans="1:26" ht="15" x14ac:dyDescent="0.35">
      <c r="A52" s="685"/>
      <c r="B52" s="685"/>
      <c r="C52" s="685"/>
      <c r="D52" s="641"/>
      <c r="E52" s="641"/>
      <c r="F52" s="641"/>
      <c r="G52" s="641"/>
      <c r="H52" s="21"/>
      <c r="I52" s="21"/>
      <c r="J52" s="21"/>
      <c r="T52" s="689"/>
      <c r="U52" s="690"/>
      <c r="V52" s="690"/>
      <c r="W52" s="691"/>
      <c r="X52" s="21"/>
      <c r="Y52" s="21"/>
      <c r="Z52" s="21"/>
    </row>
    <row r="53" spans="1:26" ht="15" x14ac:dyDescent="0.35">
      <c r="A53" s="685"/>
      <c r="B53" s="685"/>
      <c r="C53" s="685"/>
      <c r="D53" s="641"/>
      <c r="E53" s="641"/>
      <c r="F53" s="641"/>
      <c r="G53" s="641"/>
      <c r="H53" s="21"/>
      <c r="I53" s="21"/>
      <c r="J53" s="21"/>
      <c r="T53" s="689"/>
      <c r="U53" s="690"/>
      <c r="V53" s="690"/>
      <c r="W53" s="691"/>
      <c r="X53" s="21"/>
      <c r="Y53" s="21"/>
      <c r="Z53" s="21"/>
    </row>
    <row r="54" spans="1:26" ht="15" x14ac:dyDescent="0.35">
      <c r="A54" s="685"/>
      <c r="B54" s="685"/>
      <c r="C54" s="685"/>
      <c r="D54" s="641"/>
      <c r="E54" s="641"/>
      <c r="F54" s="641"/>
      <c r="G54" s="641"/>
      <c r="H54" s="21"/>
      <c r="I54" s="21"/>
      <c r="J54" s="21"/>
      <c r="T54" s="689"/>
      <c r="U54" s="690"/>
      <c r="V54" s="690"/>
      <c r="W54" s="691"/>
      <c r="X54" s="21"/>
      <c r="Y54" s="21"/>
      <c r="Z54" s="21"/>
    </row>
    <row r="55" spans="1:26" ht="15" x14ac:dyDescent="0.35">
      <c r="A55" s="685"/>
      <c r="B55" s="685"/>
      <c r="C55" s="685"/>
      <c r="D55" s="641"/>
      <c r="E55" s="641"/>
      <c r="F55" s="641"/>
      <c r="G55" s="641"/>
      <c r="H55" s="21"/>
      <c r="I55" s="21"/>
      <c r="J55" s="21"/>
      <c r="K55" s="21"/>
      <c r="L55" s="21"/>
      <c r="M55" s="21"/>
      <c r="N55" s="21"/>
      <c r="O55" s="21"/>
      <c r="P55" s="21"/>
      <c r="Q55" s="21"/>
      <c r="R55" s="21"/>
      <c r="S55" s="21"/>
      <c r="T55" s="689"/>
      <c r="U55" s="690"/>
      <c r="V55" s="690"/>
      <c r="W55" s="691"/>
      <c r="X55" s="21"/>
      <c r="Y55" s="21"/>
      <c r="Z55" s="21"/>
    </row>
    <row r="56" spans="1:26" ht="15" x14ac:dyDescent="0.35">
      <c r="A56" s="685"/>
      <c r="B56" s="685"/>
      <c r="C56" s="685"/>
      <c r="D56" s="641"/>
      <c r="E56" s="641"/>
      <c r="F56" s="641"/>
      <c r="G56" s="641"/>
      <c r="H56" s="21"/>
      <c r="I56" s="21"/>
      <c r="J56" s="21"/>
      <c r="K56" s="21"/>
      <c r="L56" s="21"/>
      <c r="M56" s="21"/>
      <c r="N56" s="21"/>
      <c r="O56" s="21"/>
      <c r="P56" s="21"/>
      <c r="Q56" s="21"/>
      <c r="R56" s="21"/>
      <c r="S56" s="21"/>
      <c r="T56" s="689"/>
      <c r="U56" s="690"/>
      <c r="V56" s="690"/>
      <c r="W56" s="691"/>
      <c r="X56" s="21"/>
      <c r="Y56" s="21"/>
      <c r="Z56" s="21"/>
    </row>
    <row r="57" spans="1:26" ht="15" x14ac:dyDescent="0.35">
      <c r="A57" s="685"/>
      <c r="B57" s="685"/>
      <c r="C57" s="685"/>
      <c r="D57" s="641"/>
      <c r="E57" s="641"/>
      <c r="F57" s="641"/>
      <c r="G57" s="641"/>
      <c r="H57" s="21"/>
      <c r="I57" s="21"/>
      <c r="J57" s="21"/>
      <c r="K57" s="21"/>
      <c r="L57" s="21"/>
      <c r="M57" s="21"/>
      <c r="N57" s="21"/>
      <c r="O57" s="21"/>
      <c r="P57" s="21"/>
      <c r="Q57" s="21"/>
      <c r="R57" s="21"/>
      <c r="S57" s="21"/>
      <c r="T57" s="689"/>
      <c r="U57" s="690"/>
      <c r="V57" s="690"/>
      <c r="W57" s="691"/>
      <c r="X57" s="21"/>
      <c r="Y57" s="21"/>
      <c r="Z57" s="21"/>
    </row>
    <row r="58" spans="1:26" ht="15" x14ac:dyDescent="0.35">
      <c r="A58" s="685"/>
      <c r="B58" s="685"/>
      <c r="C58" s="685"/>
      <c r="D58" s="641"/>
      <c r="E58" s="641"/>
      <c r="F58" s="641"/>
      <c r="G58" s="641"/>
      <c r="H58" s="21"/>
      <c r="I58" s="21"/>
      <c r="J58" s="21"/>
      <c r="K58" s="21"/>
      <c r="L58" s="21"/>
      <c r="M58" s="21"/>
      <c r="N58" s="21"/>
      <c r="O58" s="21"/>
      <c r="P58" s="21"/>
      <c r="Q58" s="21"/>
      <c r="R58" s="21"/>
      <c r="S58" s="21"/>
      <c r="T58" s="689"/>
      <c r="U58" s="690"/>
      <c r="V58" s="690"/>
      <c r="W58" s="691"/>
      <c r="X58" s="21"/>
      <c r="Y58" s="21"/>
      <c r="Z58" s="21"/>
    </row>
    <row r="59" spans="1:26" ht="15" x14ac:dyDescent="0.35">
      <c r="A59" s="685"/>
      <c r="B59" s="685"/>
      <c r="C59" s="685"/>
      <c r="D59" s="641"/>
      <c r="E59" s="641"/>
      <c r="F59" s="641"/>
      <c r="G59" s="641"/>
      <c r="H59" s="21"/>
      <c r="I59" s="21"/>
      <c r="J59" s="21"/>
      <c r="K59" s="21"/>
      <c r="L59" s="21"/>
      <c r="M59" s="21"/>
      <c r="N59" s="21"/>
      <c r="O59" s="21"/>
      <c r="P59" s="21"/>
      <c r="Q59" s="21"/>
      <c r="R59" s="21"/>
      <c r="S59" s="21"/>
      <c r="T59" s="689"/>
      <c r="U59" s="690"/>
      <c r="V59" s="690"/>
      <c r="W59" s="691"/>
      <c r="X59" s="21"/>
      <c r="Y59" s="21"/>
      <c r="Z59" s="21"/>
    </row>
    <row r="60" spans="1:26" ht="15" x14ac:dyDescent="0.35">
      <c r="A60" s="685"/>
      <c r="B60" s="685"/>
      <c r="C60" s="685"/>
      <c r="D60" s="641"/>
      <c r="E60" s="641"/>
      <c r="F60" s="641"/>
      <c r="G60" s="641"/>
      <c r="H60" s="21"/>
      <c r="I60" s="21"/>
      <c r="J60" s="21"/>
      <c r="K60" s="21"/>
      <c r="L60" s="21"/>
      <c r="M60" s="21"/>
      <c r="N60" s="21"/>
      <c r="O60" s="21"/>
      <c r="P60" s="21"/>
      <c r="Q60" s="21"/>
      <c r="R60" s="21"/>
      <c r="S60" s="21"/>
      <c r="T60" s="689"/>
      <c r="U60" s="690"/>
      <c r="V60" s="690"/>
      <c r="W60" s="691"/>
      <c r="X60" s="21"/>
      <c r="Y60" s="21"/>
      <c r="Z60" s="21"/>
    </row>
    <row r="61" spans="1:26" ht="15" x14ac:dyDescent="0.35">
      <c r="A61" s="685"/>
      <c r="B61" s="685"/>
      <c r="C61" s="685"/>
      <c r="D61" s="641"/>
      <c r="E61" s="641"/>
      <c r="F61" s="641"/>
      <c r="G61" s="641"/>
      <c r="H61" s="21"/>
      <c r="I61" s="21"/>
      <c r="J61" s="21"/>
      <c r="K61" s="21"/>
      <c r="L61" s="21"/>
      <c r="M61" s="21"/>
      <c r="N61" s="21"/>
      <c r="O61" s="21"/>
      <c r="P61" s="21"/>
      <c r="Q61" s="21"/>
      <c r="R61" s="21"/>
      <c r="S61" s="21"/>
      <c r="T61" s="689"/>
      <c r="U61" s="690"/>
      <c r="V61" s="690"/>
      <c r="W61" s="691"/>
      <c r="X61" s="21"/>
      <c r="Y61" s="21"/>
      <c r="Z61" s="21"/>
    </row>
    <row r="62" spans="1:26" ht="15" x14ac:dyDescent="0.35">
      <c r="A62" s="685"/>
      <c r="B62" s="685"/>
      <c r="C62" s="685"/>
      <c r="D62" s="641"/>
      <c r="E62" s="641"/>
      <c r="F62" s="641"/>
      <c r="G62" s="641"/>
      <c r="H62" s="21"/>
      <c r="I62" s="21"/>
      <c r="J62" s="21"/>
      <c r="K62" s="21"/>
      <c r="L62" s="21"/>
      <c r="M62" s="21"/>
      <c r="N62" s="21"/>
      <c r="O62" s="21"/>
      <c r="P62" s="21"/>
      <c r="Q62" s="21"/>
      <c r="R62" s="21"/>
      <c r="S62" s="21"/>
      <c r="T62" s="689"/>
      <c r="U62" s="690"/>
      <c r="V62" s="690"/>
      <c r="W62" s="691"/>
      <c r="X62" s="21"/>
      <c r="Y62" s="21"/>
      <c r="Z62" s="21"/>
    </row>
    <row r="63" spans="1:26" ht="15" x14ac:dyDescent="0.35">
      <c r="A63" s="685"/>
      <c r="B63" s="685"/>
      <c r="C63" s="685"/>
      <c r="D63" s="641"/>
      <c r="E63" s="641"/>
      <c r="F63" s="641"/>
      <c r="G63" s="641"/>
      <c r="H63" s="21"/>
      <c r="I63" s="21"/>
      <c r="J63" s="21"/>
      <c r="K63" s="21"/>
      <c r="L63" s="21"/>
      <c r="M63" s="21"/>
      <c r="N63" s="21"/>
      <c r="O63" s="21"/>
      <c r="P63" s="21"/>
      <c r="Q63" s="21"/>
      <c r="R63" s="21"/>
      <c r="S63" s="21"/>
      <c r="T63" s="689"/>
      <c r="U63" s="690"/>
      <c r="V63" s="690"/>
      <c r="W63" s="691"/>
      <c r="X63" s="21"/>
      <c r="Y63" s="21"/>
      <c r="Z63" s="21"/>
    </row>
    <row r="64" spans="1:26" ht="15" x14ac:dyDescent="0.35">
      <c r="A64" s="685"/>
      <c r="B64" s="685"/>
      <c r="C64" s="685"/>
      <c r="D64" s="641"/>
      <c r="E64" s="641"/>
      <c r="F64" s="641"/>
      <c r="G64" s="641"/>
      <c r="H64" s="21"/>
      <c r="I64" s="21"/>
      <c r="J64" s="21"/>
      <c r="K64" s="21"/>
      <c r="L64" s="21"/>
      <c r="M64" s="21"/>
      <c r="N64" s="21"/>
      <c r="O64" s="21"/>
      <c r="P64" s="21"/>
      <c r="Q64" s="21"/>
      <c r="R64" s="21"/>
      <c r="S64" s="21"/>
      <c r="T64" s="689"/>
      <c r="U64" s="690"/>
      <c r="V64" s="690"/>
      <c r="W64" s="691"/>
      <c r="X64" s="21"/>
      <c r="Y64" s="21"/>
      <c r="Z64" s="21"/>
    </row>
    <row r="65" spans="1:26" ht="15" x14ac:dyDescent="0.35">
      <c r="A65" s="685"/>
      <c r="B65" s="685"/>
      <c r="C65" s="685"/>
      <c r="D65" s="641"/>
      <c r="E65" s="641"/>
      <c r="F65" s="641"/>
      <c r="G65" s="641"/>
      <c r="H65" s="21"/>
      <c r="I65" s="21"/>
      <c r="J65" s="21"/>
      <c r="K65" s="21"/>
      <c r="L65" s="21"/>
      <c r="M65" s="21"/>
      <c r="N65" s="21"/>
      <c r="O65" s="21"/>
      <c r="P65" s="21"/>
      <c r="Q65" s="21"/>
      <c r="R65" s="21"/>
      <c r="S65" s="21"/>
      <c r="T65" s="689"/>
      <c r="U65" s="690"/>
      <c r="V65" s="690"/>
      <c r="W65" s="691"/>
      <c r="X65" s="21"/>
      <c r="Y65" s="21"/>
      <c r="Z65" s="21"/>
    </row>
    <row r="66" spans="1:26" ht="15" x14ac:dyDescent="0.35">
      <c r="A66" s="685"/>
      <c r="B66" s="685"/>
      <c r="C66" s="685"/>
      <c r="D66" s="641"/>
      <c r="E66" s="641"/>
      <c r="F66" s="641"/>
      <c r="G66" s="641"/>
      <c r="H66" s="21"/>
      <c r="I66" s="21"/>
      <c r="J66" s="21"/>
      <c r="K66" s="21"/>
      <c r="L66" s="21"/>
      <c r="M66" s="21"/>
      <c r="N66" s="21"/>
      <c r="O66" s="21"/>
      <c r="P66" s="21"/>
      <c r="Q66" s="21"/>
      <c r="R66" s="21"/>
      <c r="S66" s="21"/>
      <c r="T66" s="689"/>
      <c r="U66" s="690"/>
      <c r="V66" s="690"/>
      <c r="W66" s="691"/>
      <c r="X66" s="21"/>
      <c r="Y66" s="21"/>
      <c r="Z66" s="21"/>
    </row>
    <row r="67" spans="1:26" ht="15" x14ac:dyDescent="0.35">
      <c r="A67" s="685"/>
      <c r="B67" s="685"/>
      <c r="C67" s="685"/>
      <c r="D67" s="641"/>
      <c r="E67" s="641"/>
      <c r="F67" s="641"/>
      <c r="G67" s="641"/>
      <c r="H67" s="21"/>
      <c r="I67" s="21"/>
      <c r="J67" s="21"/>
      <c r="K67" s="21"/>
      <c r="L67" s="21"/>
      <c r="M67" s="21"/>
      <c r="N67" s="21"/>
      <c r="O67" s="21"/>
      <c r="P67" s="21"/>
      <c r="Q67" s="21"/>
      <c r="R67" s="21"/>
      <c r="S67" s="21"/>
      <c r="T67" s="692"/>
      <c r="U67" s="693"/>
      <c r="V67" s="693"/>
      <c r="W67" s="694"/>
      <c r="X67" s="21"/>
      <c r="Y67" s="21"/>
      <c r="Z67" s="21"/>
    </row>
    <row r="68" spans="1:26" ht="15" x14ac:dyDescent="0.35">
      <c r="A68" s="685"/>
      <c r="B68" s="685"/>
      <c r="C68" s="685"/>
      <c r="D68" s="641"/>
      <c r="E68" s="641"/>
      <c r="F68" s="641"/>
      <c r="G68" s="641"/>
      <c r="H68" s="21"/>
      <c r="I68" s="21"/>
      <c r="J68" s="21"/>
      <c r="K68" s="21"/>
      <c r="L68" s="21"/>
      <c r="M68" s="21"/>
      <c r="N68" s="21"/>
      <c r="O68" s="21"/>
      <c r="P68" s="21"/>
      <c r="Q68" s="21"/>
      <c r="R68" s="21"/>
      <c r="S68" s="21"/>
      <c r="T68" s="21"/>
      <c r="U68" s="21"/>
      <c r="V68" s="21"/>
      <c r="W68" s="21"/>
      <c r="X68" s="21"/>
      <c r="Y68" s="21"/>
      <c r="Z68" s="21"/>
    </row>
    <row r="69" spans="1:26" ht="15" x14ac:dyDescent="0.35">
      <c r="A69" s="685"/>
      <c r="B69" s="685"/>
      <c r="C69" s="685"/>
      <c r="D69" s="641"/>
      <c r="E69" s="641"/>
      <c r="F69" s="641"/>
      <c r="G69" s="641"/>
      <c r="H69" s="21"/>
      <c r="I69" s="21"/>
      <c r="J69" s="21"/>
      <c r="K69" s="21"/>
      <c r="L69" s="21"/>
      <c r="M69" s="21"/>
      <c r="N69" s="21"/>
      <c r="O69" s="21"/>
      <c r="P69" s="21"/>
      <c r="Q69" s="21"/>
      <c r="R69" s="21"/>
      <c r="S69" s="21"/>
      <c r="T69" s="21"/>
      <c r="U69" s="21"/>
      <c r="V69" s="21"/>
      <c r="W69" s="21"/>
      <c r="X69" s="21"/>
      <c r="Y69" s="21"/>
      <c r="Z69" s="21"/>
    </row>
    <row r="70" spans="1:26" ht="15" x14ac:dyDescent="0.35">
      <c r="A70" s="685"/>
      <c r="B70" s="685"/>
      <c r="C70" s="685"/>
      <c r="D70" s="641"/>
      <c r="E70" s="641"/>
      <c r="F70" s="641"/>
      <c r="G70" s="641"/>
      <c r="H70" s="21"/>
      <c r="I70" s="21"/>
      <c r="J70" s="21"/>
      <c r="K70" s="21"/>
      <c r="L70" s="21"/>
      <c r="M70" s="21"/>
      <c r="N70" s="21"/>
      <c r="O70" s="21"/>
      <c r="P70" s="21"/>
      <c r="Q70" s="21"/>
      <c r="R70" s="21"/>
      <c r="S70" s="21"/>
      <c r="T70" s="21"/>
      <c r="U70" s="21"/>
      <c r="V70" s="21"/>
      <c r="W70" s="21"/>
      <c r="X70" s="21"/>
      <c r="Y70" s="21"/>
      <c r="Z70" s="21"/>
    </row>
  </sheetData>
  <mergeCells count="37">
    <mergeCell ref="T45:W67"/>
    <mergeCell ref="T41:W41"/>
    <mergeCell ref="T42:W42"/>
    <mergeCell ref="T43:W43"/>
    <mergeCell ref="H41:K41"/>
    <mergeCell ref="H42:K42"/>
    <mergeCell ref="H43:K43"/>
    <mergeCell ref="P41:S41"/>
    <mergeCell ref="P42:S42"/>
    <mergeCell ref="L42:O42"/>
    <mergeCell ref="L43:O43"/>
    <mergeCell ref="P43:S43"/>
    <mergeCell ref="L41:O41"/>
    <mergeCell ref="A50:C70"/>
    <mergeCell ref="D50:G70"/>
    <mergeCell ref="H40:K40"/>
    <mergeCell ref="D40:G40"/>
    <mergeCell ref="L40:O40"/>
    <mergeCell ref="D41:G41"/>
    <mergeCell ref="D42:G42"/>
    <mergeCell ref="D43:G43"/>
    <mergeCell ref="P40:S40"/>
    <mergeCell ref="T40:W40"/>
    <mergeCell ref="A5:H5"/>
    <mergeCell ref="A1:H2"/>
    <mergeCell ref="A35:H35"/>
    <mergeCell ref="A36:H36"/>
    <mergeCell ref="A37:H37"/>
    <mergeCell ref="A3:H4"/>
    <mergeCell ref="B8:C8"/>
    <mergeCell ref="A8:A9"/>
    <mergeCell ref="A7:R7"/>
    <mergeCell ref="P8:R8"/>
    <mergeCell ref="M8:O8"/>
    <mergeCell ref="J8:L8"/>
    <mergeCell ref="G8:I8"/>
    <mergeCell ref="D8:F8"/>
  </mergeCells>
  <phoneticPr fontId="7" type="noConversion"/>
  <printOptions horizontalCentered="1" verticalCentered="1"/>
  <pageMargins left="0.75000000000000011" right="0.75000000000000011" top="1" bottom="1" header="0.5" footer="0.5"/>
  <pageSetup scale="20" orientation="portrait" horizontalDpi="4294967292" verticalDpi="4294967292"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B62"/>
  <sheetViews>
    <sheetView showGridLines="0" zoomScale="70" zoomScaleNormal="70" workbookViewId="0">
      <selection activeCell="M17" sqref="M17"/>
    </sheetView>
  </sheetViews>
  <sheetFormatPr baseColWidth="10" defaultColWidth="11.44140625" defaultRowHeight="13.35" customHeight="1" x14ac:dyDescent="0.25"/>
  <cols>
    <col min="1" max="1" width="59.44140625" bestFit="1" customWidth="1"/>
    <col min="2" max="2" width="12" customWidth="1"/>
    <col min="3" max="8" width="12.44140625" customWidth="1"/>
    <col min="9" max="9" width="12" customWidth="1"/>
    <col min="10" max="10" width="13.77734375" customWidth="1"/>
    <col min="11" max="11" width="13" customWidth="1"/>
    <col min="12" max="12" width="13.77734375" customWidth="1"/>
    <col min="13" max="13" width="11.77734375" customWidth="1"/>
    <col min="14" max="15" width="14.44140625" customWidth="1"/>
    <col min="16" max="16" width="13.5546875" customWidth="1"/>
    <col min="17" max="17" width="14.21875" customWidth="1"/>
    <col min="18" max="18" width="14.44140625" customWidth="1"/>
    <col min="19" max="19" width="15" customWidth="1"/>
    <col min="20" max="20" width="11.44140625" bestFit="1" customWidth="1"/>
    <col min="21" max="21" width="13.44140625" bestFit="1" customWidth="1"/>
    <col min="22" max="22" width="14.44140625" customWidth="1"/>
    <col min="23" max="24" width="11.44140625" bestFit="1" customWidth="1"/>
    <col min="25" max="25" width="14.44140625" bestFit="1" customWidth="1"/>
    <col min="26" max="26" width="15.21875" customWidth="1"/>
    <col min="27" max="28" width="12.44140625" customWidth="1"/>
  </cols>
  <sheetData>
    <row r="1" spans="1:28" ht="60" customHeight="1" x14ac:dyDescent="0.3">
      <c r="A1" s="641"/>
      <c r="B1" s="641"/>
      <c r="C1" s="641"/>
      <c r="D1" s="641"/>
      <c r="E1" s="641"/>
      <c r="F1" s="641"/>
      <c r="G1" s="641"/>
      <c r="H1" s="641"/>
      <c r="I1" s="641"/>
      <c r="J1" s="641"/>
      <c r="K1" s="641"/>
      <c r="L1" s="641"/>
      <c r="M1" s="641"/>
      <c r="N1" s="9"/>
      <c r="O1" s="9"/>
      <c r="P1" s="9"/>
      <c r="Q1" s="9"/>
      <c r="R1" s="9"/>
      <c r="S1" s="9"/>
      <c r="T1" s="9"/>
      <c r="U1" s="9"/>
      <c r="V1" s="9"/>
      <c r="W1" s="9"/>
      <c r="X1" s="9"/>
      <c r="Y1" s="9"/>
      <c r="Z1" s="9"/>
      <c r="AA1" s="9"/>
      <c r="AB1" s="9"/>
    </row>
    <row r="2" spans="1:28" ht="30.75" customHeight="1" x14ac:dyDescent="0.3">
      <c r="A2" s="641"/>
      <c r="B2" s="641"/>
      <c r="C2" s="641"/>
      <c r="D2" s="641"/>
      <c r="E2" s="641"/>
      <c r="F2" s="641"/>
      <c r="G2" s="641"/>
      <c r="H2" s="641"/>
      <c r="I2" s="641"/>
      <c r="J2" s="641"/>
      <c r="K2" s="641"/>
      <c r="L2" s="641"/>
      <c r="M2" s="641"/>
      <c r="N2" s="9"/>
      <c r="O2" s="9"/>
      <c r="P2" s="9"/>
      <c r="Q2" s="9"/>
      <c r="R2" s="9"/>
      <c r="S2" s="9"/>
      <c r="T2" s="9"/>
      <c r="U2" s="9"/>
      <c r="V2" s="9"/>
      <c r="W2" s="9"/>
      <c r="X2" s="9"/>
      <c r="Y2" s="9"/>
      <c r="Z2" s="9"/>
      <c r="AA2" s="9"/>
      <c r="AB2" s="9"/>
    </row>
    <row r="3" spans="1:28" ht="14.1" customHeight="1" x14ac:dyDescent="0.3">
      <c r="A3" s="640" t="s">
        <v>104</v>
      </c>
      <c r="B3" s="640"/>
      <c r="C3" s="640"/>
      <c r="D3" s="640"/>
      <c r="E3" s="640"/>
      <c r="F3" s="640"/>
      <c r="G3" s="640"/>
      <c r="H3" s="640"/>
      <c r="I3" s="640"/>
      <c r="J3" s="640"/>
      <c r="K3" s="640"/>
      <c r="L3" s="640"/>
      <c r="M3" s="640"/>
      <c r="N3" s="641"/>
      <c r="O3" s="9"/>
      <c r="P3" s="9"/>
      <c r="Q3" s="9"/>
      <c r="R3" s="9"/>
      <c r="S3" s="9"/>
      <c r="T3" s="9"/>
      <c r="U3" s="9"/>
      <c r="V3" s="9"/>
      <c r="W3" s="9"/>
      <c r="X3" s="9"/>
      <c r="Y3" s="9"/>
      <c r="Z3" s="9"/>
      <c r="AA3" s="9"/>
      <c r="AB3" s="9"/>
    </row>
    <row r="4" spans="1:28" ht="17.100000000000001" customHeight="1" x14ac:dyDescent="0.3">
      <c r="A4" s="640"/>
      <c r="B4" s="640"/>
      <c r="C4" s="640"/>
      <c r="D4" s="640"/>
      <c r="E4" s="640"/>
      <c r="F4" s="640"/>
      <c r="G4" s="640"/>
      <c r="H4" s="640"/>
      <c r="I4" s="640"/>
      <c r="J4" s="640"/>
      <c r="K4" s="640"/>
      <c r="L4" s="640"/>
      <c r="M4" s="640"/>
      <c r="N4" s="641"/>
      <c r="O4" s="9"/>
      <c r="P4" s="9"/>
      <c r="Q4" s="9"/>
      <c r="R4" s="9"/>
      <c r="S4" s="9"/>
      <c r="T4" s="9"/>
      <c r="U4" s="9"/>
      <c r="V4" s="9"/>
      <c r="W4" s="9"/>
      <c r="X4" s="9"/>
      <c r="Y4" s="9"/>
      <c r="Z4" s="9"/>
      <c r="AA4" s="9"/>
      <c r="AB4" s="9"/>
    </row>
    <row r="5" spans="1:28" ht="71.099999999999994" customHeight="1" x14ac:dyDescent="0.3">
      <c r="A5" s="642" t="s">
        <v>105</v>
      </c>
      <c r="B5" s="643"/>
      <c r="C5" s="643"/>
      <c r="D5" s="643"/>
      <c r="E5" s="643"/>
      <c r="F5" s="643"/>
      <c r="G5" s="643"/>
      <c r="H5" s="643"/>
      <c r="I5" s="643"/>
      <c r="J5" s="643"/>
      <c r="K5" s="643"/>
      <c r="L5" s="643"/>
      <c r="M5" s="644"/>
      <c r="N5" s="9"/>
      <c r="O5" s="9"/>
      <c r="P5" s="9"/>
      <c r="Q5" s="9"/>
      <c r="R5" s="9"/>
      <c r="S5" s="9"/>
      <c r="T5" s="9"/>
      <c r="U5" s="9"/>
      <c r="V5" s="9"/>
      <c r="W5" s="9"/>
      <c r="X5" s="9"/>
      <c r="Y5" s="9"/>
      <c r="Z5" s="9"/>
      <c r="AA5" s="9"/>
      <c r="AB5" s="9"/>
    </row>
    <row r="6" spans="1:28" ht="13.8" x14ac:dyDescent="0.3">
      <c r="A6" s="9"/>
      <c r="B6" s="9"/>
      <c r="C6" s="9"/>
      <c r="D6" s="9"/>
      <c r="E6" s="9"/>
      <c r="F6" s="9"/>
      <c r="G6" s="9"/>
      <c r="H6" s="9"/>
      <c r="I6" s="9"/>
      <c r="J6" s="54"/>
      <c r="K6" s="9"/>
      <c r="L6" s="9"/>
      <c r="M6" s="9"/>
      <c r="N6" s="9"/>
      <c r="O6" s="9"/>
      <c r="P6" s="9"/>
      <c r="Q6" s="9"/>
      <c r="R6" s="9"/>
      <c r="S6" s="9"/>
      <c r="T6" s="9"/>
      <c r="U6" s="9"/>
      <c r="V6" s="9"/>
      <c r="W6" s="9"/>
      <c r="X6" s="9"/>
      <c r="Y6" s="9"/>
      <c r="Z6" s="9"/>
      <c r="AA6" s="9"/>
      <c r="AB6" s="9"/>
    </row>
    <row r="7" spans="1:28" ht="18" customHeight="1" x14ac:dyDescent="0.45">
      <c r="A7" s="199" t="s">
        <v>71</v>
      </c>
      <c r="B7" s="200"/>
      <c r="C7" s="200"/>
      <c r="D7" s="200"/>
      <c r="E7" s="200"/>
      <c r="F7" s="200"/>
      <c r="G7" s="200"/>
      <c r="H7" s="200"/>
      <c r="I7" s="201"/>
      <c r="J7" s="201"/>
      <c r="K7" s="201"/>
      <c r="L7" s="201"/>
      <c r="M7" s="201"/>
      <c r="N7" s="201"/>
      <c r="O7" s="201"/>
      <c r="P7" s="201"/>
      <c r="Q7" s="201"/>
      <c r="R7" s="201"/>
      <c r="S7" s="201"/>
      <c r="T7" s="9"/>
      <c r="U7" s="9"/>
      <c r="V7" s="9"/>
      <c r="W7" s="9"/>
      <c r="X7" s="9"/>
      <c r="Y7" s="9"/>
      <c r="Z7" s="9"/>
      <c r="AA7" s="9"/>
      <c r="AB7" s="9"/>
    </row>
    <row r="8" spans="1:28" ht="17.25" customHeight="1" x14ac:dyDescent="0.3">
      <c r="A8" s="9"/>
      <c r="B8" s="202" t="s">
        <v>106</v>
      </c>
      <c r="C8" s="202" t="s">
        <v>107</v>
      </c>
      <c r="D8" s="202" t="s">
        <v>108</v>
      </c>
      <c r="E8" s="202" t="s">
        <v>109</v>
      </c>
      <c r="F8" s="202" t="s">
        <v>110</v>
      </c>
      <c r="G8" s="202" t="s">
        <v>111</v>
      </c>
      <c r="H8" s="679" t="s">
        <v>168</v>
      </c>
      <c r="I8" s="679"/>
      <c r="J8" s="679"/>
      <c r="K8" s="679"/>
      <c r="L8" s="679"/>
      <c r="M8" s="680"/>
      <c r="N8" s="682" t="s">
        <v>169</v>
      </c>
      <c r="O8" s="683"/>
      <c r="P8" s="683"/>
      <c r="Q8" s="683"/>
      <c r="R8" s="683"/>
      <c r="S8" s="684"/>
      <c r="T8" s="9"/>
      <c r="U8" s="9"/>
      <c r="V8" s="9"/>
      <c r="W8" s="9"/>
      <c r="X8" s="9"/>
      <c r="Y8" s="9"/>
      <c r="Z8" s="9"/>
      <c r="AA8" s="9"/>
      <c r="AB8" s="9"/>
    </row>
    <row r="9" spans="1:28" ht="27" customHeight="1" x14ac:dyDescent="0.25">
      <c r="A9" s="81" t="s">
        <v>72</v>
      </c>
      <c r="B9" s="202" t="s">
        <v>106</v>
      </c>
      <c r="C9" s="202" t="s">
        <v>107</v>
      </c>
      <c r="D9" s="202" t="s">
        <v>108</v>
      </c>
      <c r="E9" s="202" t="s">
        <v>109</v>
      </c>
      <c r="F9" s="202" t="s">
        <v>110</v>
      </c>
      <c r="G9" s="202" t="s">
        <v>111</v>
      </c>
      <c r="H9" s="182" t="s">
        <v>106</v>
      </c>
      <c r="I9" s="183" t="s">
        <v>107</v>
      </c>
      <c r="J9" s="183" t="s">
        <v>108</v>
      </c>
      <c r="K9" s="183" t="s">
        <v>109</v>
      </c>
      <c r="L9" s="183" t="s">
        <v>110</v>
      </c>
      <c r="M9" s="184" t="s">
        <v>111</v>
      </c>
      <c r="N9" s="31" t="s">
        <v>170</v>
      </c>
      <c r="O9" s="31" t="s">
        <v>171</v>
      </c>
      <c r="P9" s="31" t="s">
        <v>172</v>
      </c>
      <c r="Q9" s="31" t="s">
        <v>173</v>
      </c>
      <c r="R9" s="31" t="s">
        <v>174</v>
      </c>
      <c r="S9" s="31" t="s">
        <v>175</v>
      </c>
      <c r="T9" s="17"/>
      <c r="U9" s="17"/>
      <c r="V9" s="17"/>
      <c r="W9" s="17"/>
      <c r="X9" s="17"/>
      <c r="Y9" s="17"/>
      <c r="Z9" s="17"/>
      <c r="AA9" s="17"/>
      <c r="AB9" s="17"/>
    </row>
    <row r="10" spans="1:28" ht="13.8" x14ac:dyDescent="0.3">
      <c r="A10" s="50" t="s">
        <v>176</v>
      </c>
      <c r="B10" s="66">
        <f>+'C.2__'!B11+'C.3__'!B11+'C.4__'!B11+'C.5__'!B11+'C.6__'!B11+'C.7__'!B11+'C.8__'!B11</f>
        <v>55308.736797114718</v>
      </c>
      <c r="C10" s="83">
        <v>59524.731850487864</v>
      </c>
      <c r="D10" s="83">
        <v>63235.813257386922</v>
      </c>
      <c r="E10" s="83">
        <v>69227.457284518197</v>
      </c>
      <c r="F10" s="83">
        <v>90007.085857005906</v>
      </c>
      <c r="G10" s="83">
        <v>111931.81958772415</v>
      </c>
      <c r="H10" s="66">
        <v>0</v>
      </c>
      <c r="I10" s="48">
        <f>+((C10/B10)-1)*100</f>
        <v>7.6226565593757734</v>
      </c>
      <c r="J10" s="48">
        <f t="shared" ref="J10:M10" si="0">+((D10/C10)-1)*100</f>
        <v>6.2345201591506916</v>
      </c>
      <c r="K10" s="48">
        <f t="shared" si="0"/>
        <v>9.4750802092852915</v>
      </c>
      <c r="L10" s="48">
        <f t="shared" si="0"/>
        <v>30.016455013052745</v>
      </c>
      <c r="M10" s="48">
        <f t="shared" si="0"/>
        <v>24.358897437863991</v>
      </c>
      <c r="N10" s="191"/>
      <c r="O10" s="191"/>
      <c r="P10" s="192"/>
      <c r="Q10" s="192"/>
      <c r="R10" s="191"/>
      <c r="S10" s="193"/>
      <c r="T10" s="48"/>
      <c r="U10" s="48"/>
      <c r="V10" s="48"/>
      <c r="W10" s="48"/>
      <c r="X10" s="48"/>
      <c r="Y10" s="48"/>
      <c r="Z10" s="48"/>
      <c r="AA10" s="48"/>
      <c r="AB10" s="48"/>
    </row>
    <row r="11" spans="1:28" ht="13.8" x14ac:dyDescent="0.3">
      <c r="A11" s="49" t="s">
        <v>177</v>
      </c>
      <c r="B11" s="65"/>
      <c r="C11" s="82"/>
      <c r="D11" s="82"/>
      <c r="E11" s="82"/>
      <c r="F11" s="82"/>
      <c r="G11" s="82"/>
      <c r="H11" s="65"/>
      <c r="I11" s="56"/>
      <c r="J11" s="56"/>
      <c r="K11" s="56"/>
      <c r="L11" s="56"/>
      <c r="M11" s="56"/>
      <c r="N11" s="187">
        <f>+(B10/B21)*100</f>
        <v>3.4176553519020123</v>
      </c>
      <c r="O11" s="185">
        <f>+(C10/C21)*100</f>
        <v>3.4349878007893069</v>
      </c>
      <c r="P11" s="194">
        <f>+(D10/D21)*100</f>
        <v>3.4044514511808921</v>
      </c>
      <c r="Q11" s="194">
        <f>+(E10/E21)*100</f>
        <v>3.9682879149081494</v>
      </c>
      <c r="R11" s="187">
        <f>+(F10/F21)*100</f>
        <v>4.2331693434027446</v>
      </c>
      <c r="S11" s="186">
        <f t="shared" ref="S11" si="1">+(G10/G21)*100</f>
        <v>4.2764065468769195</v>
      </c>
      <c r="T11" s="56"/>
      <c r="U11" s="56"/>
      <c r="V11" s="56"/>
      <c r="W11" s="56"/>
      <c r="X11" s="56"/>
      <c r="Y11" s="56"/>
      <c r="Z11" s="56"/>
      <c r="AA11" s="56"/>
      <c r="AB11" s="56"/>
    </row>
    <row r="12" spans="1:28" ht="13.8" x14ac:dyDescent="0.3">
      <c r="A12" s="49" t="s">
        <v>178</v>
      </c>
      <c r="B12" s="65"/>
      <c r="C12" s="82"/>
      <c r="D12" s="82"/>
      <c r="E12" s="82"/>
      <c r="F12" s="82"/>
      <c r="G12" s="82"/>
      <c r="H12" s="65"/>
      <c r="I12" s="56"/>
      <c r="J12" s="56"/>
      <c r="K12" s="56"/>
      <c r="L12" s="56"/>
      <c r="M12" s="56"/>
      <c r="N12" s="187">
        <f>+(B10/B24)*100</f>
        <v>6.0087430019104042</v>
      </c>
      <c r="O12" s="185">
        <f>+(C10/C24)*100</f>
        <v>6.0260451705358582</v>
      </c>
      <c r="P12" s="194">
        <f>+(D10/D24)*100</f>
        <v>5.9652600830689089</v>
      </c>
      <c r="Q12" s="194">
        <f>+(E10/E24)*100</f>
        <v>6.9384126642476733</v>
      </c>
      <c r="R12" s="187">
        <f>+(F10/F24)*100</f>
        <v>7.5472197272989749</v>
      </c>
      <c r="S12" s="186">
        <f t="shared" ref="S12" si="2">+(G10/G24)*100</f>
        <v>7.6533403223350618</v>
      </c>
      <c r="T12" s="56"/>
      <c r="U12" s="56"/>
      <c r="V12" s="56"/>
      <c r="W12" s="56"/>
      <c r="X12" s="56"/>
      <c r="Y12" s="56"/>
      <c r="Z12" s="56"/>
      <c r="AA12" s="56"/>
      <c r="AB12" s="56"/>
    </row>
    <row r="13" spans="1:28" ht="13.8" x14ac:dyDescent="0.3">
      <c r="A13" s="51" t="s">
        <v>179</v>
      </c>
      <c r="B13" s="66">
        <f>+'C.2__'!B15+'C.3__'!B15+'C.4__'!B15+'C.5__'!B15+'C.6__'!B15+'C.7__'!B15+'C.8__'!B15</f>
        <v>24154.483157444145</v>
      </c>
      <c r="C13" s="83">
        <v>24914.986099725826</v>
      </c>
      <c r="D13" s="83">
        <v>27202.748116164985</v>
      </c>
      <c r="E13" s="83">
        <v>30981.491674125824</v>
      </c>
      <c r="F13" s="83">
        <v>42696.953369896197</v>
      </c>
      <c r="G13" s="83">
        <v>53746.114260962633</v>
      </c>
      <c r="H13" s="66">
        <v>0</v>
      </c>
      <c r="I13" s="48">
        <f>+((C13/B13)-1)*100</f>
        <v>3.148496025870462</v>
      </c>
      <c r="J13" s="48">
        <f t="shared" ref="J13:M13" si="3">+((D13/C13)-1)*100</f>
        <v>9.1822728990578639</v>
      </c>
      <c r="K13" s="48">
        <f t="shared" si="3"/>
        <v>13.891036088796316</v>
      </c>
      <c r="L13" s="48">
        <f t="shared" si="3"/>
        <v>37.81438872923777</v>
      </c>
      <c r="M13" s="48">
        <f t="shared" si="3"/>
        <v>25.87810140771478</v>
      </c>
      <c r="N13" s="188"/>
      <c r="O13" s="188"/>
      <c r="P13" s="195"/>
      <c r="Q13" s="195"/>
      <c r="R13" s="188"/>
      <c r="S13" s="196"/>
      <c r="T13" s="48"/>
      <c r="U13" s="48"/>
      <c r="V13" s="48"/>
      <c r="W13" s="48"/>
      <c r="X13" s="48"/>
      <c r="Y13" s="48"/>
      <c r="Z13" s="48"/>
      <c r="AA13" s="48"/>
      <c r="AB13" s="48"/>
    </row>
    <row r="14" spans="1:28" ht="13.8" x14ac:dyDescent="0.3">
      <c r="A14" s="49" t="s">
        <v>180</v>
      </c>
      <c r="B14" s="67"/>
      <c r="C14" s="84"/>
      <c r="D14" s="84"/>
      <c r="E14" s="84"/>
      <c r="F14" s="84"/>
      <c r="G14" s="84"/>
      <c r="H14" s="67"/>
      <c r="I14" s="56"/>
      <c r="J14" s="56"/>
      <c r="K14" s="56"/>
      <c r="L14" s="56"/>
      <c r="M14" s="56"/>
      <c r="N14" s="187">
        <f>+(B13/B22)*100</f>
        <v>3.0871584188303625</v>
      </c>
      <c r="O14" s="185">
        <f>+(C13/C22)*100</f>
        <v>2.9794097261340151</v>
      </c>
      <c r="P14" s="69">
        <f>+(D13/D22)*100</f>
        <v>3.030430257144463</v>
      </c>
      <c r="Q14" s="69">
        <f>+(E13/E22)*100</f>
        <v>3.7061727503102269</v>
      </c>
      <c r="R14" s="187">
        <f>+(F13/F22)*100</f>
        <v>4.0791617698802813</v>
      </c>
      <c r="S14" s="186">
        <f t="shared" ref="S14" si="4">+(G13/G22)*100</f>
        <v>4.1265205320534921</v>
      </c>
      <c r="T14" s="56"/>
      <c r="U14" s="56"/>
      <c r="V14" s="56"/>
      <c r="W14" s="56"/>
      <c r="X14" s="56"/>
      <c r="Y14" s="56"/>
      <c r="Z14" s="56"/>
      <c r="AA14" s="56"/>
      <c r="AB14" s="56"/>
    </row>
    <row r="15" spans="1:28" ht="13.8" x14ac:dyDescent="0.3">
      <c r="A15" s="49" t="s">
        <v>181</v>
      </c>
      <c r="B15" s="67"/>
      <c r="C15" s="84"/>
      <c r="D15" s="84"/>
      <c r="E15" s="84"/>
      <c r="F15" s="84"/>
      <c r="G15" s="84"/>
      <c r="H15" s="67"/>
      <c r="I15" s="56"/>
      <c r="J15" s="56"/>
      <c r="K15" s="56"/>
      <c r="L15" s="56"/>
      <c r="M15" s="56"/>
      <c r="N15" s="187">
        <f>+(B13/B10)*100</f>
        <v>43.672093336805709</v>
      </c>
      <c r="O15" s="185">
        <f>+(C13/C10)*100</f>
        <v>41.856528076945253</v>
      </c>
      <c r="P15" s="69">
        <f>+(D13/D10)*100</f>
        <v>43.017946184138431</v>
      </c>
      <c r="Q15" s="69">
        <f>+(E13/E10)*100</f>
        <v>44.753184486893502</v>
      </c>
      <c r="R15" s="187">
        <f>+(F13/F10)*100</f>
        <v>47.437324476573735</v>
      </c>
      <c r="S15" s="186">
        <f t="shared" ref="S15" si="5">+(G13/G10)*100</f>
        <v>48.016832442217442</v>
      </c>
      <c r="T15" s="56"/>
      <c r="U15" s="56"/>
      <c r="V15" s="56"/>
      <c r="W15" s="56"/>
      <c r="X15" s="56"/>
      <c r="Y15" s="56"/>
      <c r="Z15" s="56"/>
      <c r="AA15" s="56"/>
      <c r="AB15" s="56"/>
    </row>
    <row r="16" spans="1:28" ht="13.8" x14ac:dyDescent="0.3">
      <c r="A16" s="49" t="s">
        <v>182</v>
      </c>
      <c r="B16" s="67"/>
      <c r="C16" s="84"/>
      <c r="D16" s="84"/>
      <c r="E16" s="84"/>
      <c r="F16" s="84"/>
      <c r="G16" s="84"/>
      <c r="H16" s="67"/>
      <c r="I16" s="56"/>
      <c r="J16" s="56"/>
      <c r="K16" s="56"/>
      <c r="L16" s="56"/>
      <c r="M16" s="56"/>
      <c r="N16" s="187">
        <f>+B13/B17*100</f>
        <v>77.531894799388795</v>
      </c>
      <c r="O16" s="185">
        <f>+C13/C17*100</f>
        <v>71.988353451505034</v>
      </c>
      <c r="P16" s="69">
        <f>+D13/D17*100</f>
        <v>75.493849911327572</v>
      </c>
      <c r="Q16" s="69">
        <f>+E13/E17*100</f>
        <v>81.005907890340694</v>
      </c>
      <c r="R16" s="187">
        <f>+F13/F17*100</f>
        <v>90.249067430807912</v>
      </c>
      <c r="S16" s="186">
        <f t="shared" ref="S16" si="6">+G13/G17*100</f>
        <v>92.36996262077281</v>
      </c>
      <c r="T16" s="56"/>
      <c r="U16" s="56"/>
      <c r="V16" s="56"/>
      <c r="W16" s="56"/>
      <c r="X16" s="56"/>
      <c r="Y16" s="56"/>
      <c r="Z16" s="56"/>
      <c r="AA16" s="56"/>
      <c r="AB16" s="56"/>
    </row>
    <row r="17" spans="1:28" ht="13.8" x14ac:dyDescent="0.3">
      <c r="A17" s="52" t="s">
        <v>183</v>
      </c>
      <c r="B17" s="68">
        <f>+B10-B13</f>
        <v>31154.253639670573</v>
      </c>
      <c r="C17" s="85">
        <v>34609.745750762042</v>
      </c>
      <c r="D17" s="85">
        <v>36033.065141221938</v>
      </c>
      <c r="E17" s="85">
        <v>38245.965610392377</v>
      </c>
      <c r="F17" s="85">
        <v>47310.132487109709</v>
      </c>
      <c r="G17" s="85">
        <v>58185.705326761519</v>
      </c>
      <c r="H17" s="68">
        <v>0</v>
      </c>
      <c r="I17" s="48">
        <f>+((C17/B17)-1)*100</f>
        <v>11.091557997368895</v>
      </c>
      <c r="J17" s="48">
        <f t="shared" ref="J17:M17" si="7">+((D17/C17)-1)*100</f>
        <v>4.1124814978698687</v>
      </c>
      <c r="K17" s="48">
        <f t="shared" si="7"/>
        <v>6.1413051054568069</v>
      </c>
      <c r="L17" s="48">
        <f t="shared" si="7"/>
        <v>23.699668009570061</v>
      </c>
      <c r="M17" s="48">
        <f t="shared" si="7"/>
        <v>22.987830022701814</v>
      </c>
      <c r="N17" s="188"/>
      <c r="O17" s="197"/>
      <c r="P17" s="197"/>
      <c r="Q17" s="197"/>
      <c r="R17" s="188"/>
      <c r="S17" s="198"/>
      <c r="T17" s="48"/>
      <c r="U17" s="48"/>
      <c r="V17" s="48"/>
      <c r="W17" s="48"/>
      <c r="X17" s="48"/>
      <c r="Y17" s="48"/>
      <c r="Z17" s="48"/>
      <c r="AA17" s="48"/>
      <c r="AB17" s="48"/>
    </row>
    <row r="18" spans="1:28" ht="13.8" x14ac:dyDescent="0.3">
      <c r="A18" s="49" t="s">
        <v>184</v>
      </c>
      <c r="B18" s="59"/>
      <c r="C18" s="64"/>
      <c r="D18" s="64"/>
      <c r="E18" s="58"/>
      <c r="F18" s="58"/>
      <c r="G18" s="58"/>
      <c r="H18" s="57"/>
      <c r="I18" s="53"/>
      <c r="J18" s="70"/>
      <c r="K18" s="55"/>
      <c r="L18" s="64"/>
      <c r="M18" s="176"/>
      <c r="N18" s="187">
        <f>+(B17/B23)*100</f>
        <v>3.7270044286882222</v>
      </c>
      <c r="O18" s="185">
        <f>+(C17/C23)*100</f>
        <v>3.8598688628372577</v>
      </c>
      <c r="P18" s="189">
        <f>+(D17/D23)*100</f>
        <v>3.754257708047362</v>
      </c>
      <c r="Q18" s="190">
        <f>+(E17/E23)*100</f>
        <v>4.2094497102484087</v>
      </c>
      <c r="R18" s="187">
        <f>+(F17/F23)*100</f>
        <v>4.3824953092433905</v>
      </c>
      <c r="S18" s="186">
        <f t="shared" ref="S18" si="8">+(G17/G23)*100</f>
        <v>4.4248660485106912</v>
      </c>
      <c r="T18" s="56"/>
      <c r="U18" s="56"/>
      <c r="V18" s="56"/>
      <c r="W18" s="56"/>
      <c r="X18" s="56"/>
      <c r="Y18" s="56"/>
      <c r="Z18" s="56"/>
      <c r="AA18" s="56"/>
      <c r="AB18" s="56"/>
    </row>
    <row r="19" spans="1:28" ht="13.8" x14ac:dyDescent="0.3">
      <c r="A19" s="49" t="s">
        <v>185</v>
      </c>
      <c r="B19" s="59"/>
      <c r="C19" s="64"/>
      <c r="D19" s="64"/>
      <c r="E19" s="58"/>
      <c r="F19" s="58"/>
      <c r="G19" s="58"/>
      <c r="H19" s="57"/>
      <c r="I19" s="53"/>
      <c r="J19" s="70"/>
      <c r="K19" s="55"/>
      <c r="L19" s="64"/>
      <c r="M19" s="176"/>
      <c r="N19" s="187">
        <f>+(B17/B10)*100</f>
        <v>56.327906663194291</v>
      </c>
      <c r="O19" s="185">
        <f>+(C17/C10)*100</f>
        <v>58.143471923054754</v>
      </c>
      <c r="P19" s="189">
        <f>+(D17/D10)*100</f>
        <v>56.982053815861569</v>
      </c>
      <c r="Q19" s="190">
        <f>+(E17/E10)*100</f>
        <v>55.246815513106505</v>
      </c>
      <c r="R19" s="187">
        <f>+(F17/F10)*100</f>
        <v>52.562675523426272</v>
      </c>
      <c r="S19" s="186">
        <f t="shared" ref="S19" si="9">+(G17/G10)*100</f>
        <v>51.983167557782551</v>
      </c>
      <c r="T19" s="56"/>
      <c r="U19" s="56"/>
      <c r="V19" s="56"/>
      <c r="W19" s="56"/>
      <c r="X19" s="56"/>
      <c r="Y19" s="56"/>
      <c r="Z19" s="56"/>
      <c r="AA19" s="56"/>
      <c r="AB19" s="56"/>
    </row>
    <row r="20" spans="1:28" ht="13.8" x14ac:dyDescent="0.3">
      <c r="A20" s="49" t="s">
        <v>186</v>
      </c>
      <c r="B20" s="59"/>
      <c r="C20" s="64"/>
      <c r="D20" s="64"/>
      <c r="E20" s="58"/>
      <c r="F20" s="58"/>
      <c r="G20" s="58"/>
      <c r="H20" s="57"/>
      <c r="I20" s="53"/>
      <c r="J20" s="70"/>
      <c r="K20" s="55"/>
      <c r="L20" s="64"/>
      <c r="M20" s="176"/>
      <c r="N20" s="187">
        <f>+(B17/B24)*100</f>
        <v>3.3845991497473111</v>
      </c>
      <c r="O20" s="185">
        <f>+(C17/C24)*100</f>
        <v>3.5037518818011142</v>
      </c>
      <c r="P20" s="189">
        <f>+(D17/D24)*100</f>
        <v>3.3991277107904336</v>
      </c>
      <c r="Q20" s="190">
        <f>+(E17/E24)*100</f>
        <v>3.8332520441549298</v>
      </c>
      <c r="R20" s="187">
        <f>+(F17/F24)*100</f>
        <v>3.9670206163001773</v>
      </c>
      <c r="S20" s="186">
        <f t="shared" ref="S20" si="10">+(G17/G24)*100</f>
        <v>3.9784487235267707</v>
      </c>
      <c r="T20" s="56"/>
      <c r="U20" s="56"/>
      <c r="V20" s="56"/>
      <c r="W20" s="56"/>
      <c r="X20" s="56"/>
      <c r="Y20" s="56"/>
      <c r="Z20" s="56"/>
      <c r="AA20" s="56"/>
      <c r="AB20" s="56"/>
    </row>
    <row r="21" spans="1:28" ht="13.8" x14ac:dyDescent="0.3">
      <c r="A21" s="164" t="s">
        <v>187</v>
      </c>
      <c r="B21" s="43">
        <v>1618324</v>
      </c>
      <c r="C21" s="174">
        <v>1732895</v>
      </c>
      <c r="D21" s="175">
        <v>1857445</v>
      </c>
      <c r="E21" s="175">
        <v>1744517</v>
      </c>
      <c r="F21" s="175">
        <v>2126234</v>
      </c>
      <c r="G21" s="175">
        <v>2617427</v>
      </c>
      <c r="H21" s="181"/>
      <c r="I21" s="37"/>
      <c r="J21" s="37"/>
      <c r="K21" s="37"/>
      <c r="L21" s="168"/>
      <c r="M21" s="177"/>
      <c r="N21" s="26"/>
      <c r="O21" s="26"/>
      <c r="P21" s="175"/>
      <c r="Q21" s="26"/>
      <c r="R21" s="26"/>
      <c r="S21" s="180"/>
      <c r="T21" s="9"/>
      <c r="U21" s="9"/>
      <c r="V21" s="9"/>
      <c r="W21" s="9"/>
      <c r="X21" s="9"/>
      <c r="Y21" s="9"/>
      <c r="Z21" s="9"/>
      <c r="AA21" s="9"/>
      <c r="AB21" s="9"/>
    </row>
    <row r="22" spans="1:28" ht="13.8" x14ac:dyDescent="0.3">
      <c r="A22" s="165" t="s">
        <v>188</v>
      </c>
      <c r="B22" s="39">
        <v>782418</v>
      </c>
      <c r="C22" s="169">
        <v>836239</v>
      </c>
      <c r="D22" s="170">
        <v>897653</v>
      </c>
      <c r="E22" s="170">
        <v>835943</v>
      </c>
      <c r="F22" s="170">
        <v>1046709</v>
      </c>
      <c r="G22" s="170">
        <v>1302456</v>
      </c>
      <c r="H22" s="36"/>
      <c r="I22" s="40"/>
      <c r="J22" s="40"/>
      <c r="K22" s="40"/>
      <c r="L22" s="170"/>
      <c r="M22" s="178"/>
      <c r="N22" s="11"/>
      <c r="O22" s="11"/>
      <c r="P22" s="170"/>
      <c r="Q22" s="11"/>
      <c r="R22" s="11"/>
      <c r="S22" s="178"/>
      <c r="T22" s="9"/>
      <c r="U22" s="9"/>
      <c r="V22" s="9"/>
      <c r="W22" s="9"/>
      <c r="X22" s="9"/>
      <c r="Y22" s="9"/>
      <c r="Z22" s="9"/>
      <c r="AA22" s="9"/>
      <c r="AB22" s="9"/>
    </row>
    <row r="23" spans="1:28" ht="13.8" x14ac:dyDescent="0.3">
      <c r="A23" s="166" t="s">
        <v>189</v>
      </c>
      <c r="B23" s="28">
        <f>+B21-B22</f>
        <v>835906</v>
      </c>
      <c r="C23" s="172">
        <v>896656</v>
      </c>
      <c r="D23" s="171">
        <v>959792</v>
      </c>
      <c r="E23" s="171">
        <v>908574</v>
      </c>
      <c r="F23" s="171">
        <v>1079525</v>
      </c>
      <c r="G23" s="171">
        <v>1314971</v>
      </c>
      <c r="H23" s="28"/>
      <c r="I23" s="37"/>
      <c r="J23" s="37"/>
      <c r="K23" s="37"/>
      <c r="L23" s="171"/>
      <c r="M23" s="177"/>
      <c r="N23" s="10"/>
      <c r="O23" s="10"/>
      <c r="P23" s="171"/>
      <c r="Q23" s="10"/>
      <c r="R23" s="10"/>
      <c r="S23" s="177"/>
      <c r="T23" s="9"/>
      <c r="U23" s="9"/>
      <c r="V23" s="9"/>
      <c r="W23" s="9"/>
      <c r="X23" s="9"/>
      <c r="Y23" s="9"/>
      <c r="Z23" s="9"/>
      <c r="AA23" s="9"/>
      <c r="AB23" s="9"/>
    </row>
    <row r="24" spans="1:28" ht="13.8" x14ac:dyDescent="0.3">
      <c r="A24" s="167" t="s">
        <v>190</v>
      </c>
      <c r="B24" s="29">
        <v>920471</v>
      </c>
      <c r="C24" s="173">
        <v>987791</v>
      </c>
      <c r="D24" s="173">
        <v>1060068</v>
      </c>
      <c r="E24" s="173">
        <v>997742.00000000256</v>
      </c>
      <c r="F24" s="173">
        <v>1192586.0000000021</v>
      </c>
      <c r="G24" s="173">
        <v>1462522.4395296895</v>
      </c>
      <c r="H24" s="34"/>
      <c r="I24" s="42"/>
      <c r="J24" s="42"/>
      <c r="K24" s="42"/>
      <c r="L24" s="173"/>
      <c r="M24" s="179"/>
      <c r="N24" s="12"/>
      <c r="O24" s="12"/>
      <c r="P24" s="173"/>
      <c r="Q24" s="12"/>
      <c r="R24" s="12"/>
      <c r="S24" s="179"/>
      <c r="T24" s="9"/>
      <c r="U24" s="9"/>
      <c r="V24" s="9"/>
      <c r="W24" s="9"/>
      <c r="X24" s="9"/>
      <c r="Y24" s="9"/>
      <c r="Z24" s="9"/>
      <c r="AA24" s="9"/>
      <c r="AB24" s="9"/>
    </row>
    <row r="25" spans="1:28" ht="13.8" x14ac:dyDescent="0.3">
      <c r="A25" s="13"/>
      <c r="B25" s="13"/>
      <c r="C25" s="13"/>
      <c r="D25" s="13"/>
      <c r="E25" s="13"/>
      <c r="F25" s="13"/>
      <c r="G25" s="13"/>
      <c r="H25" s="13"/>
      <c r="I25" s="13"/>
      <c r="J25" s="13"/>
      <c r="K25" s="13"/>
      <c r="L25" s="13"/>
      <c r="M25" s="13"/>
      <c r="N25" s="9"/>
      <c r="O25" s="9"/>
      <c r="P25" s="9"/>
      <c r="Q25" s="9"/>
      <c r="R25" s="9"/>
      <c r="S25" s="9"/>
      <c r="T25" s="9"/>
      <c r="U25" s="9"/>
      <c r="V25" s="9"/>
      <c r="W25" s="9"/>
      <c r="X25" s="9"/>
      <c r="Y25" s="9"/>
      <c r="Z25" s="9"/>
      <c r="AA25" s="9"/>
      <c r="AB25" s="9"/>
    </row>
    <row r="26" spans="1:28" ht="2.1" customHeight="1" x14ac:dyDescent="0.3">
      <c r="A26" s="14"/>
      <c r="B26" s="15"/>
      <c r="C26" s="15"/>
      <c r="D26" s="15"/>
      <c r="E26" s="15"/>
      <c r="F26" s="15"/>
      <c r="G26" s="15"/>
      <c r="H26" s="15"/>
      <c r="I26" s="15"/>
      <c r="J26" s="15"/>
      <c r="K26" s="15"/>
      <c r="L26" s="15"/>
      <c r="M26" s="16"/>
      <c r="N26" s="9"/>
      <c r="O26" s="9"/>
      <c r="P26" s="9"/>
      <c r="Q26" s="9"/>
      <c r="R26" s="9"/>
      <c r="S26" s="9"/>
      <c r="T26" s="9"/>
      <c r="U26" s="9"/>
      <c r="V26" s="9"/>
      <c r="W26" s="9"/>
      <c r="X26" s="9"/>
      <c r="Y26" s="9"/>
      <c r="Z26" s="9"/>
      <c r="AA26" s="9"/>
      <c r="AB26" s="9"/>
    </row>
    <row r="27" spans="1:28" ht="17.100000000000001" customHeight="1" x14ac:dyDescent="0.25">
      <c r="A27" s="671" t="s">
        <v>142</v>
      </c>
      <c r="B27" s="672"/>
      <c r="C27" s="672"/>
      <c r="D27" s="672"/>
      <c r="E27" s="672"/>
      <c r="F27" s="672"/>
      <c r="G27" s="672"/>
      <c r="H27" s="672"/>
      <c r="I27" s="672"/>
      <c r="J27" s="672"/>
      <c r="K27" s="672"/>
      <c r="L27" s="672"/>
      <c r="M27" s="673"/>
      <c r="N27" s="17"/>
      <c r="O27" s="17"/>
      <c r="P27" s="17"/>
      <c r="Q27" s="17"/>
      <c r="R27" s="17"/>
      <c r="S27" s="17"/>
      <c r="T27" s="17"/>
      <c r="U27" s="17"/>
      <c r="V27" s="17"/>
      <c r="W27" s="17"/>
      <c r="X27" s="17"/>
      <c r="Y27" s="17"/>
      <c r="Z27" s="17"/>
      <c r="AA27" s="17"/>
      <c r="AB27" s="17"/>
    </row>
    <row r="28" spans="1:28" ht="17.100000000000001" customHeight="1" x14ac:dyDescent="0.25">
      <c r="A28" s="674" t="s">
        <v>143</v>
      </c>
      <c r="B28" s="672"/>
      <c r="C28" s="672"/>
      <c r="D28" s="672"/>
      <c r="E28" s="672"/>
      <c r="F28" s="672"/>
      <c r="G28" s="672"/>
      <c r="H28" s="672"/>
      <c r="I28" s="672"/>
      <c r="J28" s="672"/>
      <c r="K28" s="672"/>
      <c r="L28" s="672"/>
      <c r="M28" s="673"/>
      <c r="N28" s="17"/>
      <c r="O28" s="17"/>
      <c r="P28" s="17"/>
      <c r="Q28" s="17"/>
      <c r="R28" s="17"/>
      <c r="S28" s="17"/>
      <c r="T28" s="17"/>
      <c r="U28" s="17"/>
      <c r="V28" s="17"/>
      <c r="W28" s="17"/>
      <c r="X28" s="17"/>
      <c r="Y28" s="17"/>
      <c r="Z28" s="17"/>
      <c r="AA28" s="17"/>
      <c r="AB28" s="17"/>
    </row>
    <row r="29" spans="1:28" ht="17.100000000000001" customHeight="1" x14ac:dyDescent="0.25">
      <c r="A29" s="675" t="s">
        <v>144</v>
      </c>
      <c r="B29" s="676"/>
      <c r="C29" s="676"/>
      <c r="D29" s="676"/>
      <c r="E29" s="676"/>
      <c r="F29" s="676"/>
      <c r="G29" s="676"/>
      <c r="H29" s="676"/>
      <c r="I29" s="676"/>
      <c r="J29" s="676"/>
      <c r="K29" s="676"/>
      <c r="L29" s="676"/>
      <c r="M29" s="677"/>
      <c r="N29" s="17"/>
      <c r="O29" s="17"/>
      <c r="P29" s="17"/>
      <c r="Q29" s="17"/>
      <c r="R29" s="17"/>
      <c r="S29" s="17"/>
      <c r="T29" s="17"/>
      <c r="U29" s="17"/>
      <c r="V29" s="17"/>
      <c r="W29" s="17"/>
      <c r="X29" s="17"/>
      <c r="Y29" s="17"/>
      <c r="Z29" s="17"/>
      <c r="AA29" s="17"/>
      <c r="AB29" s="17"/>
    </row>
    <row r="30" spans="1:28" ht="3" customHeight="1" x14ac:dyDescent="0.3">
      <c r="A30" s="18"/>
      <c r="B30" s="19"/>
      <c r="C30" s="19"/>
      <c r="D30" s="19"/>
      <c r="E30" s="19"/>
      <c r="F30" s="19"/>
      <c r="G30" s="19"/>
      <c r="H30" s="19"/>
      <c r="I30" s="19"/>
      <c r="J30" s="19"/>
      <c r="K30" s="19"/>
      <c r="L30" s="19"/>
      <c r="M30" s="20"/>
      <c r="N30" s="9"/>
      <c r="O30" s="9"/>
      <c r="P30" s="9"/>
      <c r="Q30" s="9"/>
      <c r="R30" s="9"/>
      <c r="S30" s="9"/>
      <c r="T30" s="9"/>
      <c r="U30" s="9"/>
      <c r="V30" s="9"/>
      <c r="W30" s="9"/>
      <c r="X30" s="9"/>
      <c r="Y30" s="9"/>
      <c r="Z30" s="9"/>
      <c r="AA30" s="9"/>
      <c r="AB30" s="9"/>
    </row>
    <row r="31" spans="1:28" ht="15" x14ac:dyDescent="0.3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row>
    <row r="32" spans="1:28" ht="15" x14ac:dyDescent="0.25">
      <c r="A32" s="713" t="s">
        <v>145</v>
      </c>
      <c r="B32" s="714"/>
      <c r="C32" s="715"/>
      <c r="D32" s="86"/>
      <c r="E32" s="86"/>
      <c r="F32" s="86"/>
      <c r="G32" s="86"/>
      <c r="H32" s="86"/>
      <c r="I32" s="713" t="s">
        <v>191</v>
      </c>
      <c r="J32" s="722"/>
      <c r="K32" s="722"/>
      <c r="L32" s="723"/>
      <c r="M32" s="713" t="s">
        <v>192</v>
      </c>
      <c r="N32" s="722"/>
      <c r="O32" s="722"/>
      <c r="P32" s="723"/>
      <c r="Q32" s="713" t="s">
        <v>193</v>
      </c>
      <c r="R32" s="722"/>
      <c r="S32" s="722"/>
      <c r="T32" s="723"/>
      <c r="U32" s="713" t="s">
        <v>194</v>
      </c>
      <c r="V32" s="722"/>
      <c r="W32" s="722"/>
      <c r="X32" s="723"/>
      <c r="Y32" s="713" t="s">
        <v>195</v>
      </c>
      <c r="Z32" s="722"/>
      <c r="AA32" s="722"/>
      <c r="AB32" s="723"/>
    </row>
    <row r="33" spans="1:28" ht="15" x14ac:dyDescent="0.25">
      <c r="A33" s="716"/>
      <c r="B33" s="717"/>
      <c r="C33" s="718"/>
      <c r="D33" s="88"/>
      <c r="E33" s="88"/>
      <c r="F33" s="88"/>
      <c r="G33" s="88"/>
      <c r="H33" s="88"/>
      <c r="I33" s="724"/>
      <c r="J33" s="725"/>
      <c r="K33" s="725"/>
      <c r="L33" s="726"/>
      <c r="M33" s="724"/>
      <c r="N33" s="725"/>
      <c r="O33" s="725"/>
      <c r="P33" s="726"/>
      <c r="Q33" s="724"/>
      <c r="R33" s="725"/>
      <c r="S33" s="725"/>
      <c r="T33" s="726"/>
      <c r="U33" s="724"/>
      <c r="V33" s="725"/>
      <c r="W33" s="725"/>
      <c r="X33" s="726"/>
      <c r="Y33" s="724"/>
      <c r="Z33" s="725"/>
      <c r="AA33" s="725"/>
      <c r="AB33" s="726"/>
    </row>
    <row r="34" spans="1:28" ht="15" x14ac:dyDescent="0.25">
      <c r="A34" s="716"/>
      <c r="B34" s="717"/>
      <c r="C34" s="718"/>
      <c r="D34" s="88"/>
      <c r="E34" s="88"/>
      <c r="F34" s="88"/>
      <c r="G34" s="88"/>
      <c r="H34" s="88"/>
      <c r="I34" s="724"/>
      <c r="J34" s="725"/>
      <c r="K34" s="725"/>
      <c r="L34" s="726"/>
      <c r="M34" s="724"/>
      <c r="N34" s="725"/>
      <c r="O34" s="725"/>
      <c r="P34" s="726"/>
      <c r="Q34" s="724"/>
      <c r="R34" s="725"/>
      <c r="S34" s="725"/>
      <c r="T34" s="726"/>
      <c r="U34" s="724"/>
      <c r="V34" s="725"/>
      <c r="W34" s="725"/>
      <c r="X34" s="726"/>
      <c r="Y34" s="724"/>
      <c r="Z34" s="725"/>
      <c r="AA34" s="725"/>
      <c r="AB34" s="726"/>
    </row>
    <row r="35" spans="1:28" ht="15" x14ac:dyDescent="0.25">
      <c r="A35" s="716"/>
      <c r="B35" s="717"/>
      <c r="C35" s="718"/>
      <c r="D35" s="88"/>
      <c r="E35" s="88"/>
      <c r="F35" s="88"/>
      <c r="G35" s="88"/>
      <c r="H35" s="88"/>
      <c r="I35" s="724"/>
      <c r="J35" s="725"/>
      <c r="K35" s="725"/>
      <c r="L35" s="726"/>
      <c r="M35" s="724"/>
      <c r="N35" s="725"/>
      <c r="O35" s="725"/>
      <c r="P35" s="726"/>
      <c r="Q35" s="724"/>
      <c r="R35" s="725"/>
      <c r="S35" s="725"/>
      <c r="T35" s="726"/>
      <c r="U35" s="724"/>
      <c r="V35" s="725"/>
      <c r="W35" s="725"/>
      <c r="X35" s="726"/>
      <c r="Y35" s="724"/>
      <c r="Z35" s="725"/>
      <c r="AA35" s="725"/>
      <c r="AB35" s="726"/>
    </row>
    <row r="36" spans="1:28" ht="15" x14ac:dyDescent="0.25">
      <c r="A36" s="716"/>
      <c r="B36" s="717"/>
      <c r="C36" s="718"/>
      <c r="D36" s="88"/>
      <c r="E36" s="88"/>
      <c r="F36" s="88"/>
      <c r="G36" s="88"/>
      <c r="H36" s="88"/>
      <c r="I36" s="724"/>
      <c r="J36" s="725"/>
      <c r="K36" s="725"/>
      <c r="L36" s="726"/>
      <c r="M36" s="724"/>
      <c r="N36" s="725"/>
      <c r="O36" s="725"/>
      <c r="P36" s="726"/>
      <c r="Q36" s="724"/>
      <c r="R36" s="725"/>
      <c r="S36" s="725"/>
      <c r="T36" s="726"/>
      <c r="U36" s="724"/>
      <c r="V36" s="725"/>
      <c r="W36" s="725"/>
      <c r="X36" s="726"/>
      <c r="Y36" s="724"/>
      <c r="Z36" s="725"/>
      <c r="AA36" s="725"/>
      <c r="AB36" s="726"/>
    </row>
    <row r="37" spans="1:28" ht="15" x14ac:dyDescent="0.25">
      <c r="A37" s="716"/>
      <c r="B37" s="717"/>
      <c r="C37" s="718"/>
      <c r="D37" s="88"/>
      <c r="E37" s="88"/>
      <c r="F37" s="88"/>
      <c r="G37" s="88"/>
      <c r="H37" s="88"/>
      <c r="I37" s="724"/>
      <c r="J37" s="725"/>
      <c r="K37" s="725"/>
      <c r="L37" s="726"/>
      <c r="M37" s="724"/>
      <c r="N37" s="725"/>
      <c r="O37" s="725"/>
      <c r="P37" s="726"/>
      <c r="Q37" s="724"/>
      <c r="R37" s="725"/>
      <c r="S37" s="725"/>
      <c r="T37" s="726"/>
      <c r="U37" s="724"/>
      <c r="V37" s="725"/>
      <c r="W37" s="725"/>
      <c r="X37" s="726"/>
      <c r="Y37" s="724"/>
      <c r="Z37" s="725"/>
      <c r="AA37" s="725"/>
      <c r="AB37" s="726"/>
    </row>
    <row r="38" spans="1:28" ht="15" x14ac:dyDescent="0.25">
      <c r="A38" s="716"/>
      <c r="B38" s="717"/>
      <c r="C38" s="718"/>
      <c r="D38" s="88"/>
      <c r="E38" s="88"/>
      <c r="F38" s="88"/>
      <c r="G38" s="88"/>
      <c r="H38" s="88"/>
      <c r="I38" s="724"/>
      <c r="J38" s="725"/>
      <c r="K38" s="725"/>
      <c r="L38" s="726"/>
      <c r="M38" s="724"/>
      <c r="N38" s="725"/>
      <c r="O38" s="725"/>
      <c r="P38" s="726"/>
      <c r="Q38" s="724"/>
      <c r="R38" s="725"/>
      <c r="S38" s="725"/>
      <c r="T38" s="726"/>
      <c r="U38" s="724"/>
      <c r="V38" s="725"/>
      <c r="W38" s="725"/>
      <c r="X38" s="726"/>
      <c r="Y38" s="724"/>
      <c r="Z38" s="725"/>
      <c r="AA38" s="725"/>
      <c r="AB38" s="726"/>
    </row>
    <row r="39" spans="1:28" ht="15" x14ac:dyDescent="0.25">
      <c r="A39" s="716"/>
      <c r="B39" s="717"/>
      <c r="C39" s="718"/>
      <c r="D39" s="88"/>
      <c r="E39" s="88"/>
      <c r="F39" s="88"/>
      <c r="G39" s="88"/>
      <c r="H39" s="88"/>
      <c r="I39" s="724"/>
      <c r="J39" s="725"/>
      <c r="K39" s="725"/>
      <c r="L39" s="726"/>
      <c r="M39" s="724"/>
      <c r="N39" s="725"/>
      <c r="O39" s="725"/>
      <c r="P39" s="726"/>
      <c r="Q39" s="724"/>
      <c r="R39" s="725"/>
      <c r="S39" s="725"/>
      <c r="T39" s="726"/>
      <c r="U39" s="724"/>
      <c r="V39" s="725"/>
      <c r="W39" s="725"/>
      <c r="X39" s="726"/>
      <c r="Y39" s="724"/>
      <c r="Z39" s="725"/>
      <c r="AA39" s="725"/>
      <c r="AB39" s="726"/>
    </row>
    <row r="40" spans="1:28" ht="15" x14ac:dyDescent="0.25">
      <c r="A40" s="719"/>
      <c r="B40" s="720"/>
      <c r="C40" s="721"/>
      <c r="D40" s="87"/>
      <c r="E40" s="87"/>
      <c r="F40" s="87"/>
      <c r="G40" s="87"/>
      <c r="H40" s="87"/>
      <c r="I40" s="727"/>
      <c r="J40" s="728"/>
      <c r="K40" s="728"/>
      <c r="L40" s="729"/>
      <c r="M40" s="727"/>
      <c r="N40" s="728"/>
      <c r="O40" s="728"/>
      <c r="P40" s="729"/>
      <c r="Q40" s="727"/>
      <c r="R40" s="728"/>
      <c r="S40" s="728"/>
      <c r="T40" s="729"/>
      <c r="U40" s="727"/>
      <c r="V40" s="728"/>
      <c r="W40" s="728"/>
      <c r="X40" s="729"/>
      <c r="Y40" s="727"/>
      <c r="Z40" s="728"/>
      <c r="AA40" s="728"/>
      <c r="AB40" s="729"/>
    </row>
    <row r="41" spans="1:28" ht="15" x14ac:dyDescent="0.3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row>
    <row r="42" spans="1:28" ht="81" customHeight="1" x14ac:dyDescent="0.35">
      <c r="A42" s="697" t="s">
        <v>167</v>
      </c>
      <c r="B42" s="698"/>
      <c r="C42" s="699"/>
      <c r="D42" s="79"/>
      <c r="E42" s="79"/>
      <c r="F42" s="79"/>
      <c r="G42" s="79"/>
      <c r="H42" s="79"/>
      <c r="I42" s="705"/>
      <c r="J42" s="706"/>
      <c r="K42" s="706"/>
      <c r="L42" s="707"/>
      <c r="M42" s="14"/>
      <c r="N42" s="76"/>
      <c r="O42" s="76"/>
      <c r="P42" s="77"/>
      <c r="Q42" s="78"/>
      <c r="R42" s="76"/>
      <c r="S42" s="76"/>
      <c r="T42" s="77"/>
      <c r="U42" s="21"/>
      <c r="V42" s="21"/>
      <c r="W42" s="21"/>
      <c r="X42" s="21"/>
      <c r="Y42" s="21"/>
      <c r="Z42" s="21"/>
      <c r="AA42" s="21"/>
      <c r="AB42" s="21"/>
    </row>
    <row r="43" spans="1:28" ht="15" x14ac:dyDescent="0.35">
      <c r="A43" s="700"/>
      <c r="B43" s="685"/>
      <c r="C43" s="701"/>
      <c r="D43" s="89"/>
      <c r="E43" s="89"/>
      <c r="F43" s="89"/>
      <c r="G43" s="89"/>
      <c r="H43" s="89"/>
      <c r="I43" s="708"/>
      <c r="J43" s="641"/>
      <c r="K43" s="641"/>
      <c r="L43" s="709"/>
      <c r="M43" s="71"/>
      <c r="N43" s="21"/>
      <c r="O43" s="21"/>
      <c r="P43" s="72"/>
      <c r="Q43" s="71"/>
      <c r="R43" s="21"/>
      <c r="S43" s="21"/>
      <c r="T43" s="72"/>
      <c r="U43" s="21"/>
      <c r="V43" s="21"/>
      <c r="W43" s="21"/>
      <c r="X43" s="21"/>
      <c r="Y43" s="21"/>
      <c r="Z43" s="21"/>
      <c r="AA43" s="21"/>
      <c r="AB43" s="21"/>
    </row>
    <row r="44" spans="1:28" ht="15" x14ac:dyDescent="0.35">
      <c r="A44" s="700"/>
      <c r="B44" s="685"/>
      <c r="C44" s="701"/>
      <c r="D44" s="89"/>
      <c r="E44" s="89"/>
      <c r="F44" s="89"/>
      <c r="G44" s="89"/>
      <c r="H44" s="89"/>
      <c r="I44" s="708"/>
      <c r="J44" s="641"/>
      <c r="K44" s="641"/>
      <c r="L44" s="709"/>
      <c r="M44" s="71"/>
      <c r="N44" s="21"/>
      <c r="O44" s="21"/>
      <c r="P44" s="72"/>
      <c r="Q44" s="71"/>
      <c r="R44" s="21"/>
      <c r="S44" s="21"/>
      <c r="T44" s="72"/>
      <c r="U44" s="21"/>
      <c r="V44" s="21"/>
      <c r="W44" s="21"/>
      <c r="X44" s="21"/>
      <c r="Y44" s="21"/>
      <c r="Z44" s="21"/>
      <c r="AA44" s="21"/>
      <c r="AB44" s="21"/>
    </row>
    <row r="45" spans="1:28" ht="15" x14ac:dyDescent="0.35">
      <c r="A45" s="700"/>
      <c r="B45" s="685"/>
      <c r="C45" s="701"/>
      <c r="D45" s="89"/>
      <c r="E45" s="89"/>
      <c r="F45" s="89"/>
      <c r="G45" s="89"/>
      <c r="H45" s="89"/>
      <c r="I45" s="708"/>
      <c r="J45" s="641"/>
      <c r="K45" s="641"/>
      <c r="L45" s="709"/>
      <c r="M45" s="71"/>
      <c r="N45" s="21"/>
      <c r="O45" s="21"/>
      <c r="P45" s="72"/>
      <c r="Q45" s="71"/>
      <c r="R45" s="21"/>
      <c r="S45" s="21"/>
      <c r="T45" s="72"/>
      <c r="U45" s="21"/>
      <c r="V45" s="21"/>
      <c r="W45" s="21"/>
      <c r="X45" s="21"/>
      <c r="Y45" s="21"/>
      <c r="Z45" s="21"/>
      <c r="AA45" s="21"/>
      <c r="AB45" s="21"/>
    </row>
    <row r="46" spans="1:28" ht="15" x14ac:dyDescent="0.35">
      <c r="A46" s="700"/>
      <c r="B46" s="685"/>
      <c r="C46" s="701"/>
      <c r="D46" s="89"/>
      <c r="E46" s="89"/>
      <c r="F46" s="89"/>
      <c r="G46" s="89"/>
      <c r="H46" s="89"/>
      <c r="I46" s="708"/>
      <c r="J46" s="641"/>
      <c r="K46" s="641"/>
      <c r="L46" s="709"/>
      <c r="M46" s="71"/>
      <c r="N46" s="21"/>
      <c r="O46" s="21"/>
      <c r="P46" s="72"/>
      <c r="Q46" s="71"/>
      <c r="R46" s="21"/>
      <c r="S46" s="21"/>
      <c r="T46" s="72"/>
      <c r="U46" s="21"/>
      <c r="V46" s="21"/>
      <c r="W46" s="21"/>
      <c r="X46" s="21"/>
      <c r="Y46" s="21"/>
      <c r="Z46" s="21"/>
      <c r="AA46" s="21"/>
      <c r="AB46" s="21"/>
    </row>
    <row r="47" spans="1:28" ht="15" x14ac:dyDescent="0.35">
      <c r="A47" s="700"/>
      <c r="B47" s="685"/>
      <c r="C47" s="701"/>
      <c r="D47" s="89"/>
      <c r="E47" s="89"/>
      <c r="F47" s="89"/>
      <c r="G47" s="89"/>
      <c r="H47" s="89"/>
      <c r="I47" s="708"/>
      <c r="J47" s="641"/>
      <c r="K47" s="641"/>
      <c r="L47" s="709"/>
      <c r="M47" s="71"/>
      <c r="N47" s="21"/>
      <c r="O47" s="21"/>
      <c r="P47" s="72"/>
      <c r="Q47" s="71"/>
      <c r="R47" s="21"/>
      <c r="S47" s="21"/>
      <c r="T47" s="72"/>
      <c r="U47" s="21"/>
      <c r="V47" s="21"/>
      <c r="W47" s="21"/>
      <c r="X47" s="21"/>
      <c r="Y47" s="21"/>
      <c r="Z47" s="21"/>
      <c r="AA47" s="21"/>
      <c r="AB47" s="21"/>
    </row>
    <row r="48" spans="1:28" ht="15" x14ac:dyDescent="0.35">
      <c r="A48" s="700"/>
      <c r="B48" s="685"/>
      <c r="C48" s="701"/>
      <c r="D48" s="89"/>
      <c r="E48" s="89"/>
      <c r="F48" s="89"/>
      <c r="G48" s="89"/>
      <c r="H48" s="89"/>
      <c r="I48" s="708"/>
      <c r="J48" s="641"/>
      <c r="K48" s="641"/>
      <c r="L48" s="709"/>
      <c r="M48" s="71"/>
      <c r="N48" s="21"/>
      <c r="O48" s="21"/>
      <c r="P48" s="72"/>
      <c r="Q48" s="71"/>
      <c r="R48" s="21"/>
      <c r="S48" s="21"/>
      <c r="T48" s="72"/>
      <c r="U48" s="21"/>
      <c r="V48" s="21"/>
      <c r="W48" s="21"/>
      <c r="X48" s="21"/>
      <c r="Y48" s="21"/>
      <c r="Z48" s="21"/>
      <c r="AA48" s="21"/>
      <c r="AB48" s="21"/>
    </row>
    <row r="49" spans="1:28" ht="15" x14ac:dyDescent="0.35">
      <c r="A49" s="700"/>
      <c r="B49" s="685"/>
      <c r="C49" s="701"/>
      <c r="D49" s="89"/>
      <c r="E49" s="89"/>
      <c r="F49" s="89"/>
      <c r="G49" s="89"/>
      <c r="H49" s="89"/>
      <c r="I49" s="708"/>
      <c r="J49" s="641"/>
      <c r="K49" s="641"/>
      <c r="L49" s="709"/>
      <c r="M49" s="71"/>
      <c r="N49" s="21"/>
      <c r="O49" s="21"/>
      <c r="P49" s="72"/>
      <c r="Q49" s="71"/>
      <c r="R49" s="21"/>
      <c r="S49" s="21"/>
      <c r="T49" s="72"/>
      <c r="U49" s="21"/>
      <c r="V49" s="21"/>
      <c r="W49" s="21"/>
      <c r="X49" s="21"/>
      <c r="Y49" s="21"/>
      <c r="Z49" s="21"/>
      <c r="AA49" s="21"/>
      <c r="AB49" s="21"/>
    </row>
    <row r="50" spans="1:28" ht="15" x14ac:dyDescent="0.35">
      <c r="A50" s="700"/>
      <c r="B50" s="685"/>
      <c r="C50" s="701"/>
      <c r="D50" s="89"/>
      <c r="E50" s="89"/>
      <c r="F50" s="89"/>
      <c r="G50" s="89"/>
      <c r="H50" s="89"/>
      <c r="I50" s="708"/>
      <c r="J50" s="641"/>
      <c r="K50" s="641"/>
      <c r="L50" s="709"/>
      <c r="M50" s="71"/>
      <c r="N50" s="21"/>
      <c r="O50" s="21"/>
      <c r="P50" s="72"/>
      <c r="Q50" s="71"/>
      <c r="R50" s="21"/>
      <c r="S50" s="21"/>
      <c r="T50" s="72"/>
      <c r="U50" s="21"/>
      <c r="V50" s="21"/>
      <c r="W50" s="21"/>
      <c r="X50" s="21"/>
      <c r="Y50" s="21"/>
      <c r="Z50" s="21"/>
      <c r="AA50" s="21"/>
      <c r="AB50" s="21"/>
    </row>
    <row r="51" spans="1:28" ht="15" x14ac:dyDescent="0.35">
      <c r="A51" s="700"/>
      <c r="B51" s="685"/>
      <c r="C51" s="701"/>
      <c r="D51" s="89"/>
      <c r="E51" s="89"/>
      <c r="F51" s="89"/>
      <c r="G51" s="89"/>
      <c r="H51" s="89"/>
      <c r="I51" s="708"/>
      <c r="J51" s="641"/>
      <c r="K51" s="641"/>
      <c r="L51" s="709"/>
      <c r="M51" s="71"/>
      <c r="N51" s="21"/>
      <c r="O51" s="21"/>
      <c r="P51" s="72"/>
      <c r="Q51" s="71"/>
      <c r="R51" s="21"/>
      <c r="S51" s="21"/>
      <c r="T51" s="72"/>
      <c r="U51" s="21"/>
      <c r="V51" s="21"/>
      <c r="W51" s="21"/>
      <c r="X51" s="21"/>
      <c r="Y51" s="21"/>
      <c r="Z51" s="21"/>
      <c r="AA51" s="21"/>
      <c r="AB51" s="21"/>
    </row>
    <row r="52" spans="1:28" ht="15" x14ac:dyDescent="0.35">
      <c r="A52" s="700"/>
      <c r="B52" s="685"/>
      <c r="C52" s="701"/>
      <c r="D52" s="89"/>
      <c r="E52" s="89"/>
      <c r="F52" s="89"/>
      <c r="G52" s="89"/>
      <c r="H52" s="89"/>
      <c r="I52" s="708"/>
      <c r="J52" s="641"/>
      <c r="K52" s="641"/>
      <c r="L52" s="709"/>
      <c r="M52" s="71"/>
      <c r="N52" s="21"/>
      <c r="O52" s="21"/>
      <c r="P52" s="72"/>
      <c r="Q52" s="71"/>
      <c r="R52" s="21"/>
      <c r="S52" s="21"/>
      <c r="T52" s="72"/>
      <c r="U52" s="21"/>
      <c r="V52" s="21"/>
      <c r="W52" s="21"/>
      <c r="X52" s="21"/>
      <c r="Y52" s="21"/>
      <c r="Z52" s="21"/>
      <c r="AA52" s="21"/>
      <c r="AB52" s="21"/>
    </row>
    <row r="53" spans="1:28" ht="15" x14ac:dyDescent="0.35">
      <c r="A53" s="700"/>
      <c r="B53" s="685"/>
      <c r="C53" s="701"/>
      <c r="D53" s="89"/>
      <c r="E53" s="89"/>
      <c r="F53" s="89"/>
      <c r="G53" s="89"/>
      <c r="H53" s="89"/>
      <c r="I53" s="708"/>
      <c r="J53" s="641"/>
      <c r="K53" s="641"/>
      <c r="L53" s="709"/>
      <c r="M53" s="71"/>
      <c r="N53" s="21"/>
      <c r="O53" s="21"/>
      <c r="P53" s="72"/>
      <c r="Q53" s="71"/>
      <c r="R53" s="21"/>
      <c r="S53" s="21"/>
      <c r="T53" s="72"/>
      <c r="U53" s="21"/>
      <c r="V53" s="21"/>
      <c r="W53" s="21"/>
      <c r="X53" s="21"/>
      <c r="Y53" s="21"/>
      <c r="Z53" s="21"/>
      <c r="AA53" s="21"/>
      <c r="AB53" s="21"/>
    </row>
    <row r="54" spans="1:28" ht="15" x14ac:dyDescent="0.35">
      <c r="A54" s="700"/>
      <c r="B54" s="685"/>
      <c r="C54" s="701"/>
      <c r="D54" s="89"/>
      <c r="E54" s="89"/>
      <c r="F54" s="89"/>
      <c r="G54" s="89"/>
      <c r="H54" s="89"/>
      <c r="I54" s="708"/>
      <c r="J54" s="641"/>
      <c r="K54" s="641"/>
      <c r="L54" s="709"/>
      <c r="M54" s="71"/>
      <c r="N54" s="21"/>
      <c r="O54" s="21"/>
      <c r="P54" s="72"/>
      <c r="Q54" s="71"/>
      <c r="R54" s="21"/>
      <c r="S54" s="21"/>
      <c r="T54" s="72"/>
      <c r="U54" s="21"/>
      <c r="V54" s="21"/>
      <c r="W54" s="21"/>
      <c r="X54" s="21"/>
      <c r="Y54" s="21"/>
      <c r="Z54" s="21"/>
      <c r="AA54" s="21"/>
      <c r="AB54" s="21"/>
    </row>
    <row r="55" spans="1:28" ht="15" x14ac:dyDescent="0.35">
      <c r="A55" s="700"/>
      <c r="B55" s="685"/>
      <c r="C55" s="701"/>
      <c r="D55" s="89"/>
      <c r="E55" s="89"/>
      <c r="F55" s="89"/>
      <c r="G55" s="89"/>
      <c r="H55" s="89"/>
      <c r="I55" s="708"/>
      <c r="J55" s="641"/>
      <c r="K55" s="641"/>
      <c r="L55" s="709"/>
      <c r="M55" s="71"/>
      <c r="N55" s="21"/>
      <c r="O55" s="21"/>
      <c r="P55" s="72"/>
      <c r="Q55" s="71"/>
      <c r="R55" s="21"/>
      <c r="S55" s="21"/>
      <c r="T55" s="72"/>
      <c r="U55" s="21"/>
      <c r="V55" s="21"/>
      <c r="W55" s="21"/>
      <c r="X55" s="21"/>
      <c r="Y55" s="21"/>
      <c r="Z55" s="21"/>
      <c r="AA55" s="21"/>
      <c r="AB55" s="21"/>
    </row>
    <row r="56" spans="1:28" ht="15" x14ac:dyDescent="0.35">
      <c r="A56" s="700"/>
      <c r="B56" s="685"/>
      <c r="C56" s="701"/>
      <c r="D56" s="89"/>
      <c r="E56" s="89"/>
      <c r="F56" s="89"/>
      <c r="G56" s="89"/>
      <c r="H56" s="89"/>
      <c r="I56" s="708"/>
      <c r="J56" s="641"/>
      <c r="K56" s="641"/>
      <c r="L56" s="709"/>
      <c r="M56" s="71"/>
      <c r="N56" s="21"/>
      <c r="O56" s="21"/>
      <c r="P56" s="72"/>
      <c r="Q56" s="71"/>
      <c r="R56" s="21"/>
      <c r="S56" s="21"/>
      <c r="T56" s="72"/>
      <c r="U56" s="21"/>
      <c r="V56" s="21"/>
      <c r="W56" s="21"/>
      <c r="X56" s="21"/>
      <c r="Y56" s="21"/>
      <c r="Z56" s="21"/>
      <c r="AA56" s="21"/>
      <c r="AB56" s="21"/>
    </row>
    <row r="57" spans="1:28" ht="15" x14ac:dyDescent="0.35">
      <c r="A57" s="700"/>
      <c r="B57" s="685"/>
      <c r="C57" s="701"/>
      <c r="D57" s="89"/>
      <c r="E57" s="89"/>
      <c r="F57" s="89"/>
      <c r="G57" s="89"/>
      <c r="H57" s="89"/>
      <c r="I57" s="708"/>
      <c r="J57" s="641"/>
      <c r="K57" s="641"/>
      <c r="L57" s="709"/>
      <c r="M57" s="71"/>
      <c r="N57" s="21"/>
      <c r="O57" s="21"/>
      <c r="P57" s="72"/>
      <c r="Q57" s="71"/>
      <c r="R57" s="21"/>
      <c r="S57" s="21"/>
      <c r="T57" s="72"/>
      <c r="U57" s="21"/>
      <c r="V57" s="21"/>
      <c r="W57" s="21"/>
      <c r="X57" s="21"/>
      <c r="Y57" s="21"/>
      <c r="Z57" s="21"/>
      <c r="AA57" s="21"/>
      <c r="AB57" s="21"/>
    </row>
    <row r="58" spans="1:28" ht="15" x14ac:dyDescent="0.35">
      <c r="A58" s="700"/>
      <c r="B58" s="685"/>
      <c r="C58" s="701"/>
      <c r="D58" s="89"/>
      <c r="E58" s="89"/>
      <c r="F58" s="89"/>
      <c r="G58" s="89"/>
      <c r="H58" s="89"/>
      <c r="I58" s="708"/>
      <c r="J58" s="641"/>
      <c r="K58" s="641"/>
      <c r="L58" s="709"/>
      <c r="M58" s="71"/>
      <c r="N58" s="21"/>
      <c r="O58" s="21"/>
      <c r="P58" s="72"/>
      <c r="Q58" s="71"/>
      <c r="R58" s="21"/>
      <c r="S58" s="21"/>
      <c r="T58" s="72"/>
      <c r="U58" s="21"/>
      <c r="V58" s="21"/>
      <c r="W58" s="21"/>
      <c r="X58" s="21"/>
      <c r="Y58" s="21"/>
      <c r="Z58" s="21"/>
      <c r="AA58" s="21"/>
      <c r="AB58" s="21"/>
    </row>
    <row r="59" spans="1:28" ht="15" x14ac:dyDescent="0.35">
      <c r="A59" s="700"/>
      <c r="B59" s="685"/>
      <c r="C59" s="701"/>
      <c r="D59" s="89"/>
      <c r="E59" s="89"/>
      <c r="F59" s="89"/>
      <c r="G59" s="89"/>
      <c r="H59" s="89"/>
      <c r="I59" s="708"/>
      <c r="J59" s="641"/>
      <c r="K59" s="641"/>
      <c r="L59" s="709"/>
      <c r="M59" s="71"/>
      <c r="N59" s="21"/>
      <c r="O59" s="21"/>
      <c r="P59" s="72"/>
      <c r="Q59" s="71"/>
      <c r="R59" s="21"/>
      <c r="S59" s="21"/>
      <c r="T59" s="72"/>
      <c r="U59" s="21"/>
      <c r="V59" s="21"/>
      <c r="W59" s="21"/>
      <c r="X59" s="21"/>
      <c r="Y59" s="21"/>
      <c r="Z59" s="21"/>
      <c r="AA59" s="21"/>
      <c r="AB59" s="21"/>
    </row>
    <row r="60" spans="1:28" ht="15" x14ac:dyDescent="0.35">
      <c r="A60" s="700"/>
      <c r="B60" s="685"/>
      <c r="C60" s="701"/>
      <c r="D60" s="89"/>
      <c r="E60" s="89"/>
      <c r="F60" s="89"/>
      <c r="G60" s="89"/>
      <c r="H60" s="89"/>
      <c r="I60" s="708"/>
      <c r="J60" s="641"/>
      <c r="K60" s="641"/>
      <c r="L60" s="709"/>
      <c r="M60" s="71"/>
      <c r="N60" s="21"/>
      <c r="O60" s="21"/>
      <c r="P60" s="72"/>
      <c r="Q60" s="71"/>
      <c r="R60" s="21"/>
      <c r="S60" s="21"/>
      <c r="T60" s="72"/>
      <c r="U60" s="21"/>
      <c r="V60" s="21"/>
      <c r="W60" s="21"/>
      <c r="X60" s="21"/>
      <c r="Y60" s="21"/>
      <c r="Z60" s="21"/>
      <c r="AA60" s="21"/>
      <c r="AB60" s="21"/>
    </row>
    <row r="61" spans="1:28" ht="15" x14ac:dyDescent="0.35">
      <c r="A61" s="700"/>
      <c r="B61" s="685"/>
      <c r="C61" s="701"/>
      <c r="D61" s="89"/>
      <c r="E61" s="89"/>
      <c r="F61" s="89"/>
      <c r="G61" s="89"/>
      <c r="H61" s="89"/>
      <c r="I61" s="708"/>
      <c r="J61" s="641"/>
      <c r="K61" s="641"/>
      <c r="L61" s="709"/>
      <c r="M61" s="71"/>
      <c r="N61" s="21"/>
      <c r="O61" s="21"/>
      <c r="P61" s="72"/>
      <c r="Q61" s="71"/>
      <c r="R61" s="21"/>
      <c r="S61" s="21"/>
      <c r="T61" s="72"/>
      <c r="U61" s="21"/>
      <c r="V61" s="21"/>
      <c r="W61" s="21"/>
      <c r="X61" s="21"/>
      <c r="Y61" s="21"/>
      <c r="Z61" s="21"/>
      <c r="AA61" s="21"/>
      <c r="AB61" s="21"/>
    </row>
    <row r="62" spans="1:28" ht="15" x14ac:dyDescent="0.35">
      <c r="A62" s="702"/>
      <c r="B62" s="703"/>
      <c r="C62" s="704"/>
      <c r="D62" s="80"/>
      <c r="E62" s="80"/>
      <c r="F62" s="80"/>
      <c r="G62" s="80"/>
      <c r="H62" s="80"/>
      <c r="I62" s="710"/>
      <c r="J62" s="711"/>
      <c r="K62" s="711"/>
      <c r="L62" s="712"/>
      <c r="M62" s="73"/>
      <c r="N62" s="74"/>
      <c r="O62" s="74"/>
      <c r="P62" s="75"/>
      <c r="Q62" s="73"/>
      <c r="R62" s="74"/>
      <c r="S62" s="74"/>
      <c r="T62" s="75"/>
      <c r="U62" s="21"/>
      <c r="V62" s="21"/>
      <c r="W62" s="21"/>
      <c r="X62" s="21"/>
      <c r="Y62" s="21"/>
      <c r="Z62" s="21"/>
      <c r="AA62" s="21"/>
      <c r="AB62" s="21"/>
    </row>
  </sheetData>
  <mergeCells count="17">
    <mergeCell ref="U32:X40"/>
    <mergeCell ref="Y32:AB40"/>
    <mergeCell ref="A1:M2"/>
    <mergeCell ref="A3:M4"/>
    <mergeCell ref="A5:M5"/>
    <mergeCell ref="N3:N4"/>
    <mergeCell ref="A42:C62"/>
    <mergeCell ref="I42:L62"/>
    <mergeCell ref="N8:S8"/>
    <mergeCell ref="H8:M8"/>
    <mergeCell ref="A27:M27"/>
    <mergeCell ref="A28:M28"/>
    <mergeCell ref="A29:M29"/>
    <mergeCell ref="A32:C40"/>
    <mergeCell ref="I32:L40"/>
    <mergeCell ref="M32:P40"/>
    <mergeCell ref="Q32:T40"/>
  </mergeCells>
  <phoneticPr fontId="62" type="noConversion"/>
  <printOptions horizontalCentered="1" verticalCentered="1"/>
  <pageMargins left="0.75000000000000011" right="0.75000000000000011" top="1" bottom="1" header="0.5" footer="0.5"/>
  <pageSetup scale="84" orientation="portrait" horizontalDpi="4294967292" verticalDpi="4294967292"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W111"/>
  <sheetViews>
    <sheetView showGridLines="0" topLeftCell="A7" zoomScaleNormal="100" workbookViewId="0">
      <pane xSplit="1" ySplit="2" topLeftCell="B36" activePane="bottomRight" state="frozen"/>
      <selection pane="topRight" activeCell="B7" sqref="B7"/>
      <selection pane="bottomLeft" activeCell="A10" sqref="A10"/>
      <selection pane="bottomRight" activeCell="B54" sqref="B54:G54"/>
    </sheetView>
  </sheetViews>
  <sheetFormatPr baseColWidth="10" defaultColWidth="11.44140625" defaultRowHeight="13.35" customHeight="1" x14ac:dyDescent="0.25"/>
  <cols>
    <col min="1" max="1" width="90.44140625" bestFit="1" customWidth="1"/>
    <col min="2" max="6" width="11.44140625" bestFit="1" customWidth="1"/>
    <col min="7" max="7" width="12.44140625" bestFit="1" customWidth="1"/>
    <col min="8" max="8" width="11.77734375" customWidth="1"/>
    <col min="9" max="9" width="13.44140625" customWidth="1"/>
    <col min="10" max="10" width="13.77734375" customWidth="1"/>
    <col min="11" max="11" width="18.44140625" customWidth="1"/>
    <col min="12" max="12" width="13.44140625" bestFit="1" customWidth="1"/>
    <col min="13" max="13" width="14" customWidth="1"/>
    <col min="14" max="14" width="11.44140625" bestFit="1" customWidth="1"/>
    <col min="15" max="15" width="16.44140625" customWidth="1"/>
    <col min="16" max="16" width="13.44140625" bestFit="1" customWidth="1"/>
    <col min="17" max="17" width="14.44140625" customWidth="1"/>
    <col min="18" max="18" width="16.21875" customWidth="1"/>
    <col min="19" max="19" width="42.44140625" customWidth="1"/>
    <col min="20" max="20" width="14.44140625" bestFit="1" customWidth="1"/>
    <col min="21" max="21" width="15.21875" customWidth="1"/>
    <col min="22" max="23" width="12.44140625" customWidth="1"/>
  </cols>
  <sheetData>
    <row r="1" spans="1:23" ht="60" customHeight="1" x14ac:dyDescent="0.3">
      <c r="A1" s="641"/>
      <c r="B1" s="641"/>
      <c r="C1" s="641"/>
      <c r="D1" s="641"/>
      <c r="E1" s="641"/>
      <c r="F1" s="641"/>
      <c r="G1" s="641"/>
      <c r="H1" s="641"/>
      <c r="I1" s="9"/>
      <c r="J1" s="9"/>
      <c r="K1" s="9"/>
      <c r="L1" s="9"/>
      <c r="M1" s="9"/>
      <c r="N1" s="9"/>
      <c r="O1" s="9"/>
      <c r="P1" s="9"/>
      <c r="Q1" s="9"/>
      <c r="R1" s="9"/>
      <c r="S1" s="9"/>
      <c r="T1" s="9"/>
      <c r="U1" s="9"/>
      <c r="V1" s="9"/>
      <c r="W1" s="9"/>
    </row>
    <row r="2" spans="1:23" ht="30.75" customHeight="1" x14ac:dyDescent="0.3">
      <c r="A2" s="641"/>
      <c r="B2" s="641"/>
      <c r="C2" s="641"/>
      <c r="D2" s="641"/>
      <c r="E2" s="641"/>
      <c r="F2" s="641"/>
      <c r="G2" s="641"/>
      <c r="H2" s="641"/>
      <c r="I2" s="9"/>
      <c r="J2" s="9"/>
      <c r="K2" s="9"/>
      <c r="L2" s="9"/>
      <c r="M2" s="9"/>
      <c r="N2" s="9"/>
      <c r="O2" s="9"/>
      <c r="P2" s="9"/>
      <c r="Q2" s="9"/>
      <c r="R2" s="9"/>
      <c r="S2" s="9"/>
      <c r="T2" s="9"/>
      <c r="U2" s="9"/>
      <c r="V2" s="9"/>
      <c r="W2" s="9"/>
    </row>
    <row r="3" spans="1:23" ht="14.1" customHeight="1" x14ac:dyDescent="0.3">
      <c r="A3" s="640" t="s">
        <v>104</v>
      </c>
      <c r="B3" s="640"/>
      <c r="C3" s="640"/>
      <c r="D3" s="640"/>
      <c r="E3" s="640"/>
      <c r="F3" s="640"/>
      <c r="G3" s="640"/>
      <c r="H3" s="640"/>
      <c r="I3" s="9"/>
      <c r="J3" s="9"/>
      <c r="K3" s="9"/>
      <c r="L3" s="9"/>
      <c r="M3" s="9"/>
      <c r="N3" s="9"/>
      <c r="O3" s="9"/>
      <c r="P3" s="9"/>
      <c r="Q3" s="9"/>
      <c r="R3" s="9"/>
      <c r="S3" s="9"/>
      <c r="T3" s="9"/>
      <c r="U3" s="9"/>
      <c r="V3" s="9"/>
      <c r="W3" s="9"/>
    </row>
    <row r="4" spans="1:23" ht="17.100000000000001" customHeight="1" x14ac:dyDescent="0.3">
      <c r="A4" s="640"/>
      <c r="B4" s="640"/>
      <c r="C4" s="640"/>
      <c r="D4" s="640"/>
      <c r="E4" s="640"/>
      <c r="F4" s="640"/>
      <c r="G4" s="640"/>
      <c r="H4" s="640"/>
      <c r="I4" s="9"/>
      <c r="J4" s="9"/>
      <c r="K4" s="9"/>
      <c r="L4" s="9"/>
      <c r="M4" s="9"/>
      <c r="N4" s="9"/>
      <c r="O4" s="9"/>
      <c r="P4" s="9"/>
      <c r="Q4" s="9"/>
      <c r="R4" s="9"/>
      <c r="S4" s="9"/>
      <c r="T4" s="9"/>
      <c r="U4" s="9"/>
      <c r="V4" s="9"/>
      <c r="W4" s="9"/>
    </row>
    <row r="5" spans="1:23" ht="71.099999999999994" customHeight="1" x14ac:dyDescent="0.3">
      <c r="A5" s="642" t="s">
        <v>105</v>
      </c>
      <c r="B5" s="643"/>
      <c r="C5" s="643"/>
      <c r="D5" s="643"/>
      <c r="E5" s="643"/>
      <c r="F5" s="643"/>
      <c r="G5" s="643"/>
      <c r="H5" s="644"/>
      <c r="I5" s="9"/>
      <c r="J5" s="9"/>
      <c r="K5" s="9"/>
      <c r="L5" s="9"/>
      <c r="M5" s="9"/>
      <c r="N5" s="9"/>
      <c r="O5" s="9"/>
      <c r="P5" s="9"/>
      <c r="Q5" s="9"/>
      <c r="R5" s="9"/>
      <c r="S5" s="9"/>
      <c r="T5" s="9"/>
      <c r="U5" s="9"/>
      <c r="V5" s="9"/>
      <c r="W5" s="9"/>
    </row>
    <row r="6" spans="1:23" ht="13.8" x14ac:dyDescent="0.3">
      <c r="A6" s="9"/>
      <c r="B6" s="9"/>
      <c r="C6" s="9"/>
      <c r="D6" s="9"/>
      <c r="E6" s="54"/>
      <c r="F6" s="9"/>
      <c r="G6" s="9"/>
      <c r="H6" s="9"/>
      <c r="I6" s="9"/>
      <c r="J6" s="9"/>
      <c r="K6" s="9"/>
      <c r="L6" s="9"/>
      <c r="M6" s="9"/>
      <c r="N6" s="9"/>
      <c r="O6" s="9"/>
      <c r="P6" s="9"/>
      <c r="Q6" s="9"/>
      <c r="R6" s="9"/>
      <c r="S6" s="9"/>
      <c r="T6" s="9"/>
      <c r="U6" s="9"/>
      <c r="V6" s="9"/>
      <c r="W6" s="9"/>
    </row>
    <row r="7" spans="1:23" ht="18" customHeight="1" x14ac:dyDescent="0.45">
      <c r="A7" s="645" t="s">
        <v>71</v>
      </c>
      <c r="B7" s="646"/>
      <c r="C7" s="646"/>
      <c r="D7" s="646"/>
      <c r="E7" s="646"/>
      <c r="F7" s="646"/>
      <c r="G7" s="647"/>
      <c r="I7" s="9"/>
      <c r="J7" s="9"/>
      <c r="K7" s="9"/>
      <c r="L7" s="9"/>
      <c r="M7" s="9"/>
      <c r="N7" s="9"/>
      <c r="O7" s="9"/>
      <c r="P7" s="9"/>
      <c r="Q7" s="9"/>
      <c r="R7" s="9"/>
      <c r="S7" s="9"/>
      <c r="T7" s="9"/>
      <c r="U7" s="9"/>
      <c r="V7" s="9"/>
      <c r="W7" s="9"/>
    </row>
    <row r="8" spans="1:23" ht="27" customHeight="1" x14ac:dyDescent="0.3">
      <c r="A8" s="342" t="s">
        <v>72</v>
      </c>
      <c r="B8" s="30" t="s">
        <v>74</v>
      </c>
      <c r="C8" s="30" t="s">
        <v>75</v>
      </c>
      <c r="D8" s="30" t="s">
        <v>76</v>
      </c>
      <c r="E8" s="30" t="s">
        <v>77</v>
      </c>
      <c r="F8" s="30" t="s">
        <v>78</v>
      </c>
      <c r="G8" s="420" t="s">
        <v>50</v>
      </c>
      <c r="H8" s="9"/>
      <c r="I8" s="9"/>
      <c r="J8" s="9"/>
      <c r="K8" s="9"/>
      <c r="L8" s="9"/>
      <c r="M8" s="9"/>
      <c r="N8" s="9"/>
      <c r="O8" s="9"/>
      <c r="P8" s="9"/>
      <c r="Q8" s="9"/>
      <c r="R8" s="9"/>
      <c r="S8" s="9"/>
      <c r="T8" s="9"/>
      <c r="U8" s="9"/>
      <c r="V8" s="9"/>
      <c r="W8" s="9"/>
    </row>
    <row r="9" spans="1:23" ht="15.6" customHeight="1" x14ac:dyDescent="0.3">
      <c r="A9" s="413" t="s">
        <v>119</v>
      </c>
      <c r="B9" s="211"/>
      <c r="C9" s="211"/>
      <c r="D9" s="211"/>
      <c r="E9" s="211"/>
      <c r="F9" s="211"/>
      <c r="G9" s="345"/>
      <c r="H9" s="9"/>
      <c r="I9" s="9"/>
      <c r="J9" s="9"/>
      <c r="K9" s="9"/>
      <c r="L9" s="9"/>
      <c r="M9" s="9"/>
      <c r="N9" s="9"/>
      <c r="O9" s="9"/>
      <c r="P9" s="9"/>
      <c r="Q9" s="9"/>
      <c r="R9" s="9"/>
      <c r="S9" s="9"/>
      <c r="T9" s="9"/>
      <c r="U9" s="9"/>
      <c r="V9" s="9"/>
      <c r="W9" s="9"/>
    </row>
    <row r="10" spans="1:23" ht="13.8" x14ac:dyDescent="0.3">
      <c r="A10" s="419" t="s">
        <v>120</v>
      </c>
      <c r="B10" s="9"/>
      <c r="C10" s="9"/>
      <c r="D10" s="9"/>
      <c r="E10" s="9"/>
      <c r="F10" s="9"/>
      <c r="G10" s="9"/>
      <c r="H10" s="9"/>
      <c r="I10" s="9"/>
      <c r="J10" s="9"/>
      <c r="K10" s="9"/>
      <c r="L10" s="9"/>
      <c r="M10" s="9"/>
      <c r="N10" s="9"/>
      <c r="O10" s="9"/>
      <c r="P10" s="9"/>
      <c r="Q10" s="9"/>
      <c r="R10" s="9"/>
      <c r="S10" s="9"/>
      <c r="T10" s="9"/>
      <c r="U10" s="9"/>
      <c r="V10" s="9"/>
      <c r="W10" s="9"/>
    </row>
    <row r="11" spans="1:23" ht="13.8" x14ac:dyDescent="0.3">
      <c r="A11" s="424" t="s">
        <v>123</v>
      </c>
      <c r="B11" s="9"/>
      <c r="C11" s="9"/>
      <c r="D11" s="9"/>
      <c r="E11" s="9"/>
      <c r="F11" s="9"/>
      <c r="G11" s="9"/>
      <c r="H11" s="404"/>
      <c r="I11" s="404"/>
      <c r="J11" s="404"/>
      <c r="K11" s="404"/>
      <c r="L11" s="404"/>
      <c r="M11" s="404"/>
      <c r="N11" s="404"/>
      <c r="O11" s="404"/>
      <c r="P11" s="404"/>
      <c r="Q11" s="9"/>
      <c r="R11" s="9"/>
      <c r="S11" s="9"/>
      <c r="T11" s="9"/>
      <c r="U11" s="9"/>
      <c r="V11" s="9"/>
      <c r="W11" s="9"/>
    </row>
    <row r="12" spans="1:23" ht="13.8" x14ac:dyDescent="0.3">
      <c r="A12" s="425" t="s">
        <v>127</v>
      </c>
      <c r="B12" s="9"/>
      <c r="C12" s="9"/>
      <c r="D12" s="9"/>
      <c r="E12" s="9"/>
      <c r="F12" s="9"/>
      <c r="G12" s="9"/>
      <c r="H12" s="9"/>
      <c r="I12" s="9"/>
      <c r="J12" s="9"/>
      <c r="K12" s="9"/>
      <c r="L12" s="9"/>
      <c r="M12" s="9"/>
      <c r="N12" s="9"/>
      <c r="O12" s="9"/>
      <c r="P12" s="9"/>
      <c r="Q12" s="9"/>
      <c r="R12" s="9"/>
      <c r="S12" s="9"/>
      <c r="T12" s="9"/>
      <c r="U12" s="9"/>
      <c r="V12" s="9"/>
      <c r="W12" s="9"/>
    </row>
    <row r="13" spans="1:23" ht="15.6" customHeight="1" x14ac:dyDescent="0.3">
      <c r="A13" s="413" t="s">
        <v>131</v>
      </c>
      <c r="B13" s="421"/>
      <c r="C13" s="421"/>
      <c r="D13" s="421"/>
      <c r="E13" s="422"/>
      <c r="F13" s="422"/>
      <c r="G13" s="423"/>
      <c r="H13" s="9"/>
      <c r="I13" s="9"/>
      <c r="J13" s="9"/>
      <c r="K13" s="9"/>
      <c r="L13" s="9"/>
      <c r="M13" s="9"/>
      <c r="N13" s="9"/>
      <c r="O13" s="9"/>
      <c r="P13" s="9"/>
      <c r="Q13" s="9"/>
      <c r="R13" s="9"/>
      <c r="S13" s="217"/>
      <c r="T13" s="9"/>
      <c r="U13" s="9"/>
      <c r="V13" s="9"/>
      <c r="W13" s="9"/>
    </row>
    <row r="14" spans="1:23" ht="13.8" x14ac:dyDescent="0.3">
      <c r="A14" s="419" t="s">
        <v>132</v>
      </c>
      <c r="B14" s="406"/>
      <c r="C14" s="406"/>
      <c r="D14" s="406"/>
      <c r="E14" s="406"/>
      <c r="F14" s="406"/>
      <c r="G14" s="406"/>
      <c r="H14" s="406"/>
      <c r="I14" s="406"/>
      <c r="J14" s="406"/>
      <c r="K14" s="406"/>
      <c r="L14" s="406"/>
      <c r="M14" s="406"/>
      <c r="N14" s="406"/>
      <c r="O14" s="406"/>
      <c r="P14" s="406"/>
      <c r="Q14" s="406"/>
      <c r="R14" s="406"/>
      <c r="S14" s="406"/>
      <c r="T14" s="406"/>
      <c r="U14" s="406"/>
      <c r="V14" s="406"/>
      <c r="W14" s="406"/>
    </row>
    <row r="15" spans="1:23" ht="13.8" x14ac:dyDescent="0.3">
      <c r="A15" s="424" t="s">
        <v>134</v>
      </c>
      <c r="B15" s="406"/>
      <c r="C15" s="406"/>
      <c r="D15" s="406"/>
      <c r="E15" s="406"/>
      <c r="F15" s="406"/>
      <c r="G15" s="406"/>
      <c r="H15" s="406"/>
      <c r="I15" s="406"/>
      <c r="J15" s="406"/>
      <c r="K15" s="406"/>
      <c r="L15" s="406"/>
      <c r="M15" s="406"/>
      <c r="N15" s="406"/>
      <c r="O15" s="406"/>
      <c r="P15" s="406"/>
      <c r="Q15" s="406"/>
      <c r="R15" s="406"/>
      <c r="S15" s="406"/>
      <c r="T15" s="406"/>
      <c r="U15" s="406"/>
      <c r="V15" s="406"/>
      <c r="W15" s="406"/>
    </row>
    <row r="16" spans="1:23" ht="13.8" x14ac:dyDescent="0.3">
      <c r="A16" s="425" t="s">
        <v>136</v>
      </c>
      <c r="B16" s="9"/>
      <c r="C16" s="9"/>
      <c r="D16" s="9"/>
      <c r="E16" s="9"/>
      <c r="F16" s="9"/>
      <c r="G16" s="9"/>
      <c r="H16" s="9"/>
      <c r="I16" s="9"/>
      <c r="J16" s="9"/>
      <c r="K16" s="9"/>
      <c r="L16" s="9"/>
      <c r="M16" s="9"/>
      <c r="N16" s="9"/>
      <c r="O16" s="9"/>
      <c r="P16" s="9"/>
      <c r="Q16" s="9"/>
      <c r="R16" s="9"/>
      <c r="S16" s="9"/>
      <c r="T16" s="9"/>
      <c r="U16" s="9"/>
      <c r="V16" s="9"/>
      <c r="W16" s="9"/>
    </row>
    <row r="17" spans="1:23" ht="15" x14ac:dyDescent="0.35">
      <c r="A17" s="412" t="s">
        <v>196</v>
      </c>
      <c r="B17" s="410"/>
      <c r="C17" s="410"/>
      <c r="D17" s="410"/>
      <c r="E17" s="410"/>
      <c r="F17" s="410"/>
      <c r="G17" s="411"/>
      <c r="H17" s="21"/>
      <c r="I17" s="21"/>
      <c r="J17" s="21"/>
      <c r="K17" s="21"/>
      <c r="L17" s="21"/>
      <c r="M17" s="21"/>
      <c r="N17" s="21"/>
      <c r="O17" s="21"/>
      <c r="P17" s="21"/>
      <c r="Q17" s="21"/>
      <c r="R17" s="21"/>
      <c r="S17" s="21"/>
      <c r="T17" s="21"/>
      <c r="U17" s="21"/>
      <c r="V17" s="21"/>
      <c r="W17" s="21"/>
    </row>
    <row r="18" spans="1:23" ht="13.8" x14ac:dyDescent="0.3">
      <c r="A18" s="414" t="s">
        <v>138</v>
      </c>
      <c r="B18" s="9"/>
      <c r="C18" s="9"/>
      <c r="D18" s="9"/>
      <c r="E18" s="9"/>
      <c r="F18" s="9"/>
      <c r="G18" s="9"/>
      <c r="H18" s="9"/>
      <c r="I18" s="9"/>
      <c r="J18" s="9"/>
      <c r="K18" s="9"/>
      <c r="L18" s="9"/>
      <c r="M18" s="9"/>
      <c r="N18" s="9"/>
      <c r="O18" s="9"/>
      <c r="P18" s="9"/>
      <c r="Q18" s="9"/>
      <c r="R18" s="9"/>
      <c r="S18" s="9"/>
      <c r="T18" s="9"/>
      <c r="U18" s="9"/>
      <c r="V18" s="9"/>
      <c r="W18" s="9"/>
    </row>
    <row r="19" spans="1:23" ht="13.8" x14ac:dyDescent="0.3">
      <c r="A19" s="415" t="s">
        <v>139</v>
      </c>
      <c r="B19" s="9"/>
      <c r="C19" s="9"/>
      <c r="D19" s="9"/>
      <c r="E19" s="9"/>
      <c r="F19" s="9"/>
      <c r="G19" s="9"/>
      <c r="H19" s="9"/>
      <c r="I19" s="9"/>
      <c r="J19" s="9"/>
      <c r="K19" s="9"/>
      <c r="L19" s="9"/>
      <c r="M19" s="9"/>
      <c r="N19" s="9"/>
      <c r="O19" s="9"/>
      <c r="P19" s="9"/>
      <c r="Q19" s="9"/>
      <c r="R19" s="9"/>
      <c r="S19" s="9"/>
      <c r="T19" s="9"/>
      <c r="U19" s="9"/>
      <c r="V19" s="9"/>
      <c r="W19" s="9"/>
    </row>
    <row r="20" spans="1:23" ht="13.8" x14ac:dyDescent="0.3">
      <c r="A20" s="416" t="s">
        <v>140</v>
      </c>
      <c r="B20" s="9"/>
      <c r="C20" s="9"/>
      <c r="D20" s="9"/>
      <c r="E20" s="9"/>
      <c r="F20" s="9"/>
      <c r="G20" s="9"/>
      <c r="H20" s="9"/>
      <c r="I20" s="9"/>
      <c r="J20" s="9"/>
      <c r="K20" s="9"/>
      <c r="L20" s="9"/>
      <c r="M20" s="9"/>
      <c r="N20" s="9"/>
      <c r="O20" s="9"/>
      <c r="P20" s="9"/>
      <c r="Q20" s="9"/>
      <c r="R20" s="9"/>
      <c r="S20" s="9"/>
      <c r="T20" s="9"/>
      <c r="U20" s="9"/>
      <c r="V20" s="9"/>
      <c r="W20" s="9"/>
    </row>
    <row r="21" spans="1:23" ht="13.8" x14ac:dyDescent="0.3">
      <c r="A21" s="417" t="s">
        <v>141</v>
      </c>
      <c r="B21" s="9"/>
      <c r="C21" s="9"/>
      <c r="D21" s="9"/>
      <c r="E21" s="9"/>
      <c r="F21" s="9"/>
      <c r="G21" s="9"/>
      <c r="H21" s="9"/>
      <c r="I21" s="9"/>
      <c r="J21" s="9"/>
      <c r="K21" s="9"/>
      <c r="L21" s="9"/>
      <c r="M21" s="9"/>
      <c r="N21" s="9"/>
      <c r="O21" s="9"/>
      <c r="P21" s="9"/>
      <c r="Q21" s="9"/>
      <c r="R21" s="9"/>
      <c r="S21" s="9"/>
      <c r="T21" s="9"/>
      <c r="U21" s="9"/>
      <c r="V21" s="9"/>
      <c r="W21" s="9"/>
    </row>
    <row r="22" spans="1:23" ht="13.8" x14ac:dyDescent="0.3">
      <c r="A22" s="403"/>
      <c r="B22" s="373"/>
      <c r="C22" s="373"/>
      <c r="D22" s="37"/>
      <c r="E22" s="373"/>
      <c r="F22" s="10"/>
      <c r="G22" s="373"/>
      <c r="H22" s="10"/>
      <c r="I22" s="373"/>
      <c r="J22" s="10"/>
      <c r="K22" s="373"/>
      <c r="L22" s="10"/>
      <c r="M22" s="9"/>
      <c r="N22" s="9"/>
      <c r="O22" s="9"/>
      <c r="P22" s="9"/>
      <c r="Q22" s="9"/>
      <c r="R22" s="9"/>
      <c r="S22" s="9"/>
      <c r="T22" s="9"/>
      <c r="U22" s="9"/>
      <c r="V22" s="9"/>
      <c r="W22" s="9"/>
    </row>
    <row r="23" spans="1:23" ht="19.2" x14ac:dyDescent="0.45">
      <c r="A23" s="645" t="s">
        <v>71</v>
      </c>
      <c r="B23" s="646"/>
      <c r="C23" s="646"/>
      <c r="D23" s="646"/>
      <c r="E23" s="646"/>
      <c r="F23" s="647"/>
      <c r="G23" s="373"/>
      <c r="H23" s="10"/>
      <c r="I23" s="373"/>
      <c r="J23" s="10"/>
      <c r="K23" s="373"/>
      <c r="L23" s="10"/>
      <c r="M23" s="9"/>
      <c r="N23" s="9"/>
      <c r="O23" s="9"/>
      <c r="P23" s="9"/>
      <c r="Q23" s="9"/>
      <c r="R23" s="9"/>
      <c r="S23" s="9"/>
      <c r="T23" s="9"/>
      <c r="U23" s="9"/>
      <c r="V23" s="9"/>
      <c r="W23" s="9"/>
    </row>
    <row r="24" spans="1:23" ht="26.4" x14ac:dyDescent="0.3">
      <c r="A24" s="341" t="s">
        <v>72</v>
      </c>
      <c r="B24" s="408" t="s">
        <v>114</v>
      </c>
      <c r="C24" s="408" t="s">
        <v>115</v>
      </c>
      <c r="D24" s="408" t="s">
        <v>116</v>
      </c>
      <c r="E24" s="408" t="s">
        <v>117</v>
      </c>
      <c r="F24" s="408" t="s">
        <v>118</v>
      </c>
      <c r="G24" s="373"/>
      <c r="H24" s="10"/>
      <c r="I24" s="373"/>
      <c r="J24" s="10"/>
      <c r="K24" s="373"/>
      <c r="L24" s="10"/>
      <c r="M24" s="9"/>
      <c r="N24" s="9"/>
      <c r="O24" s="9"/>
      <c r="P24" s="9"/>
      <c r="Q24" s="9"/>
      <c r="R24" s="9"/>
      <c r="S24" s="9"/>
      <c r="T24" s="9"/>
      <c r="U24" s="9"/>
      <c r="V24" s="9"/>
      <c r="W24" s="9"/>
    </row>
    <row r="25" spans="1:23" ht="13.8" x14ac:dyDescent="0.3">
      <c r="A25" s="426" t="s">
        <v>119</v>
      </c>
      <c r="B25" s="211"/>
      <c r="C25" s="338"/>
      <c r="D25" s="211"/>
      <c r="E25" s="211"/>
      <c r="F25" s="345"/>
      <c r="G25" s="373"/>
      <c r="H25" s="10"/>
      <c r="I25" s="373"/>
      <c r="J25" s="10"/>
      <c r="K25" s="373"/>
      <c r="L25" s="10"/>
      <c r="M25" s="9"/>
      <c r="N25" s="9"/>
      <c r="O25" s="9"/>
      <c r="P25" s="9"/>
      <c r="Q25" s="9"/>
      <c r="R25" s="9"/>
      <c r="S25" s="9"/>
      <c r="T25" s="9"/>
      <c r="U25" s="9"/>
      <c r="V25" s="9"/>
      <c r="W25" s="9"/>
    </row>
    <row r="26" spans="1:23" ht="13.8" x14ac:dyDescent="0.3">
      <c r="A26" s="405" t="s">
        <v>120</v>
      </c>
      <c r="B26" s="9"/>
      <c r="C26" s="9"/>
      <c r="D26" s="9"/>
      <c r="E26" s="9"/>
      <c r="F26" s="9"/>
      <c r="G26" s="373"/>
      <c r="H26" s="10"/>
      <c r="I26" s="373"/>
      <c r="J26" s="10"/>
      <c r="K26" s="373"/>
      <c r="L26" s="10"/>
      <c r="M26" s="9"/>
      <c r="N26" s="9"/>
      <c r="O26" s="9"/>
      <c r="P26" s="9"/>
      <c r="Q26" s="9"/>
      <c r="R26" s="9"/>
      <c r="S26" s="9"/>
      <c r="T26" s="9"/>
      <c r="U26" s="9"/>
      <c r="V26" s="9"/>
      <c r="W26" s="9"/>
    </row>
    <row r="27" spans="1:23" ht="13.8" x14ac:dyDescent="0.3">
      <c r="A27" s="424" t="s">
        <v>123</v>
      </c>
      <c r="B27" s="9"/>
      <c r="C27" s="9"/>
      <c r="D27" s="9"/>
      <c r="E27" s="9"/>
      <c r="F27" s="9"/>
      <c r="G27" s="373"/>
      <c r="H27" s="10"/>
      <c r="I27" s="373"/>
      <c r="J27" s="10"/>
      <c r="K27" s="373"/>
      <c r="L27" s="10"/>
      <c r="M27" s="9"/>
      <c r="N27" s="9"/>
      <c r="O27" s="9"/>
      <c r="P27" s="9"/>
      <c r="Q27" s="9"/>
      <c r="R27" s="9"/>
      <c r="S27" s="9"/>
      <c r="T27" s="9"/>
      <c r="U27" s="9"/>
      <c r="V27" s="9"/>
      <c r="W27" s="9"/>
    </row>
    <row r="28" spans="1:23" ht="13.8" x14ac:dyDescent="0.3">
      <c r="A28" s="425" t="s">
        <v>127</v>
      </c>
      <c r="B28" s="9"/>
      <c r="C28" s="9"/>
      <c r="D28" s="9"/>
      <c r="E28" s="9"/>
      <c r="F28" s="9"/>
      <c r="G28" s="373"/>
      <c r="H28" s="10"/>
      <c r="I28" s="373"/>
      <c r="J28" s="10"/>
      <c r="K28" s="373"/>
      <c r="L28" s="10"/>
      <c r="M28" s="9"/>
      <c r="N28" s="9"/>
      <c r="O28" s="9"/>
      <c r="P28" s="9"/>
      <c r="Q28" s="9"/>
      <c r="R28" s="9"/>
      <c r="S28" s="9"/>
      <c r="T28" s="9"/>
      <c r="U28" s="9"/>
      <c r="V28" s="9"/>
      <c r="W28" s="9"/>
    </row>
    <row r="29" spans="1:23" ht="13.8" x14ac:dyDescent="0.3">
      <c r="A29" s="426" t="s">
        <v>131</v>
      </c>
      <c r="B29" s="206"/>
      <c r="C29" s="409"/>
      <c r="D29" s="206"/>
      <c r="E29" s="409"/>
      <c r="F29" s="407"/>
      <c r="G29" s="373"/>
      <c r="H29" s="10"/>
      <c r="I29" s="373"/>
      <c r="J29" s="10"/>
      <c r="K29" s="373"/>
      <c r="L29" s="10"/>
      <c r="M29" s="9"/>
      <c r="N29" s="9"/>
      <c r="O29" s="9"/>
      <c r="P29" s="9"/>
      <c r="Q29" s="9"/>
      <c r="R29" s="9"/>
      <c r="S29" s="9"/>
      <c r="T29" s="9"/>
      <c r="U29" s="9"/>
      <c r="V29" s="9"/>
      <c r="W29" s="9"/>
    </row>
    <row r="30" spans="1:23" ht="13.8" x14ac:dyDescent="0.3">
      <c r="A30" s="405" t="s">
        <v>132</v>
      </c>
      <c r="B30" s="9"/>
      <c r="C30" s="9"/>
      <c r="D30" s="9"/>
      <c r="E30" s="9"/>
      <c r="F30" s="9"/>
      <c r="G30" s="373"/>
      <c r="H30" s="10"/>
      <c r="I30" s="373"/>
      <c r="J30" s="10"/>
      <c r="K30" s="373"/>
      <c r="L30" s="10"/>
      <c r="M30" s="9"/>
      <c r="N30" s="9"/>
      <c r="O30" s="9"/>
      <c r="P30" s="9"/>
      <c r="Q30" s="9"/>
      <c r="R30" s="9"/>
      <c r="S30" s="9"/>
      <c r="T30" s="9"/>
      <c r="U30" s="9"/>
      <c r="V30" s="9"/>
      <c r="W30" s="9"/>
    </row>
    <row r="31" spans="1:23" ht="13.8" x14ac:dyDescent="0.3">
      <c r="A31" s="424" t="s">
        <v>134</v>
      </c>
      <c r="B31" s="9"/>
      <c r="C31" s="9"/>
      <c r="D31" s="9"/>
      <c r="E31" s="9"/>
      <c r="F31" s="9"/>
      <c r="G31" s="373"/>
      <c r="H31" s="10"/>
      <c r="I31" s="373"/>
      <c r="J31" s="10"/>
      <c r="K31" s="373"/>
      <c r="L31" s="10"/>
      <c r="M31" s="9"/>
      <c r="N31" s="9"/>
      <c r="O31" s="9"/>
      <c r="P31" s="9"/>
      <c r="Q31" s="9"/>
      <c r="R31" s="9"/>
      <c r="S31" s="9"/>
      <c r="T31" s="9"/>
      <c r="U31" s="9"/>
      <c r="V31" s="9"/>
      <c r="W31" s="9"/>
    </row>
    <row r="32" spans="1:23" ht="13.8" x14ac:dyDescent="0.3">
      <c r="A32" s="427" t="s">
        <v>136</v>
      </c>
      <c r="B32" s="9"/>
      <c r="C32" s="9"/>
      <c r="D32" s="9"/>
      <c r="E32" s="9"/>
      <c r="F32" s="9"/>
      <c r="G32" s="373"/>
      <c r="H32" s="10"/>
      <c r="I32" s="373"/>
      <c r="J32" s="10"/>
      <c r="K32" s="373"/>
      <c r="L32" s="10"/>
      <c r="M32" s="9"/>
      <c r="N32" s="9"/>
      <c r="O32" s="9"/>
      <c r="P32" s="9"/>
      <c r="Q32" s="9"/>
      <c r="R32" s="9"/>
      <c r="S32" s="9"/>
      <c r="T32" s="9"/>
      <c r="U32" s="9"/>
      <c r="V32" s="9"/>
      <c r="W32" s="9"/>
    </row>
    <row r="33" spans="1:23" ht="13.8" x14ac:dyDescent="0.3">
      <c r="A33" s="403"/>
      <c r="B33" s="373"/>
      <c r="C33" s="373"/>
      <c r="D33" s="37"/>
      <c r="E33" s="373"/>
      <c r="F33" s="10"/>
      <c r="G33" s="373"/>
      <c r="H33" s="10"/>
      <c r="I33" s="373"/>
      <c r="J33" s="10"/>
      <c r="K33" s="373"/>
      <c r="L33" s="10"/>
      <c r="M33" s="9"/>
      <c r="N33" s="9"/>
      <c r="O33" s="9"/>
      <c r="P33" s="9"/>
      <c r="Q33" s="9"/>
      <c r="R33" s="9"/>
      <c r="S33" s="9"/>
      <c r="T33" s="9"/>
      <c r="U33" s="9"/>
      <c r="V33" s="9"/>
      <c r="W33" s="9"/>
    </row>
    <row r="34" spans="1:23" ht="19.2" x14ac:dyDescent="0.45">
      <c r="A34" s="645" t="s">
        <v>71</v>
      </c>
      <c r="B34" s="646"/>
      <c r="C34" s="646"/>
      <c r="D34" s="646"/>
      <c r="E34" s="646"/>
      <c r="F34" s="646"/>
      <c r="G34" s="647"/>
      <c r="H34" s="10"/>
      <c r="I34" s="373"/>
      <c r="J34" s="10"/>
      <c r="K34" s="373"/>
      <c r="L34" s="10"/>
      <c r="M34" s="9"/>
      <c r="N34" s="9"/>
      <c r="O34" s="9"/>
      <c r="P34" s="9"/>
      <c r="Q34" s="9"/>
      <c r="R34" s="9"/>
      <c r="S34" s="9"/>
      <c r="T34" s="9"/>
      <c r="U34" s="9"/>
      <c r="V34" s="9"/>
      <c r="W34" s="9"/>
    </row>
    <row r="35" spans="1:23" ht="19.2" x14ac:dyDescent="0.3">
      <c r="A35" s="341" t="s">
        <v>72</v>
      </c>
      <c r="B35" s="30" t="s">
        <v>74</v>
      </c>
      <c r="C35" s="420" t="s">
        <v>75</v>
      </c>
      <c r="D35" s="31" t="s">
        <v>76</v>
      </c>
      <c r="E35" s="420" t="s">
        <v>77</v>
      </c>
      <c r="F35" s="31" t="s">
        <v>78</v>
      </c>
      <c r="G35" s="420" t="s">
        <v>50</v>
      </c>
      <c r="H35" s="10"/>
      <c r="I35" s="10"/>
      <c r="J35" s="373"/>
      <c r="K35" s="10"/>
      <c r="L35" s="10"/>
      <c r="M35" s="373"/>
      <c r="N35" s="10"/>
      <c r="O35" s="10"/>
      <c r="P35" s="373"/>
      <c r="Q35" s="10"/>
      <c r="R35" s="10"/>
      <c r="S35" s="9"/>
      <c r="T35" s="9"/>
      <c r="U35" s="9"/>
      <c r="V35" s="9"/>
      <c r="W35" s="9"/>
    </row>
    <row r="36" spans="1:23" ht="13.8" x14ac:dyDescent="0.3">
      <c r="A36" s="430" t="s">
        <v>119</v>
      </c>
      <c r="B36" s="431"/>
      <c r="C36" s="432"/>
      <c r="D36" s="431"/>
      <c r="E36" s="432"/>
      <c r="F36" s="431"/>
      <c r="G36" s="432"/>
      <c r="H36" s="10"/>
      <c r="I36" s="10"/>
      <c r="J36" s="373"/>
      <c r="K36" s="10"/>
      <c r="L36" s="10"/>
      <c r="M36" s="373"/>
      <c r="N36" s="10"/>
      <c r="O36" s="10"/>
      <c r="P36" s="373"/>
      <c r="Q36" s="10"/>
      <c r="R36" s="10"/>
      <c r="S36" s="9"/>
      <c r="T36" s="9"/>
      <c r="U36" s="9"/>
      <c r="V36" s="9"/>
      <c r="W36" s="9"/>
    </row>
    <row r="37" spans="1:23" ht="13.8" x14ac:dyDescent="0.3">
      <c r="A37" s="50" t="s">
        <v>120</v>
      </c>
      <c r="B37" s="15"/>
      <c r="C37" s="433"/>
      <c r="D37" s="15"/>
      <c r="E37" s="433"/>
      <c r="F37" s="15"/>
      <c r="G37" s="433"/>
      <c r="H37" s="10"/>
      <c r="I37" s="10"/>
      <c r="J37" s="373"/>
      <c r="K37" s="10"/>
      <c r="L37" s="10"/>
      <c r="M37" s="373"/>
      <c r="N37" s="10"/>
      <c r="O37" s="10"/>
      <c r="P37" s="373"/>
      <c r="Q37" s="10"/>
      <c r="R37" s="10"/>
      <c r="S37" s="9"/>
      <c r="T37" s="9"/>
      <c r="U37" s="9"/>
      <c r="V37" s="9"/>
      <c r="W37" s="9"/>
    </row>
    <row r="38" spans="1:23" ht="13.8" x14ac:dyDescent="0.3">
      <c r="A38" s="240" t="s">
        <v>121</v>
      </c>
      <c r="B38" s="9"/>
      <c r="C38" s="9"/>
      <c r="D38" s="9"/>
      <c r="E38" s="9"/>
      <c r="F38" s="9"/>
      <c r="G38" s="9"/>
      <c r="H38" s="10"/>
      <c r="I38" s="10"/>
      <c r="J38" s="373"/>
      <c r="K38" s="10"/>
      <c r="L38" s="10"/>
      <c r="M38" s="373"/>
      <c r="N38" s="10"/>
      <c r="O38" s="10"/>
      <c r="P38" s="373"/>
      <c r="Q38" s="10"/>
      <c r="R38" s="10"/>
      <c r="S38" s="9"/>
      <c r="T38" s="9"/>
      <c r="U38" s="9"/>
      <c r="V38" s="9"/>
      <c r="W38" s="9"/>
    </row>
    <row r="39" spans="1:23" ht="13.8" x14ac:dyDescent="0.3">
      <c r="A39" s="242" t="s">
        <v>122</v>
      </c>
      <c r="B39" s="9"/>
      <c r="C39" s="9"/>
      <c r="D39" s="9"/>
      <c r="E39" s="9"/>
      <c r="F39" s="9"/>
      <c r="G39" s="9"/>
      <c r="H39" s="10"/>
      <c r="I39" s="10"/>
      <c r="J39" s="373"/>
      <c r="K39" s="10"/>
      <c r="L39" s="10"/>
      <c r="M39" s="373"/>
      <c r="N39" s="10"/>
      <c r="O39" s="10"/>
      <c r="P39" s="373"/>
      <c r="Q39" s="10"/>
      <c r="R39" s="10"/>
      <c r="S39" s="9"/>
      <c r="T39" s="9"/>
      <c r="U39" s="9"/>
      <c r="V39" s="9"/>
      <c r="W39" s="9"/>
    </row>
    <row r="40" spans="1:23" ht="13.8" x14ac:dyDescent="0.3">
      <c r="A40" s="354" t="s">
        <v>123</v>
      </c>
      <c r="B40" s="9"/>
      <c r="C40" s="9"/>
      <c r="D40" s="9"/>
      <c r="E40" s="9"/>
      <c r="F40" s="9"/>
      <c r="G40" s="9"/>
      <c r="H40" s="10"/>
      <c r="I40" s="10"/>
      <c r="J40" s="373"/>
      <c r="K40" s="10"/>
      <c r="L40" s="10"/>
      <c r="M40" s="373"/>
      <c r="N40" s="10"/>
      <c r="O40" s="10"/>
      <c r="P40" s="373"/>
      <c r="Q40" s="10"/>
      <c r="R40" s="10"/>
      <c r="S40" s="9"/>
      <c r="T40" s="9"/>
      <c r="U40" s="9"/>
      <c r="V40" s="9"/>
      <c r="W40" s="9"/>
    </row>
    <row r="41" spans="1:23" ht="13.8" x14ac:dyDescent="0.3">
      <c r="A41" s="242" t="s">
        <v>124</v>
      </c>
      <c r="B41" s="9"/>
      <c r="C41" s="9"/>
      <c r="D41" s="9"/>
      <c r="E41" s="9"/>
      <c r="F41" s="9"/>
      <c r="G41" s="9"/>
      <c r="H41" s="10"/>
      <c r="I41" s="10"/>
      <c r="J41" s="373"/>
      <c r="K41" s="10"/>
      <c r="L41" s="10"/>
      <c r="M41" s="373"/>
      <c r="N41" s="10"/>
      <c r="O41" s="10"/>
      <c r="P41" s="373"/>
      <c r="Q41" s="10"/>
      <c r="R41" s="10"/>
      <c r="S41" s="9"/>
      <c r="T41" s="9"/>
      <c r="U41" s="9"/>
      <c r="V41" s="9"/>
      <c r="W41" s="9"/>
    </row>
    <row r="42" spans="1:23" ht="13.8" x14ac:dyDescent="0.3">
      <c r="A42" s="240" t="s">
        <v>125</v>
      </c>
      <c r="B42" s="9"/>
      <c r="C42" s="9"/>
      <c r="D42" s="9"/>
      <c r="E42" s="9"/>
      <c r="F42" s="9"/>
      <c r="G42" s="9"/>
      <c r="H42" s="10"/>
      <c r="I42" s="10"/>
      <c r="J42" s="373"/>
      <c r="K42" s="10"/>
      <c r="L42" s="10"/>
      <c r="M42" s="373"/>
      <c r="N42" s="10"/>
      <c r="O42" s="10"/>
      <c r="P42" s="373"/>
      <c r="Q42" s="10"/>
      <c r="R42" s="10"/>
      <c r="S42" s="9"/>
      <c r="T42" s="9"/>
      <c r="U42" s="9"/>
      <c r="V42" s="9"/>
      <c r="W42" s="9"/>
    </row>
    <row r="43" spans="1:23" ht="13.8" x14ac:dyDescent="0.3">
      <c r="A43" s="240" t="s">
        <v>126</v>
      </c>
      <c r="B43" s="9"/>
      <c r="C43" s="9"/>
      <c r="D43" s="9"/>
      <c r="E43" s="9"/>
      <c r="F43" s="9"/>
      <c r="G43" s="9"/>
      <c r="H43" s="10"/>
      <c r="I43" s="10"/>
      <c r="J43" s="373"/>
      <c r="K43" s="10"/>
      <c r="L43" s="10"/>
      <c r="M43" s="373"/>
      <c r="N43" s="10"/>
      <c r="O43" s="10"/>
      <c r="P43" s="373"/>
      <c r="Q43" s="10"/>
      <c r="R43" s="10"/>
      <c r="S43" s="9"/>
      <c r="T43" s="9"/>
      <c r="U43" s="9"/>
      <c r="V43" s="9"/>
      <c r="W43" s="9"/>
    </row>
    <row r="44" spans="1:23" ht="13.8" x14ac:dyDescent="0.3">
      <c r="A44" s="52" t="s">
        <v>127</v>
      </c>
      <c r="B44" s="9"/>
      <c r="C44" s="9"/>
      <c r="D44" s="9"/>
      <c r="E44" s="9"/>
      <c r="F44" s="9"/>
      <c r="G44" s="9"/>
      <c r="H44" s="10"/>
      <c r="I44" s="10"/>
      <c r="J44" s="373"/>
      <c r="K44" s="10"/>
      <c r="L44" s="10"/>
      <c r="M44" s="373"/>
      <c r="N44" s="10"/>
      <c r="O44" s="10"/>
      <c r="P44" s="373"/>
      <c r="Q44" s="10"/>
      <c r="R44" s="10"/>
      <c r="S44" s="9"/>
      <c r="T44" s="9"/>
      <c r="U44" s="9"/>
      <c r="V44" s="9"/>
      <c r="W44" s="9"/>
    </row>
    <row r="45" spans="1:23" ht="13.8" x14ac:dyDescent="0.3">
      <c r="A45" s="240" t="s">
        <v>128</v>
      </c>
      <c r="B45" s="9"/>
      <c r="C45" s="9"/>
      <c r="D45" s="9"/>
      <c r="E45" s="9"/>
      <c r="F45" s="9"/>
      <c r="G45" s="9"/>
      <c r="H45" s="10"/>
      <c r="I45" s="10"/>
      <c r="J45" s="373"/>
      <c r="K45" s="10"/>
      <c r="L45" s="10"/>
      <c r="M45" s="373"/>
      <c r="N45" s="10"/>
      <c r="O45" s="10"/>
      <c r="P45" s="373"/>
      <c r="Q45" s="10"/>
      <c r="R45" s="10"/>
      <c r="S45" s="9"/>
      <c r="T45" s="9"/>
      <c r="U45" s="9"/>
      <c r="V45" s="9"/>
      <c r="W45" s="9"/>
    </row>
    <row r="46" spans="1:23" ht="13.8" x14ac:dyDescent="0.3">
      <c r="A46" s="240" t="s">
        <v>129</v>
      </c>
      <c r="B46" s="9"/>
      <c r="C46" s="9"/>
      <c r="D46" s="9"/>
      <c r="E46" s="9"/>
      <c r="F46" s="9"/>
      <c r="G46" s="9"/>
      <c r="H46" s="10"/>
      <c r="I46" s="10"/>
      <c r="J46" s="373"/>
      <c r="K46" s="10"/>
      <c r="L46" s="10"/>
      <c r="M46" s="373"/>
      <c r="N46" s="10"/>
      <c r="O46" s="10"/>
      <c r="P46" s="373"/>
      <c r="Q46" s="10"/>
      <c r="R46" s="10"/>
      <c r="S46" s="9"/>
      <c r="T46" s="9"/>
      <c r="U46" s="9"/>
      <c r="V46" s="9"/>
      <c r="W46" s="9"/>
    </row>
    <row r="47" spans="1:23" ht="13.8" x14ac:dyDescent="0.3">
      <c r="A47" s="242" t="s">
        <v>130</v>
      </c>
      <c r="B47" s="9"/>
      <c r="C47" s="9"/>
      <c r="D47" s="9"/>
      <c r="E47" s="9"/>
      <c r="F47" s="9"/>
      <c r="G47" s="9"/>
      <c r="H47" s="10"/>
      <c r="I47" s="10"/>
      <c r="J47" s="373"/>
      <c r="K47" s="10"/>
      <c r="L47" s="10"/>
      <c r="M47" s="373"/>
      <c r="N47" s="10"/>
      <c r="O47" s="10"/>
      <c r="P47" s="373"/>
      <c r="Q47" s="10"/>
      <c r="R47" s="10"/>
      <c r="S47" s="9"/>
      <c r="T47" s="9"/>
      <c r="U47" s="9"/>
      <c r="V47" s="9"/>
      <c r="W47" s="9"/>
    </row>
    <row r="48" spans="1:23" ht="13.8" x14ac:dyDescent="0.3">
      <c r="A48" s="428" t="s">
        <v>131</v>
      </c>
      <c r="B48" s="429"/>
      <c r="C48" s="434"/>
      <c r="D48" s="429"/>
      <c r="E48" s="434"/>
      <c r="F48" s="429"/>
      <c r="G48" s="434"/>
      <c r="H48" s="10"/>
      <c r="I48" s="10"/>
      <c r="J48" s="373"/>
      <c r="K48" s="10"/>
      <c r="L48" s="10"/>
      <c r="M48" s="373"/>
      <c r="N48" s="10"/>
      <c r="O48" s="10"/>
      <c r="P48" s="373"/>
      <c r="Q48" s="10"/>
      <c r="R48" s="10"/>
      <c r="S48" s="9"/>
      <c r="T48" s="9"/>
      <c r="U48" s="9"/>
      <c r="V48" s="9"/>
      <c r="W48" s="9"/>
    </row>
    <row r="49" spans="1:23" ht="13.8" x14ac:dyDescent="0.3">
      <c r="A49" s="50" t="s">
        <v>132</v>
      </c>
      <c r="B49" s="435"/>
      <c r="C49" s="437"/>
      <c r="D49" s="435"/>
      <c r="E49" s="437"/>
      <c r="F49" s="436"/>
      <c r="G49" s="439"/>
      <c r="H49" s="10"/>
      <c r="I49" s="10"/>
      <c r="J49" s="373"/>
      <c r="K49" s="10"/>
      <c r="L49" s="10"/>
      <c r="M49" s="373"/>
      <c r="N49" s="10"/>
      <c r="O49" s="10"/>
      <c r="P49" s="373"/>
      <c r="Q49" s="10"/>
      <c r="R49" s="10"/>
      <c r="S49" s="9"/>
      <c r="T49" s="9"/>
      <c r="U49" s="9"/>
      <c r="V49" s="9"/>
      <c r="W49" s="9"/>
    </row>
    <row r="50" spans="1:23" ht="13.8" x14ac:dyDescent="0.3">
      <c r="A50" s="240" t="s">
        <v>133</v>
      </c>
      <c r="B50" s="9"/>
      <c r="C50" s="9"/>
      <c r="D50" s="9"/>
      <c r="E50" s="9"/>
      <c r="F50" s="9"/>
      <c r="G50" s="9"/>
      <c r="H50" s="10"/>
      <c r="I50" s="10"/>
      <c r="J50" s="373"/>
      <c r="K50" s="10"/>
      <c r="L50" s="10"/>
      <c r="M50" s="373"/>
      <c r="N50" s="10"/>
      <c r="O50" s="10"/>
      <c r="P50" s="373"/>
      <c r="Q50" s="10"/>
      <c r="R50" s="10"/>
      <c r="S50" s="9"/>
      <c r="T50" s="9"/>
      <c r="U50" s="9"/>
      <c r="V50" s="9"/>
      <c r="W50" s="9"/>
    </row>
    <row r="51" spans="1:23" ht="26.4" x14ac:dyDescent="0.3">
      <c r="A51" s="353" t="s">
        <v>134</v>
      </c>
      <c r="B51" s="222"/>
      <c r="C51" s="438"/>
      <c r="D51" s="222"/>
      <c r="E51" s="438"/>
      <c r="F51" s="40"/>
      <c r="G51" s="418"/>
      <c r="H51" s="10"/>
      <c r="I51" s="10"/>
      <c r="J51" s="373"/>
      <c r="K51" s="10"/>
      <c r="L51" s="10"/>
      <c r="M51" s="373"/>
      <c r="N51" s="10"/>
      <c r="O51" s="10"/>
      <c r="P51" s="373"/>
      <c r="Q51" s="10"/>
      <c r="R51" s="10"/>
      <c r="S51" s="9"/>
      <c r="T51" s="9"/>
      <c r="U51" s="9"/>
      <c r="V51" s="9"/>
      <c r="W51" s="9"/>
    </row>
    <row r="52" spans="1:23" ht="26.4" x14ac:dyDescent="0.3">
      <c r="A52" s="240" t="s">
        <v>135</v>
      </c>
      <c r="B52" s="9"/>
      <c r="C52" s="9"/>
      <c r="D52" s="9"/>
      <c r="E52" s="9"/>
      <c r="F52" s="9"/>
      <c r="G52" s="9"/>
      <c r="H52" s="10"/>
      <c r="I52" s="10"/>
      <c r="J52" s="373"/>
      <c r="K52" s="10"/>
      <c r="L52" s="10"/>
      <c r="M52" s="373"/>
      <c r="N52" s="10"/>
      <c r="O52" s="10"/>
      <c r="P52" s="373"/>
      <c r="Q52" s="10"/>
      <c r="R52" s="10"/>
      <c r="S52" s="9"/>
      <c r="T52" s="9"/>
      <c r="U52" s="9"/>
      <c r="V52" s="9"/>
      <c r="W52" s="9"/>
    </row>
    <row r="53" spans="1:23" ht="13.8" x14ac:dyDescent="0.3">
      <c r="A53" s="353" t="s">
        <v>136</v>
      </c>
      <c r="B53" s="222"/>
      <c r="C53" s="438"/>
      <c r="D53" s="222"/>
      <c r="E53" s="438"/>
      <c r="F53" s="40"/>
      <c r="G53" s="418"/>
      <c r="H53" s="10"/>
      <c r="I53" s="10"/>
      <c r="J53" s="373"/>
      <c r="K53" s="10"/>
      <c r="L53" s="10"/>
      <c r="M53" s="373"/>
      <c r="N53" s="10"/>
      <c r="O53" s="10"/>
      <c r="P53" s="373"/>
      <c r="Q53" s="10"/>
      <c r="R53" s="10"/>
      <c r="S53" s="9"/>
      <c r="T53" s="9"/>
      <c r="U53" s="9"/>
      <c r="V53" s="9"/>
      <c r="W53" s="9"/>
    </row>
    <row r="54" spans="1:23" ht="26.4" x14ac:dyDescent="0.3">
      <c r="A54" s="241" t="s">
        <v>137</v>
      </c>
      <c r="B54" s="9"/>
      <c r="C54" s="9"/>
      <c r="D54" s="9"/>
      <c r="E54" s="9"/>
      <c r="F54" s="9"/>
      <c r="G54" s="9"/>
      <c r="H54" s="10"/>
      <c r="I54" s="10"/>
      <c r="J54" s="373"/>
      <c r="K54" s="10"/>
      <c r="L54" s="10"/>
      <c r="M54" s="373"/>
      <c r="N54" s="10"/>
      <c r="O54" s="10"/>
      <c r="P54" s="373"/>
      <c r="Q54" s="10"/>
      <c r="R54" s="10"/>
      <c r="S54" s="9"/>
      <c r="T54" s="9"/>
      <c r="U54" s="9"/>
      <c r="V54" s="9"/>
      <c r="W54" s="9"/>
    </row>
    <row r="55" spans="1:23" ht="13.8" x14ac:dyDescent="0.3">
      <c r="A55" s="403"/>
      <c r="B55" s="373"/>
      <c r="C55" s="37"/>
      <c r="D55" s="373"/>
      <c r="E55" s="37"/>
      <c r="F55" s="37"/>
      <c r="G55" s="373"/>
      <c r="H55" s="10"/>
      <c r="I55" s="10"/>
      <c r="J55" s="373"/>
      <c r="K55" s="10"/>
      <c r="L55" s="10"/>
      <c r="M55" s="373"/>
      <c r="N55" s="10"/>
      <c r="O55" s="10"/>
      <c r="P55" s="373"/>
      <c r="Q55" s="10"/>
      <c r="R55" s="10"/>
      <c r="S55" s="9"/>
      <c r="T55" s="9"/>
      <c r="U55" s="9"/>
      <c r="V55" s="9"/>
      <c r="W55" s="9"/>
    </row>
    <row r="56" spans="1:23" ht="13.8" x14ac:dyDescent="0.3">
      <c r="A56" s="403"/>
      <c r="B56" s="373"/>
      <c r="C56" s="37"/>
      <c r="D56" s="373"/>
      <c r="E56" s="37"/>
      <c r="F56" s="37"/>
      <c r="G56" s="373"/>
      <c r="H56" s="10"/>
      <c r="I56" s="10"/>
      <c r="J56" s="373"/>
      <c r="K56" s="10"/>
      <c r="L56" s="10"/>
      <c r="M56" s="373"/>
      <c r="N56" s="10"/>
      <c r="O56" s="10"/>
      <c r="P56" s="373"/>
      <c r="Q56" s="10"/>
      <c r="R56" s="10"/>
      <c r="S56" s="9"/>
      <c r="T56" s="9"/>
      <c r="U56" s="9"/>
      <c r="V56" s="9"/>
      <c r="W56" s="9"/>
    </row>
    <row r="57" spans="1:23" ht="13.8" x14ac:dyDescent="0.3">
      <c r="A57" s="403"/>
      <c r="B57" s="373"/>
      <c r="C57" s="37"/>
      <c r="D57" s="373"/>
      <c r="E57" s="37"/>
      <c r="F57" s="37"/>
      <c r="G57" s="373"/>
      <c r="H57" s="10"/>
      <c r="I57" s="10"/>
      <c r="J57" s="373"/>
      <c r="K57" s="10"/>
      <c r="L57" s="10"/>
      <c r="M57" s="373"/>
      <c r="N57" s="10"/>
      <c r="O57" s="10"/>
      <c r="P57" s="373"/>
      <c r="Q57" s="10"/>
      <c r="R57" s="10"/>
      <c r="S57" s="9"/>
      <c r="T57" s="9"/>
      <c r="U57" s="9"/>
      <c r="V57" s="9"/>
      <c r="W57" s="9"/>
    </row>
    <row r="58" spans="1:23" ht="13.8" x14ac:dyDescent="0.3">
      <c r="A58" s="403"/>
      <c r="B58" s="373"/>
      <c r="C58" s="37"/>
      <c r="D58" s="373"/>
      <c r="E58" s="37"/>
      <c r="F58" s="37"/>
      <c r="G58" s="373"/>
      <c r="H58" s="10"/>
      <c r="I58" s="10"/>
      <c r="J58" s="373"/>
      <c r="K58" s="10"/>
      <c r="L58" s="10"/>
      <c r="M58" s="373"/>
      <c r="N58" s="10"/>
      <c r="O58" s="10"/>
      <c r="P58" s="373"/>
      <c r="Q58" s="10"/>
      <c r="R58" s="10"/>
      <c r="S58" s="9"/>
      <c r="T58" s="9"/>
      <c r="U58" s="9"/>
      <c r="V58" s="9"/>
      <c r="W58" s="9"/>
    </row>
    <row r="59" spans="1:23" ht="13.8" x14ac:dyDescent="0.3">
      <c r="A59" s="9"/>
      <c r="B59" s="9"/>
      <c r="C59" s="9"/>
      <c r="D59" s="9"/>
      <c r="E59" s="9"/>
      <c r="F59" s="9"/>
      <c r="G59" s="9"/>
      <c r="H59" s="9"/>
      <c r="I59" s="9"/>
      <c r="J59" s="9"/>
      <c r="K59" s="9"/>
      <c r="L59" s="9"/>
      <c r="M59" s="9"/>
      <c r="N59" s="9"/>
      <c r="O59" s="9"/>
      <c r="P59" s="9"/>
      <c r="Q59" s="9"/>
      <c r="R59" s="9"/>
      <c r="S59" s="9"/>
      <c r="T59" s="9"/>
      <c r="U59" s="9"/>
      <c r="V59" s="9"/>
      <c r="W59" s="9"/>
    </row>
    <row r="60" spans="1:23" ht="13.8" x14ac:dyDescent="0.3">
      <c r="A60" s="9"/>
      <c r="B60" s="9"/>
      <c r="C60" s="9"/>
      <c r="D60" s="9"/>
      <c r="E60" s="9"/>
      <c r="F60" s="9"/>
      <c r="G60" s="9"/>
      <c r="H60" s="9"/>
      <c r="I60" s="9"/>
      <c r="J60" s="9"/>
      <c r="K60" s="9"/>
      <c r="L60" s="9"/>
      <c r="M60" s="9"/>
      <c r="N60" s="9"/>
      <c r="O60" s="9"/>
      <c r="P60" s="9"/>
      <c r="Q60" s="9"/>
      <c r="R60" s="9"/>
      <c r="S60" s="9"/>
      <c r="T60" s="9"/>
      <c r="U60" s="9"/>
      <c r="V60" s="9"/>
      <c r="W60" s="9"/>
    </row>
    <row r="61" spans="1:23" ht="13.8" x14ac:dyDescent="0.3">
      <c r="A61" s="9"/>
      <c r="B61" s="9"/>
      <c r="C61" s="9"/>
      <c r="D61" s="9"/>
      <c r="E61" s="9"/>
      <c r="F61" s="9"/>
      <c r="G61" s="9"/>
      <c r="H61" s="9"/>
      <c r="I61" s="9"/>
      <c r="J61" s="9"/>
      <c r="K61" s="9"/>
      <c r="L61" s="9"/>
      <c r="M61" s="9"/>
      <c r="N61" s="9"/>
      <c r="O61" s="9"/>
      <c r="P61" s="9"/>
      <c r="Q61" s="9"/>
      <c r="R61" s="9"/>
      <c r="S61" s="9"/>
      <c r="T61" s="9"/>
      <c r="U61" s="9"/>
      <c r="V61" s="9"/>
      <c r="W61" s="9"/>
    </row>
    <row r="62" spans="1:23" ht="13.8" x14ac:dyDescent="0.3">
      <c r="A62" s="9"/>
      <c r="B62" s="9"/>
      <c r="C62" s="9"/>
      <c r="D62" s="9"/>
      <c r="E62" s="9"/>
      <c r="F62" s="9"/>
      <c r="G62" s="9"/>
      <c r="H62" s="9"/>
      <c r="I62" s="9"/>
      <c r="J62" s="9"/>
      <c r="K62" s="9"/>
      <c r="L62" s="9"/>
      <c r="M62" s="9"/>
      <c r="N62" s="9"/>
      <c r="O62" s="9"/>
      <c r="P62" s="9"/>
      <c r="Q62" s="9"/>
      <c r="R62" s="9"/>
      <c r="S62" s="9"/>
      <c r="T62" s="9"/>
      <c r="U62" s="9"/>
      <c r="V62" s="9"/>
      <c r="W62" s="9"/>
    </row>
    <row r="63" spans="1:23" ht="13.8" x14ac:dyDescent="0.3">
      <c r="A63" s="56"/>
      <c r="B63" s="56"/>
      <c r="C63" s="56"/>
      <c r="D63" s="56"/>
      <c r="E63" s="56"/>
      <c r="F63" s="56"/>
      <c r="G63" s="56"/>
      <c r="H63" s="56"/>
      <c r="I63" s="56"/>
      <c r="J63" s="56"/>
      <c r="K63" s="56"/>
      <c r="L63" s="56"/>
      <c r="M63" s="56"/>
      <c r="N63" s="56"/>
      <c r="O63" s="56"/>
      <c r="P63" s="56"/>
      <c r="Q63" s="56"/>
      <c r="R63" s="56"/>
      <c r="S63" s="56"/>
      <c r="T63" s="56"/>
      <c r="U63" s="56"/>
      <c r="V63" s="56"/>
      <c r="W63" s="56"/>
    </row>
    <row r="64" spans="1:23" ht="13.8" x14ac:dyDescent="0.3">
      <c r="A64" s="56"/>
      <c r="B64" s="56"/>
      <c r="C64" s="56"/>
      <c r="D64" s="56"/>
      <c r="E64" s="56"/>
      <c r="F64" s="56"/>
      <c r="G64" s="56"/>
      <c r="H64" s="56"/>
      <c r="I64" s="56"/>
      <c r="J64" s="56"/>
      <c r="K64" s="56"/>
      <c r="L64" s="56"/>
      <c r="M64" s="56"/>
      <c r="N64" s="56"/>
      <c r="O64" s="56"/>
      <c r="P64" s="56"/>
      <c r="Q64" s="56"/>
      <c r="R64" s="56"/>
      <c r="S64" s="56"/>
      <c r="T64" s="56"/>
      <c r="U64" s="56"/>
      <c r="V64" s="56"/>
      <c r="W64" s="56"/>
    </row>
    <row r="65" spans="1:23" ht="13.8" x14ac:dyDescent="0.3">
      <c r="A65" s="56"/>
      <c r="B65" s="56"/>
      <c r="C65" s="56"/>
      <c r="D65" s="56"/>
      <c r="E65" s="56"/>
      <c r="F65" s="56"/>
      <c r="G65" s="56"/>
      <c r="H65" s="56"/>
      <c r="I65" s="56"/>
      <c r="J65" s="56"/>
      <c r="K65" s="56"/>
      <c r="L65" s="56"/>
      <c r="M65" s="56"/>
      <c r="N65" s="56"/>
      <c r="O65" s="56"/>
      <c r="P65" s="56"/>
      <c r="Q65" s="56"/>
      <c r="R65" s="56"/>
      <c r="S65" s="56"/>
      <c r="T65" s="56"/>
      <c r="U65" s="56"/>
      <c r="V65" s="56"/>
      <c r="W65" s="56"/>
    </row>
    <row r="66" spans="1:23" ht="13.8" x14ac:dyDescent="0.3">
      <c r="A66" s="56"/>
      <c r="B66" s="56"/>
      <c r="C66" s="56"/>
      <c r="D66" s="56"/>
      <c r="E66" s="56"/>
      <c r="F66" s="56"/>
      <c r="G66" s="56"/>
      <c r="H66" s="56"/>
      <c r="I66" s="56"/>
      <c r="J66" s="56"/>
      <c r="K66" s="56"/>
      <c r="L66" s="56"/>
      <c r="M66" s="56"/>
      <c r="N66" s="56"/>
      <c r="O66" s="56"/>
      <c r="P66" s="56"/>
      <c r="Q66" s="56"/>
      <c r="R66" s="56"/>
      <c r="S66" s="56"/>
      <c r="T66" s="56"/>
      <c r="U66" s="56"/>
      <c r="V66" s="56"/>
      <c r="W66" s="56"/>
    </row>
    <row r="67" spans="1:23" ht="13.8" x14ac:dyDescent="0.3">
      <c r="A67" s="403"/>
      <c r="B67" s="37"/>
      <c r="C67" s="37"/>
      <c r="D67" s="10"/>
      <c r="E67" s="10"/>
      <c r="F67" s="10"/>
      <c r="G67" s="10"/>
      <c r="H67" s="9"/>
      <c r="I67" s="9"/>
      <c r="J67" s="9"/>
      <c r="K67" s="9"/>
      <c r="L67" s="9"/>
      <c r="M67" s="9"/>
      <c r="N67" s="9"/>
      <c r="O67" s="9"/>
      <c r="P67" s="9"/>
      <c r="Q67" s="9"/>
      <c r="R67" s="9"/>
      <c r="S67" s="9"/>
      <c r="T67" s="9"/>
      <c r="U67" s="9"/>
      <c r="V67" s="9"/>
      <c r="W67" s="9"/>
    </row>
    <row r="68" spans="1:23" ht="13.8" x14ac:dyDescent="0.3">
      <c r="A68" s="217"/>
      <c r="B68" s="217"/>
      <c r="C68" s="217"/>
      <c r="D68" s="217"/>
      <c r="E68" s="217"/>
      <c r="F68" s="217"/>
      <c r="G68" s="217"/>
      <c r="H68" s="217"/>
      <c r="I68" s="217"/>
      <c r="J68" s="217"/>
      <c r="K68" s="217"/>
      <c r="L68" s="217"/>
      <c r="M68" s="217"/>
      <c r="N68" s="217"/>
      <c r="O68" s="217"/>
      <c r="P68" s="217"/>
      <c r="Q68" s="217"/>
      <c r="R68" s="217"/>
      <c r="S68" s="217"/>
      <c r="T68" s="217"/>
      <c r="U68" s="217"/>
      <c r="V68" s="217"/>
      <c r="W68" s="217"/>
    </row>
    <row r="69" spans="1:23" ht="13.8" x14ac:dyDescent="0.3">
      <c r="A69" s="217"/>
      <c r="B69" s="217"/>
      <c r="C69" s="217"/>
      <c r="D69" s="217"/>
      <c r="E69" s="217"/>
      <c r="F69" s="217"/>
      <c r="G69" s="217"/>
      <c r="H69" s="217"/>
      <c r="I69" s="217"/>
      <c r="J69" s="217"/>
      <c r="K69" s="217"/>
      <c r="L69" s="217"/>
      <c r="M69" s="217"/>
      <c r="N69" s="217"/>
      <c r="O69" s="217"/>
      <c r="P69" s="217"/>
      <c r="Q69" s="217"/>
      <c r="R69" s="217"/>
      <c r="S69" s="217"/>
      <c r="T69" s="217"/>
      <c r="U69" s="217"/>
      <c r="V69" s="217"/>
      <c r="W69" s="217"/>
    </row>
    <row r="70" spans="1:23" ht="13.8" x14ac:dyDescent="0.3">
      <c r="A70" s="9"/>
      <c r="B70" s="9"/>
      <c r="C70" s="9"/>
      <c r="D70" s="9"/>
      <c r="E70" s="9"/>
      <c r="F70" s="9"/>
      <c r="G70" s="9"/>
      <c r="H70" s="9"/>
      <c r="I70" s="9"/>
      <c r="J70" s="9"/>
      <c r="K70" s="9"/>
      <c r="L70" s="9"/>
      <c r="M70" s="9"/>
      <c r="N70" s="9"/>
      <c r="O70" s="9"/>
      <c r="P70" s="9"/>
      <c r="Q70" s="9"/>
      <c r="R70" s="9"/>
      <c r="S70" s="9"/>
      <c r="T70" s="9"/>
      <c r="U70" s="9"/>
      <c r="V70" s="9"/>
      <c r="W70" s="9"/>
    </row>
    <row r="71" spans="1:23" ht="13.8" x14ac:dyDescent="0.3">
      <c r="A71" s="403"/>
      <c r="B71" s="373"/>
      <c r="C71" s="37"/>
      <c r="D71" s="373"/>
      <c r="E71" s="37"/>
      <c r="F71" s="37"/>
      <c r="G71" s="373"/>
      <c r="H71" s="10"/>
      <c r="I71" s="10"/>
      <c r="J71" s="373"/>
      <c r="K71" s="10"/>
      <c r="L71" s="10"/>
      <c r="M71" s="373"/>
      <c r="N71" s="10"/>
      <c r="O71" s="10"/>
      <c r="P71" s="373"/>
      <c r="Q71" s="10"/>
      <c r="R71" s="10"/>
      <c r="S71" s="9"/>
      <c r="T71" s="9"/>
      <c r="U71" s="9"/>
      <c r="V71" s="9"/>
      <c r="W71" s="9"/>
    </row>
    <row r="72" spans="1:23" ht="13.8" x14ac:dyDescent="0.3">
      <c r="A72" s="403"/>
      <c r="B72" s="373"/>
      <c r="C72" s="37"/>
      <c r="D72" s="373"/>
      <c r="E72" s="37"/>
      <c r="F72" s="37"/>
      <c r="G72" s="373"/>
      <c r="H72" s="10"/>
      <c r="I72" s="10"/>
      <c r="J72" s="373"/>
      <c r="K72" s="10"/>
      <c r="L72" s="10"/>
      <c r="M72" s="373"/>
      <c r="N72" s="10"/>
      <c r="O72" s="10"/>
      <c r="P72" s="373"/>
      <c r="Q72" s="10"/>
      <c r="R72" s="10"/>
      <c r="S72" s="9"/>
      <c r="T72" s="9"/>
      <c r="U72" s="9"/>
      <c r="V72" s="9"/>
      <c r="W72" s="9"/>
    </row>
    <row r="73" spans="1:23" ht="13.8" x14ac:dyDescent="0.3">
      <c r="A73" s="403"/>
      <c r="B73" s="373"/>
      <c r="C73" s="37"/>
      <c r="D73" s="373"/>
      <c r="E73" s="37"/>
      <c r="F73" s="37"/>
      <c r="G73" s="373"/>
      <c r="H73" s="10"/>
      <c r="I73" s="10"/>
      <c r="J73" s="373"/>
      <c r="K73" s="10"/>
      <c r="L73" s="10"/>
      <c r="M73" s="373"/>
      <c r="N73" s="10"/>
      <c r="O73" s="10"/>
      <c r="P73" s="373"/>
      <c r="Q73" s="10"/>
      <c r="R73" s="10"/>
      <c r="S73" s="9"/>
      <c r="T73" s="9"/>
      <c r="U73" s="9"/>
      <c r="V73" s="9"/>
      <c r="W73" s="9"/>
    </row>
    <row r="74" spans="1:23" ht="13.8" x14ac:dyDescent="0.3">
      <c r="A74" s="13"/>
      <c r="B74" s="13"/>
      <c r="C74" s="13"/>
      <c r="D74" s="13"/>
      <c r="E74" s="13"/>
      <c r="F74" s="13"/>
      <c r="G74" s="13"/>
      <c r="H74" s="13"/>
      <c r="I74" s="9"/>
      <c r="J74" s="9"/>
      <c r="K74" s="9"/>
      <c r="L74" s="9"/>
      <c r="M74" s="9"/>
      <c r="N74" s="9"/>
      <c r="O74" s="9"/>
      <c r="P74" s="9"/>
      <c r="Q74" s="9"/>
      <c r="R74" s="9"/>
      <c r="S74" s="9"/>
      <c r="T74" s="9"/>
      <c r="U74" s="9"/>
      <c r="V74" s="9"/>
      <c r="W74" s="9"/>
    </row>
    <row r="75" spans="1:23" ht="2.1" customHeight="1" x14ac:dyDescent="0.3">
      <c r="A75" s="14"/>
      <c r="B75" s="15"/>
      <c r="C75" s="15"/>
      <c r="D75" s="15"/>
      <c r="E75" s="15"/>
      <c r="F75" s="15"/>
      <c r="G75" s="15"/>
      <c r="H75" s="16"/>
      <c r="I75" s="9"/>
      <c r="J75" s="9"/>
      <c r="K75" s="9"/>
      <c r="L75" s="9"/>
      <c r="M75" s="9"/>
      <c r="N75" s="9"/>
      <c r="O75" s="9"/>
      <c r="P75" s="9"/>
      <c r="Q75" s="9"/>
      <c r="R75" s="9"/>
      <c r="S75" s="9"/>
      <c r="T75" s="9"/>
      <c r="U75" s="9"/>
      <c r="V75" s="9"/>
      <c r="W75" s="9"/>
    </row>
    <row r="76" spans="1:23" ht="17.100000000000001" customHeight="1" x14ac:dyDescent="0.25">
      <c r="A76" s="671" t="s">
        <v>142</v>
      </c>
      <c r="B76" s="672"/>
      <c r="C76" s="672"/>
      <c r="D76" s="672"/>
      <c r="E76" s="672"/>
      <c r="F76" s="672"/>
      <c r="G76" s="672"/>
      <c r="H76" s="673"/>
      <c r="I76" s="17"/>
      <c r="J76" s="17"/>
      <c r="K76" s="17"/>
      <c r="L76" s="17"/>
      <c r="M76" s="17"/>
      <c r="N76" s="17"/>
      <c r="O76" s="17"/>
      <c r="P76" s="17"/>
      <c r="Q76" s="17"/>
      <c r="R76" s="17"/>
      <c r="S76" s="17"/>
      <c r="T76" s="17"/>
      <c r="U76" s="17"/>
      <c r="V76" s="17"/>
      <c r="W76" s="17"/>
    </row>
    <row r="77" spans="1:23" ht="17.100000000000001" customHeight="1" x14ac:dyDescent="0.25">
      <c r="A77" s="674" t="s">
        <v>143</v>
      </c>
      <c r="B77" s="672"/>
      <c r="C77" s="672"/>
      <c r="D77" s="672"/>
      <c r="E77" s="672"/>
      <c r="F77" s="672"/>
      <c r="G77" s="672"/>
      <c r="H77" s="673"/>
      <c r="I77" s="17"/>
      <c r="J77" s="17"/>
      <c r="K77" s="17"/>
      <c r="L77" s="17"/>
      <c r="M77" s="17"/>
      <c r="N77" s="17"/>
      <c r="O77" s="17"/>
      <c r="P77" s="17"/>
      <c r="Q77" s="17"/>
      <c r="R77" s="17"/>
      <c r="S77" s="17"/>
      <c r="T77" s="17"/>
      <c r="U77" s="17"/>
      <c r="V77" s="17"/>
      <c r="W77" s="17"/>
    </row>
    <row r="78" spans="1:23" ht="17.100000000000001" customHeight="1" x14ac:dyDescent="0.25">
      <c r="A78" s="675" t="s">
        <v>144</v>
      </c>
      <c r="B78" s="676"/>
      <c r="C78" s="676"/>
      <c r="D78" s="676"/>
      <c r="E78" s="676"/>
      <c r="F78" s="676"/>
      <c r="G78" s="676"/>
      <c r="H78" s="677"/>
      <c r="I78" s="17"/>
      <c r="J78" s="17"/>
      <c r="K78" s="17"/>
      <c r="L78" s="17"/>
      <c r="M78" s="17"/>
      <c r="N78" s="17"/>
      <c r="O78" s="17"/>
      <c r="P78" s="17"/>
      <c r="Q78" s="17"/>
      <c r="R78" s="17"/>
      <c r="S78" s="17"/>
      <c r="T78" s="17"/>
      <c r="U78" s="17"/>
      <c r="V78" s="17"/>
      <c r="W78" s="17"/>
    </row>
    <row r="79" spans="1:23" ht="3" customHeight="1" x14ac:dyDescent="0.3">
      <c r="A79" s="18"/>
      <c r="B79" s="19"/>
      <c r="C79" s="19"/>
      <c r="D79" s="19"/>
      <c r="E79" s="19"/>
      <c r="F79" s="19"/>
      <c r="G79" s="19"/>
      <c r="H79" s="20"/>
      <c r="I79" s="9"/>
      <c r="J79" s="9"/>
      <c r="K79" s="9"/>
      <c r="L79" s="9"/>
      <c r="M79" s="9"/>
      <c r="N79" s="9"/>
      <c r="O79" s="9"/>
      <c r="P79" s="9"/>
      <c r="Q79" s="9"/>
      <c r="R79" s="9"/>
      <c r="S79" s="9"/>
      <c r="T79" s="9"/>
      <c r="U79" s="9"/>
      <c r="V79" s="9"/>
      <c r="W79" s="9"/>
    </row>
    <row r="80" spans="1:23" ht="15" x14ac:dyDescent="0.35">
      <c r="A80" s="21"/>
      <c r="B80" s="21"/>
      <c r="C80" s="21"/>
      <c r="D80" s="21"/>
      <c r="E80" s="21"/>
      <c r="F80" s="21"/>
      <c r="G80" s="21"/>
      <c r="H80" s="21"/>
      <c r="I80" s="21"/>
      <c r="J80" s="21"/>
      <c r="K80" s="21"/>
      <c r="L80" s="21"/>
      <c r="M80" s="21"/>
      <c r="N80" s="21"/>
      <c r="O80" s="21"/>
      <c r="P80" s="21"/>
      <c r="Q80" s="21"/>
      <c r="R80" s="21"/>
      <c r="S80" s="21"/>
      <c r="T80" s="21"/>
      <c r="U80" s="21"/>
      <c r="V80" s="21"/>
      <c r="W80" s="21"/>
    </row>
    <row r="81" spans="1:23" ht="350.55" customHeight="1" x14ac:dyDescent="0.25">
      <c r="A81" s="225" t="s">
        <v>145</v>
      </c>
      <c r="B81" s="226"/>
      <c r="C81" s="227"/>
      <c r="D81" s="668" t="s">
        <v>146</v>
      </c>
      <c r="E81" s="669"/>
      <c r="F81" s="669"/>
      <c r="G81" s="670"/>
      <c r="H81" s="668" t="s">
        <v>147</v>
      </c>
      <c r="I81" s="669"/>
      <c r="J81" s="669"/>
      <c r="K81" s="670"/>
      <c r="L81" s="668" t="s">
        <v>148</v>
      </c>
      <c r="M81" s="669"/>
      <c r="N81" s="669"/>
      <c r="O81" s="670"/>
      <c r="P81" s="668" t="s">
        <v>149</v>
      </c>
      <c r="Q81" s="669"/>
      <c r="R81" s="669"/>
      <c r="S81" s="670"/>
      <c r="T81" s="668" t="s">
        <v>150</v>
      </c>
      <c r="U81" s="669"/>
      <c r="V81" s="669"/>
      <c r="W81" s="670"/>
    </row>
    <row r="82" spans="1:23" ht="102" customHeight="1" x14ac:dyDescent="0.25">
      <c r="A82" s="228"/>
      <c r="B82" s="229"/>
      <c r="C82" s="230"/>
      <c r="D82" s="668" t="s">
        <v>151</v>
      </c>
      <c r="E82" s="669"/>
      <c r="F82" s="669"/>
      <c r="G82" s="670"/>
      <c r="H82" s="668" t="s">
        <v>152</v>
      </c>
      <c r="I82" s="669"/>
      <c r="J82" s="669"/>
      <c r="K82" s="670"/>
      <c r="L82" s="668" t="s">
        <v>153</v>
      </c>
      <c r="M82" s="669"/>
      <c r="N82" s="669"/>
      <c r="O82" s="670"/>
      <c r="P82" s="668" t="s">
        <v>154</v>
      </c>
      <c r="Q82" s="669"/>
      <c r="R82" s="669"/>
      <c r="S82" s="670"/>
      <c r="T82" s="668" t="s">
        <v>155</v>
      </c>
      <c r="U82" s="695"/>
      <c r="V82" s="695"/>
      <c r="W82" s="696"/>
    </row>
    <row r="83" spans="1:23" ht="109.35" customHeight="1" x14ac:dyDescent="0.25">
      <c r="D83" s="668" t="s">
        <v>156</v>
      </c>
      <c r="E83" s="669"/>
      <c r="F83" s="669"/>
      <c r="G83" s="670"/>
      <c r="H83" s="668" t="s">
        <v>157</v>
      </c>
      <c r="I83" s="669"/>
      <c r="J83" s="669"/>
      <c r="K83" s="670"/>
      <c r="L83" s="668" t="s">
        <v>158</v>
      </c>
      <c r="M83" s="669"/>
      <c r="N83" s="669"/>
      <c r="O83" s="670"/>
      <c r="P83" s="668" t="s">
        <v>159</v>
      </c>
      <c r="Q83" s="669"/>
      <c r="R83" s="669"/>
      <c r="S83" s="670"/>
      <c r="T83" s="668" t="s">
        <v>160</v>
      </c>
      <c r="U83" s="669"/>
      <c r="V83" s="669"/>
      <c r="W83" s="670"/>
    </row>
    <row r="84" spans="1:23" ht="94.35" customHeight="1" x14ac:dyDescent="0.25">
      <c r="D84" s="668" t="s">
        <v>161</v>
      </c>
      <c r="E84" s="669"/>
      <c r="F84" s="669"/>
      <c r="G84" s="670"/>
      <c r="H84" s="668" t="s">
        <v>162</v>
      </c>
      <c r="I84" s="669"/>
      <c r="J84" s="669"/>
      <c r="K84" s="670"/>
      <c r="L84" s="668" t="s">
        <v>163</v>
      </c>
      <c r="M84" s="669"/>
      <c r="N84" s="669"/>
      <c r="O84" s="670"/>
      <c r="P84" s="668" t="s">
        <v>164</v>
      </c>
      <c r="Q84" s="669"/>
      <c r="R84" s="669"/>
      <c r="S84" s="670"/>
      <c r="T84" s="668" t="s">
        <v>165</v>
      </c>
      <c r="U84" s="669"/>
      <c r="V84" s="669"/>
      <c r="W84" s="670"/>
    </row>
    <row r="85" spans="1:23" ht="13.2" x14ac:dyDescent="0.25"/>
    <row r="86" spans="1:23" ht="15" customHeight="1" x14ac:dyDescent="0.25">
      <c r="T86" s="686" t="s">
        <v>166</v>
      </c>
      <c r="U86" s="687"/>
      <c r="V86" s="687"/>
      <c r="W86" s="688"/>
    </row>
    <row r="87" spans="1:23" ht="13.2" x14ac:dyDescent="0.25">
      <c r="T87" s="689"/>
      <c r="U87" s="690"/>
      <c r="V87" s="690"/>
      <c r="W87" s="691"/>
    </row>
    <row r="88" spans="1:23" ht="15" customHeight="1" x14ac:dyDescent="0.25">
      <c r="T88" s="689"/>
      <c r="U88" s="690"/>
      <c r="V88" s="690"/>
      <c r="W88" s="691"/>
    </row>
    <row r="89" spans="1:23" ht="18" customHeight="1" x14ac:dyDescent="0.25">
      <c r="T89" s="689"/>
      <c r="U89" s="690"/>
      <c r="V89" s="690"/>
      <c r="W89" s="691"/>
    </row>
    <row r="90" spans="1:23" ht="15" customHeight="1" x14ac:dyDescent="0.35">
      <c r="A90" s="21"/>
      <c r="B90" s="21"/>
      <c r="C90" s="21"/>
      <c r="D90" s="21"/>
      <c r="E90" s="21"/>
      <c r="F90" s="21"/>
      <c r="G90" s="21"/>
      <c r="H90" s="21"/>
      <c r="I90" s="21"/>
      <c r="J90" s="21"/>
      <c r="T90" s="689"/>
      <c r="U90" s="690"/>
      <c r="V90" s="690"/>
      <c r="W90" s="691"/>
    </row>
    <row r="91" spans="1:23" ht="18.600000000000001" customHeight="1" x14ac:dyDescent="0.35">
      <c r="A91" s="685" t="s">
        <v>167</v>
      </c>
      <c r="B91" s="685"/>
      <c r="C91" s="685"/>
      <c r="D91" s="641"/>
      <c r="E91" s="641"/>
      <c r="F91" s="641"/>
      <c r="G91" s="641"/>
      <c r="H91" s="9"/>
      <c r="I91" s="21"/>
      <c r="J91" s="21"/>
      <c r="T91" s="689"/>
      <c r="U91" s="690"/>
      <c r="V91" s="690"/>
      <c r="W91" s="691"/>
    </row>
    <row r="92" spans="1:23" ht="15" x14ac:dyDescent="0.35">
      <c r="A92" s="685"/>
      <c r="B92" s="685"/>
      <c r="C92" s="685"/>
      <c r="D92" s="641"/>
      <c r="E92" s="641"/>
      <c r="F92" s="641"/>
      <c r="G92" s="641"/>
      <c r="H92" s="21"/>
      <c r="I92" s="21"/>
      <c r="J92" s="21"/>
      <c r="T92" s="689"/>
      <c r="U92" s="690"/>
      <c r="V92" s="690"/>
      <c r="W92" s="691"/>
    </row>
    <row r="93" spans="1:23" ht="15" x14ac:dyDescent="0.35">
      <c r="A93" s="685"/>
      <c r="B93" s="685"/>
      <c r="C93" s="685"/>
      <c r="D93" s="641"/>
      <c r="E93" s="641"/>
      <c r="F93" s="641"/>
      <c r="G93" s="641"/>
      <c r="H93" s="21"/>
      <c r="I93" s="21"/>
      <c r="J93" s="21"/>
      <c r="T93" s="689"/>
      <c r="U93" s="690"/>
      <c r="V93" s="690"/>
      <c r="W93" s="691"/>
    </row>
    <row r="94" spans="1:23" ht="15" x14ac:dyDescent="0.35">
      <c r="A94" s="685"/>
      <c r="B94" s="685"/>
      <c r="C94" s="685"/>
      <c r="D94" s="641"/>
      <c r="E94" s="641"/>
      <c r="F94" s="641"/>
      <c r="G94" s="641"/>
      <c r="H94" s="21"/>
      <c r="I94" s="21"/>
      <c r="J94" s="21"/>
      <c r="T94" s="689"/>
      <c r="U94" s="690"/>
      <c r="V94" s="690"/>
      <c r="W94" s="691"/>
    </row>
    <row r="95" spans="1:23" ht="15" x14ac:dyDescent="0.35">
      <c r="A95" s="685"/>
      <c r="B95" s="685"/>
      <c r="C95" s="685"/>
      <c r="D95" s="641"/>
      <c r="E95" s="641"/>
      <c r="F95" s="641"/>
      <c r="G95" s="641"/>
      <c r="H95" s="21"/>
      <c r="I95" s="21"/>
      <c r="J95" s="21"/>
      <c r="T95" s="689"/>
      <c r="U95" s="690"/>
      <c r="V95" s="690"/>
      <c r="W95" s="691"/>
    </row>
    <row r="96" spans="1:23" ht="15" x14ac:dyDescent="0.35">
      <c r="A96" s="685"/>
      <c r="B96" s="685"/>
      <c r="C96" s="685"/>
      <c r="D96" s="641"/>
      <c r="E96" s="641"/>
      <c r="F96" s="641"/>
      <c r="G96" s="641"/>
      <c r="H96" s="21"/>
      <c r="I96" s="21"/>
      <c r="J96" s="21"/>
      <c r="K96" s="21"/>
      <c r="L96" s="21"/>
      <c r="M96" s="21"/>
      <c r="N96" s="21"/>
      <c r="O96" s="21"/>
      <c r="P96" s="21"/>
      <c r="Q96" s="21"/>
      <c r="R96" s="21"/>
      <c r="S96" s="21"/>
      <c r="T96" s="689"/>
      <c r="U96" s="690"/>
      <c r="V96" s="690"/>
      <c r="W96" s="691"/>
    </row>
    <row r="97" spans="1:23" ht="15" x14ac:dyDescent="0.35">
      <c r="A97" s="685"/>
      <c r="B97" s="685"/>
      <c r="C97" s="685"/>
      <c r="D97" s="641"/>
      <c r="E97" s="641"/>
      <c r="F97" s="641"/>
      <c r="G97" s="641"/>
      <c r="H97" s="21"/>
      <c r="I97" s="21"/>
      <c r="J97" s="21"/>
      <c r="K97" s="21"/>
      <c r="L97" s="21"/>
      <c r="M97" s="21"/>
      <c r="N97" s="21"/>
      <c r="O97" s="21"/>
      <c r="P97" s="21"/>
      <c r="Q97" s="21"/>
      <c r="R97" s="21"/>
      <c r="S97" s="21"/>
      <c r="T97" s="689"/>
      <c r="U97" s="690"/>
      <c r="V97" s="690"/>
      <c r="W97" s="691"/>
    </row>
    <row r="98" spans="1:23" ht="15" x14ac:dyDescent="0.35">
      <c r="A98" s="685"/>
      <c r="B98" s="685"/>
      <c r="C98" s="685"/>
      <c r="D98" s="641"/>
      <c r="E98" s="641"/>
      <c r="F98" s="641"/>
      <c r="G98" s="641"/>
      <c r="H98" s="21"/>
      <c r="I98" s="21"/>
      <c r="J98" s="21"/>
      <c r="K98" s="21"/>
      <c r="L98" s="21"/>
      <c r="M98" s="21"/>
      <c r="N98" s="21"/>
      <c r="O98" s="21"/>
      <c r="P98" s="21"/>
      <c r="Q98" s="21"/>
      <c r="R98" s="21"/>
      <c r="S98" s="21"/>
      <c r="T98" s="689"/>
      <c r="U98" s="690"/>
      <c r="V98" s="690"/>
      <c r="W98" s="691"/>
    </row>
    <row r="99" spans="1:23" ht="15" x14ac:dyDescent="0.35">
      <c r="A99" s="685"/>
      <c r="B99" s="685"/>
      <c r="C99" s="685"/>
      <c r="D99" s="641"/>
      <c r="E99" s="641"/>
      <c r="F99" s="641"/>
      <c r="G99" s="641"/>
      <c r="H99" s="21"/>
      <c r="I99" s="21"/>
      <c r="J99" s="21"/>
      <c r="K99" s="21"/>
      <c r="L99" s="21"/>
      <c r="M99" s="21"/>
      <c r="N99" s="21"/>
      <c r="O99" s="21"/>
      <c r="P99" s="21"/>
      <c r="Q99" s="21"/>
      <c r="R99" s="21"/>
      <c r="S99" s="21"/>
      <c r="T99" s="689"/>
      <c r="U99" s="690"/>
      <c r="V99" s="690"/>
      <c r="W99" s="691"/>
    </row>
    <row r="100" spans="1:23" ht="15" x14ac:dyDescent="0.35">
      <c r="A100" s="685"/>
      <c r="B100" s="685"/>
      <c r="C100" s="685"/>
      <c r="D100" s="641"/>
      <c r="E100" s="641"/>
      <c r="F100" s="641"/>
      <c r="G100" s="641"/>
      <c r="H100" s="21"/>
      <c r="I100" s="21"/>
      <c r="J100" s="21"/>
      <c r="K100" s="21"/>
      <c r="L100" s="21"/>
      <c r="M100" s="21"/>
      <c r="N100" s="21"/>
      <c r="O100" s="21"/>
      <c r="P100" s="21"/>
      <c r="Q100" s="21"/>
      <c r="R100" s="21"/>
      <c r="S100" s="21"/>
      <c r="T100" s="689"/>
      <c r="U100" s="690"/>
      <c r="V100" s="690"/>
      <c r="W100" s="691"/>
    </row>
    <row r="101" spans="1:23" ht="15" x14ac:dyDescent="0.35">
      <c r="A101" s="685"/>
      <c r="B101" s="685"/>
      <c r="C101" s="685"/>
      <c r="D101" s="641"/>
      <c r="E101" s="641"/>
      <c r="F101" s="641"/>
      <c r="G101" s="641"/>
      <c r="H101" s="21"/>
      <c r="I101" s="21"/>
      <c r="J101" s="21"/>
      <c r="K101" s="21"/>
      <c r="L101" s="21"/>
      <c r="M101" s="21"/>
      <c r="N101" s="21"/>
      <c r="O101" s="21"/>
      <c r="P101" s="21"/>
      <c r="Q101" s="21"/>
      <c r="R101" s="21"/>
      <c r="S101" s="21"/>
      <c r="T101" s="689"/>
      <c r="U101" s="690"/>
      <c r="V101" s="690"/>
      <c r="W101" s="691"/>
    </row>
    <row r="102" spans="1:23" ht="15" x14ac:dyDescent="0.35">
      <c r="A102" s="685"/>
      <c r="B102" s="685"/>
      <c r="C102" s="685"/>
      <c r="D102" s="641"/>
      <c r="E102" s="641"/>
      <c r="F102" s="641"/>
      <c r="G102" s="641"/>
      <c r="H102" s="21"/>
      <c r="I102" s="21"/>
      <c r="J102" s="21"/>
      <c r="K102" s="21"/>
      <c r="L102" s="21"/>
      <c r="M102" s="21"/>
      <c r="N102" s="21"/>
      <c r="O102" s="21"/>
      <c r="P102" s="21"/>
      <c r="Q102" s="21"/>
      <c r="R102" s="21"/>
      <c r="S102" s="21"/>
      <c r="T102" s="689"/>
      <c r="U102" s="690"/>
      <c r="V102" s="690"/>
      <c r="W102" s="691"/>
    </row>
    <row r="103" spans="1:23" ht="15" x14ac:dyDescent="0.35">
      <c r="A103" s="685"/>
      <c r="B103" s="685"/>
      <c r="C103" s="685"/>
      <c r="D103" s="641"/>
      <c r="E103" s="641"/>
      <c r="F103" s="641"/>
      <c r="G103" s="641"/>
      <c r="H103" s="21"/>
      <c r="I103" s="21"/>
      <c r="J103" s="21"/>
      <c r="K103" s="21"/>
      <c r="L103" s="21"/>
      <c r="M103" s="21"/>
      <c r="N103" s="21"/>
      <c r="O103" s="21"/>
      <c r="P103" s="21"/>
      <c r="Q103" s="21"/>
      <c r="R103" s="21"/>
      <c r="S103" s="21"/>
      <c r="T103" s="689"/>
      <c r="U103" s="690"/>
      <c r="V103" s="690"/>
      <c r="W103" s="691"/>
    </row>
    <row r="104" spans="1:23" ht="15" x14ac:dyDescent="0.35">
      <c r="A104" s="685"/>
      <c r="B104" s="685"/>
      <c r="C104" s="685"/>
      <c r="D104" s="641"/>
      <c r="E104" s="641"/>
      <c r="F104" s="641"/>
      <c r="G104" s="641"/>
      <c r="H104" s="21"/>
      <c r="I104" s="21"/>
      <c r="J104" s="21"/>
      <c r="K104" s="21"/>
      <c r="L104" s="21"/>
      <c r="M104" s="21"/>
      <c r="N104" s="21"/>
      <c r="O104" s="21"/>
      <c r="P104" s="21"/>
      <c r="Q104" s="21"/>
      <c r="R104" s="21"/>
      <c r="S104" s="21"/>
      <c r="T104" s="689"/>
      <c r="U104" s="690"/>
      <c r="V104" s="690"/>
      <c r="W104" s="691"/>
    </row>
    <row r="105" spans="1:23" ht="15" x14ac:dyDescent="0.35">
      <c r="A105" s="685"/>
      <c r="B105" s="685"/>
      <c r="C105" s="685"/>
      <c r="D105" s="641"/>
      <c r="E105" s="641"/>
      <c r="F105" s="641"/>
      <c r="G105" s="641"/>
      <c r="H105" s="21"/>
      <c r="I105" s="21"/>
      <c r="J105" s="21"/>
      <c r="K105" s="21"/>
      <c r="L105" s="21"/>
      <c r="M105" s="21"/>
      <c r="N105" s="21"/>
      <c r="O105" s="21"/>
      <c r="P105" s="21"/>
      <c r="Q105" s="21"/>
      <c r="R105" s="21"/>
      <c r="S105" s="21"/>
      <c r="T105" s="689"/>
      <c r="U105" s="690"/>
      <c r="V105" s="690"/>
      <c r="W105" s="691"/>
    </row>
    <row r="106" spans="1:23" ht="15" x14ac:dyDescent="0.35">
      <c r="A106" s="685"/>
      <c r="B106" s="685"/>
      <c r="C106" s="685"/>
      <c r="D106" s="641"/>
      <c r="E106" s="641"/>
      <c r="F106" s="641"/>
      <c r="G106" s="641"/>
      <c r="H106" s="21"/>
      <c r="I106" s="21"/>
      <c r="J106" s="21"/>
      <c r="K106" s="21"/>
      <c r="L106" s="21"/>
      <c r="M106" s="21"/>
      <c r="N106" s="21"/>
      <c r="O106" s="21"/>
      <c r="P106" s="21"/>
      <c r="Q106" s="21"/>
      <c r="R106" s="21"/>
      <c r="S106" s="21"/>
      <c r="T106" s="689"/>
      <c r="U106" s="690"/>
      <c r="V106" s="690"/>
      <c r="W106" s="691"/>
    </row>
    <row r="107" spans="1:23" ht="15" x14ac:dyDescent="0.35">
      <c r="A107" s="685"/>
      <c r="B107" s="685"/>
      <c r="C107" s="685"/>
      <c r="D107" s="641"/>
      <c r="E107" s="641"/>
      <c r="F107" s="641"/>
      <c r="G107" s="641"/>
      <c r="H107" s="21"/>
      <c r="I107" s="21"/>
      <c r="J107" s="21"/>
      <c r="K107" s="21"/>
      <c r="L107" s="21"/>
      <c r="M107" s="21"/>
      <c r="N107" s="21"/>
      <c r="O107" s="21"/>
      <c r="P107" s="21"/>
      <c r="Q107" s="21"/>
      <c r="R107" s="21"/>
      <c r="S107" s="21"/>
      <c r="T107" s="689"/>
      <c r="U107" s="690"/>
      <c r="V107" s="690"/>
      <c r="W107" s="691"/>
    </row>
    <row r="108" spans="1:23" ht="15" x14ac:dyDescent="0.35">
      <c r="A108" s="685"/>
      <c r="B108" s="685"/>
      <c r="C108" s="685"/>
      <c r="D108" s="641"/>
      <c r="E108" s="641"/>
      <c r="F108" s="641"/>
      <c r="G108" s="641"/>
      <c r="H108" s="21"/>
      <c r="I108" s="21"/>
      <c r="J108" s="21"/>
      <c r="K108" s="21"/>
      <c r="L108" s="21"/>
      <c r="M108" s="21"/>
      <c r="N108" s="21"/>
      <c r="O108" s="21"/>
      <c r="P108" s="21"/>
      <c r="Q108" s="21"/>
      <c r="R108" s="21"/>
      <c r="S108" s="21"/>
      <c r="T108" s="692"/>
      <c r="U108" s="693"/>
      <c r="V108" s="693"/>
      <c r="W108" s="694"/>
    </row>
    <row r="109" spans="1:23" ht="15" x14ac:dyDescent="0.35">
      <c r="A109" s="685"/>
      <c r="B109" s="685"/>
      <c r="C109" s="685"/>
      <c r="D109" s="641"/>
      <c r="E109" s="641"/>
      <c r="F109" s="641"/>
      <c r="G109" s="641"/>
      <c r="H109" s="21"/>
      <c r="I109" s="21"/>
      <c r="J109" s="21"/>
      <c r="K109" s="21"/>
      <c r="L109" s="21"/>
      <c r="M109" s="21"/>
      <c r="N109" s="21"/>
      <c r="O109" s="21"/>
      <c r="P109" s="21"/>
      <c r="Q109" s="21"/>
      <c r="R109" s="21"/>
      <c r="S109" s="21"/>
      <c r="T109" s="21"/>
      <c r="U109" s="21"/>
      <c r="V109" s="21"/>
      <c r="W109" s="21"/>
    </row>
    <row r="110" spans="1:23" ht="15" x14ac:dyDescent="0.35">
      <c r="A110" s="685"/>
      <c r="B110" s="685"/>
      <c r="C110" s="685"/>
      <c r="D110" s="641"/>
      <c r="E110" s="641"/>
      <c r="F110" s="641"/>
      <c r="G110" s="641"/>
      <c r="H110" s="21"/>
      <c r="I110" s="21"/>
      <c r="J110" s="21"/>
      <c r="K110" s="21"/>
      <c r="L110" s="21"/>
      <c r="M110" s="21"/>
      <c r="N110" s="21"/>
      <c r="O110" s="21"/>
      <c r="P110" s="21"/>
      <c r="Q110" s="21"/>
      <c r="R110" s="21"/>
      <c r="S110" s="21"/>
      <c r="T110" s="21"/>
      <c r="U110" s="21"/>
      <c r="V110" s="21"/>
      <c r="W110" s="21"/>
    </row>
    <row r="111" spans="1:23" ht="15" x14ac:dyDescent="0.35">
      <c r="A111" s="685"/>
      <c r="B111" s="685"/>
      <c r="C111" s="685"/>
      <c r="D111" s="641"/>
      <c r="E111" s="641"/>
      <c r="F111" s="641"/>
      <c r="G111" s="641"/>
      <c r="H111" s="21"/>
      <c r="I111" s="21"/>
      <c r="J111" s="21"/>
      <c r="K111" s="21"/>
      <c r="L111" s="21"/>
      <c r="M111" s="21"/>
      <c r="N111" s="21"/>
      <c r="O111" s="21"/>
      <c r="P111" s="21"/>
      <c r="Q111" s="21"/>
      <c r="R111" s="21"/>
      <c r="S111" s="21"/>
      <c r="T111" s="21"/>
      <c r="U111" s="21"/>
      <c r="V111" s="21"/>
      <c r="W111" s="21"/>
    </row>
  </sheetData>
  <mergeCells count="32">
    <mergeCell ref="T86:W108"/>
    <mergeCell ref="A91:C111"/>
    <mergeCell ref="D91:G111"/>
    <mergeCell ref="A23:F23"/>
    <mergeCell ref="A7:G7"/>
    <mergeCell ref="A34:G34"/>
    <mergeCell ref="D83:G83"/>
    <mergeCell ref="H83:K83"/>
    <mergeCell ref="L83:O83"/>
    <mergeCell ref="P83:S83"/>
    <mergeCell ref="T83:W83"/>
    <mergeCell ref="D84:G84"/>
    <mergeCell ref="H84:K84"/>
    <mergeCell ref="L84:O84"/>
    <mergeCell ref="P84:S84"/>
    <mergeCell ref="T84:W84"/>
    <mergeCell ref="A78:H78"/>
    <mergeCell ref="D81:G81"/>
    <mergeCell ref="H81:K81"/>
    <mergeCell ref="T81:W81"/>
    <mergeCell ref="D82:G82"/>
    <mergeCell ref="H82:K82"/>
    <mergeCell ref="L82:O82"/>
    <mergeCell ref="P82:S82"/>
    <mergeCell ref="T82:W82"/>
    <mergeCell ref="L81:O81"/>
    <mergeCell ref="P81:S81"/>
    <mergeCell ref="A1:H2"/>
    <mergeCell ref="A3:H4"/>
    <mergeCell ref="A5:H5"/>
    <mergeCell ref="A76:H76"/>
    <mergeCell ref="A77:H77"/>
  </mergeCells>
  <printOptions horizontalCentered="1" verticalCentered="1"/>
  <pageMargins left="0.75000000000000011" right="0.75000000000000011" top="1" bottom="1" header="0.5" footer="0.5"/>
  <pageSetup scale="16" orientation="portrait" horizontalDpi="4294967292" verticalDpi="4294967292"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I76"/>
  <sheetViews>
    <sheetView showGridLines="0" topLeftCell="A7" zoomScale="90" zoomScaleNormal="90" workbookViewId="0">
      <pane xSplit="1" ySplit="3" topLeftCell="G21" activePane="bottomRight" state="frozen"/>
      <selection pane="topRight" activeCell="B7" sqref="B7"/>
      <selection pane="bottomLeft" activeCell="A10" sqref="A10"/>
      <selection pane="bottomRight" activeCell="G11" sqref="G11"/>
    </sheetView>
  </sheetViews>
  <sheetFormatPr baseColWidth="10" defaultColWidth="11.44140625" defaultRowHeight="13.35" customHeight="1" x14ac:dyDescent="0.25"/>
  <cols>
    <col min="1" max="1" width="63.77734375" customWidth="1"/>
    <col min="2" max="2" width="12" customWidth="1"/>
    <col min="3" max="3" width="12.44140625" customWidth="1"/>
    <col min="4" max="6" width="12" customWidth="1"/>
    <col min="7" max="7" width="17.44140625" customWidth="1"/>
    <col min="8" max="8" width="11.77734375" customWidth="1"/>
    <col min="11" max="11" width="16.44140625" customWidth="1"/>
    <col min="15" max="15" width="16" customWidth="1"/>
    <col min="19" max="19" width="16.44140625" customWidth="1"/>
    <col min="23" max="23" width="16.44140625" customWidth="1"/>
  </cols>
  <sheetData>
    <row r="1" spans="1:35" ht="60" customHeight="1" x14ac:dyDescent="0.3">
      <c r="A1" s="641"/>
      <c r="B1" s="641"/>
      <c r="C1" s="641"/>
      <c r="D1" s="641"/>
      <c r="E1" s="641"/>
      <c r="F1" s="641"/>
      <c r="G1" s="641"/>
      <c r="H1" s="641"/>
      <c r="I1" s="9"/>
      <c r="J1" s="9"/>
      <c r="K1" s="9"/>
      <c r="L1" s="9"/>
      <c r="M1" s="9"/>
      <c r="N1" s="9"/>
      <c r="O1" s="9"/>
      <c r="P1" s="9"/>
      <c r="Q1" s="9"/>
      <c r="R1" s="9"/>
      <c r="S1" s="9"/>
      <c r="T1" s="9"/>
      <c r="U1" s="9"/>
      <c r="V1" s="9"/>
      <c r="W1" s="9"/>
      <c r="X1" s="9"/>
      <c r="Y1" s="9"/>
      <c r="Z1" s="9"/>
      <c r="AA1" s="9"/>
      <c r="AB1" s="9"/>
      <c r="AC1" s="9"/>
      <c r="AD1" s="9"/>
      <c r="AE1" s="9"/>
      <c r="AF1" s="9"/>
      <c r="AG1" s="9"/>
      <c r="AH1" s="9"/>
      <c r="AI1" s="9"/>
    </row>
    <row r="2" spans="1:35" ht="30.75" customHeight="1" x14ac:dyDescent="0.3">
      <c r="A2" s="641"/>
      <c r="B2" s="641"/>
      <c r="C2" s="641"/>
      <c r="D2" s="641"/>
      <c r="E2" s="641"/>
      <c r="F2" s="641"/>
      <c r="G2" s="641"/>
      <c r="H2" s="641"/>
      <c r="I2" s="9"/>
      <c r="J2" s="9"/>
      <c r="K2" s="9"/>
      <c r="L2" s="9"/>
      <c r="M2" s="9"/>
      <c r="N2" s="9"/>
      <c r="O2" s="9"/>
      <c r="P2" s="9"/>
      <c r="Q2" s="9"/>
      <c r="R2" s="9"/>
      <c r="S2" s="9"/>
      <c r="T2" s="9"/>
      <c r="U2" s="9"/>
      <c r="V2" s="9"/>
      <c r="W2" s="9"/>
      <c r="X2" s="9"/>
      <c r="Y2" s="9"/>
      <c r="Z2" s="9"/>
      <c r="AA2" s="9"/>
      <c r="AB2" s="9"/>
      <c r="AC2" s="9"/>
      <c r="AD2" s="9"/>
      <c r="AE2" s="9"/>
      <c r="AF2" s="9"/>
      <c r="AG2" s="9"/>
      <c r="AH2" s="9"/>
      <c r="AI2" s="9"/>
    </row>
    <row r="3" spans="1:35" ht="14.1" customHeight="1" x14ac:dyDescent="0.3">
      <c r="A3" s="640" t="s">
        <v>104</v>
      </c>
      <c r="B3" s="640"/>
      <c r="C3" s="640"/>
      <c r="D3" s="640"/>
      <c r="E3" s="640"/>
      <c r="F3" s="640"/>
      <c r="G3" s="640"/>
      <c r="H3" s="640"/>
      <c r="I3" s="9"/>
      <c r="J3" s="9"/>
      <c r="K3" s="9"/>
      <c r="L3" s="9"/>
      <c r="M3" s="9"/>
      <c r="N3" s="9"/>
      <c r="O3" s="9"/>
      <c r="P3" s="9"/>
      <c r="Q3" s="9"/>
      <c r="R3" s="9"/>
      <c r="S3" s="9"/>
      <c r="T3" s="9"/>
      <c r="U3" s="9"/>
      <c r="V3" s="9"/>
      <c r="W3" s="9"/>
      <c r="X3" s="9"/>
      <c r="Y3" s="9"/>
      <c r="Z3" s="9"/>
      <c r="AA3" s="9"/>
      <c r="AB3" s="9"/>
      <c r="AC3" s="9"/>
      <c r="AD3" s="9"/>
      <c r="AE3" s="9"/>
      <c r="AF3" s="9"/>
      <c r="AG3" s="9"/>
      <c r="AH3" s="9"/>
      <c r="AI3" s="9"/>
    </row>
    <row r="4" spans="1:35" ht="17.100000000000001" customHeight="1" x14ac:dyDescent="0.3">
      <c r="A4" s="640"/>
      <c r="B4" s="640"/>
      <c r="C4" s="640"/>
      <c r="D4" s="640"/>
      <c r="E4" s="640"/>
      <c r="F4" s="640"/>
      <c r="G4" s="640"/>
      <c r="H4" s="640"/>
      <c r="I4" s="9"/>
      <c r="J4" s="9"/>
      <c r="K4" s="9"/>
      <c r="L4" s="9"/>
      <c r="M4" s="9"/>
      <c r="N4" s="9"/>
      <c r="O4" s="9"/>
      <c r="P4" s="9"/>
      <c r="Q4" s="9"/>
      <c r="R4" s="9"/>
      <c r="S4" s="9"/>
      <c r="T4" s="9"/>
      <c r="U4" s="9"/>
      <c r="V4" s="9"/>
      <c r="W4" s="9"/>
      <c r="X4" s="9"/>
      <c r="Y4" s="9"/>
      <c r="Z4" s="9"/>
      <c r="AA4" s="9"/>
      <c r="AB4" s="9"/>
      <c r="AC4" s="9"/>
      <c r="AD4" s="9"/>
      <c r="AE4" s="9"/>
      <c r="AF4" s="9"/>
      <c r="AG4" s="9"/>
      <c r="AH4" s="9"/>
      <c r="AI4" s="9"/>
    </row>
    <row r="5" spans="1:35" ht="71.099999999999994" customHeight="1" x14ac:dyDescent="0.3">
      <c r="A5" s="642" t="s">
        <v>197</v>
      </c>
      <c r="B5" s="643"/>
      <c r="C5" s="643"/>
      <c r="D5" s="643"/>
      <c r="E5" s="643"/>
      <c r="F5" s="643"/>
      <c r="G5" s="643"/>
      <c r="H5" s="644"/>
      <c r="I5" s="9"/>
      <c r="J5" s="9"/>
      <c r="K5" s="9"/>
      <c r="L5" s="9"/>
      <c r="M5" s="9"/>
      <c r="N5" s="9"/>
      <c r="O5" s="9"/>
      <c r="P5" s="9"/>
      <c r="Q5" s="9"/>
      <c r="R5" s="9"/>
      <c r="S5" s="9"/>
      <c r="T5" s="9"/>
      <c r="U5" s="9"/>
      <c r="V5" s="9"/>
      <c r="W5" s="9"/>
      <c r="X5" s="9"/>
      <c r="Y5" s="9"/>
      <c r="Z5" s="9"/>
      <c r="AA5" s="9"/>
      <c r="AB5" s="9"/>
      <c r="AC5" s="9"/>
      <c r="AD5" s="9"/>
      <c r="AE5" s="9"/>
      <c r="AF5" s="9"/>
      <c r="AG5" s="9"/>
      <c r="AH5" s="9"/>
      <c r="AI5" s="9"/>
    </row>
    <row r="6" spans="1:35" ht="13.8" x14ac:dyDescent="0.3">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ht="18" customHeight="1" x14ac:dyDescent="0.45">
      <c r="A7" s="645" t="s">
        <v>7</v>
      </c>
      <c r="B7" s="646"/>
      <c r="C7" s="646"/>
      <c r="D7" s="646"/>
      <c r="E7" s="646"/>
      <c r="F7" s="646"/>
      <c r="G7" s="646"/>
      <c r="H7" s="646"/>
      <c r="I7" s="646"/>
      <c r="J7" s="646"/>
      <c r="K7" s="646"/>
      <c r="L7" s="646"/>
      <c r="M7" s="646"/>
      <c r="N7" s="646"/>
      <c r="O7" s="646"/>
      <c r="P7" s="646"/>
      <c r="Q7" s="646"/>
      <c r="R7" s="646"/>
      <c r="S7" s="646"/>
      <c r="T7" s="646"/>
      <c r="U7" s="646"/>
      <c r="V7" s="646"/>
      <c r="W7" s="647"/>
      <c r="X7" s="9"/>
      <c r="Y7" s="9"/>
      <c r="Z7" s="9"/>
      <c r="AA7" s="9"/>
      <c r="AB7" s="9"/>
      <c r="AC7" s="9"/>
      <c r="AD7" s="9"/>
      <c r="AE7" s="9"/>
      <c r="AF7" s="9"/>
      <c r="AG7" s="9"/>
      <c r="AH7" s="9"/>
      <c r="AI7" s="9"/>
    </row>
    <row r="8" spans="1:35" ht="17.25" customHeight="1" x14ac:dyDescent="0.3">
      <c r="A8" s="730" t="s">
        <v>72</v>
      </c>
      <c r="B8" s="682" t="s">
        <v>106</v>
      </c>
      <c r="C8" s="683"/>
      <c r="D8" s="678" t="s">
        <v>107</v>
      </c>
      <c r="E8" s="679"/>
      <c r="F8" s="679"/>
      <c r="G8" s="680"/>
      <c r="H8" s="678" t="s">
        <v>108</v>
      </c>
      <c r="I8" s="679"/>
      <c r="J8" s="679"/>
      <c r="K8" s="680"/>
      <c r="L8" s="682" t="s">
        <v>109</v>
      </c>
      <c r="M8" s="683"/>
      <c r="N8" s="683"/>
      <c r="O8" s="684"/>
      <c r="P8" s="682" t="s">
        <v>110</v>
      </c>
      <c r="Q8" s="683"/>
      <c r="R8" s="683"/>
      <c r="S8" s="684"/>
      <c r="T8" s="682" t="s">
        <v>111</v>
      </c>
      <c r="U8" s="683"/>
      <c r="V8" s="683"/>
      <c r="W8" s="684"/>
      <c r="X8" s="9"/>
      <c r="Y8" s="9"/>
      <c r="Z8" s="9"/>
      <c r="AA8" s="9"/>
      <c r="AB8" s="9"/>
      <c r="AC8" s="9"/>
      <c r="AD8" s="9"/>
      <c r="AE8" s="9"/>
      <c r="AF8" s="9"/>
      <c r="AG8" s="9"/>
      <c r="AH8" s="9"/>
      <c r="AI8" s="9"/>
    </row>
    <row r="9" spans="1:35" ht="34.200000000000003" x14ac:dyDescent="0.3">
      <c r="A9" s="731"/>
      <c r="B9" s="30" t="s">
        <v>112</v>
      </c>
      <c r="C9" s="232" t="s">
        <v>113</v>
      </c>
      <c r="D9" s="30" t="s">
        <v>112</v>
      </c>
      <c r="E9" s="232" t="s">
        <v>114</v>
      </c>
      <c r="F9" s="232" t="s">
        <v>113</v>
      </c>
      <c r="G9" s="238" t="s">
        <v>198</v>
      </c>
      <c r="H9" s="27" t="s">
        <v>112</v>
      </c>
      <c r="I9" s="232" t="s">
        <v>115</v>
      </c>
      <c r="J9" s="232" t="s">
        <v>113</v>
      </c>
      <c r="K9" s="238" t="s">
        <v>198</v>
      </c>
      <c r="L9" s="30" t="s">
        <v>112</v>
      </c>
      <c r="M9" s="232" t="s">
        <v>116</v>
      </c>
      <c r="N9" s="232" t="s">
        <v>113</v>
      </c>
      <c r="O9" s="238" t="s">
        <v>199</v>
      </c>
      <c r="P9" s="30" t="s">
        <v>112</v>
      </c>
      <c r="Q9" s="232" t="s">
        <v>117</v>
      </c>
      <c r="R9" s="232" t="s">
        <v>113</v>
      </c>
      <c r="S9" s="238" t="s">
        <v>198</v>
      </c>
      <c r="T9" s="27" t="s">
        <v>112</v>
      </c>
      <c r="U9" s="232" t="s">
        <v>118</v>
      </c>
      <c r="V9" s="232" t="s">
        <v>113</v>
      </c>
      <c r="W9" s="239" t="s">
        <v>198</v>
      </c>
      <c r="X9" s="9"/>
      <c r="Y9" s="9"/>
      <c r="Z9" s="9"/>
      <c r="AA9" s="9"/>
      <c r="AB9" s="9"/>
      <c r="AC9" s="9"/>
      <c r="AD9" s="9"/>
      <c r="AE9" s="9"/>
      <c r="AF9" s="9"/>
      <c r="AG9" s="9"/>
      <c r="AH9" s="9"/>
      <c r="AI9" s="9"/>
    </row>
    <row r="10" spans="1:35" ht="16.350000000000001" customHeight="1" x14ac:dyDescent="0.3">
      <c r="A10" s="252" t="s">
        <v>200</v>
      </c>
      <c r="B10" s="210"/>
      <c r="C10" s="211"/>
      <c r="D10" s="210"/>
      <c r="E10" s="211"/>
      <c r="F10" s="211"/>
      <c r="G10" s="212"/>
      <c r="H10" s="210"/>
      <c r="I10" s="211"/>
      <c r="J10" s="211"/>
      <c r="K10" s="213"/>
      <c r="L10" s="210"/>
      <c r="M10" s="211"/>
      <c r="N10" s="211"/>
      <c r="O10" s="212"/>
      <c r="P10" s="210"/>
      <c r="Q10" s="211"/>
      <c r="R10" s="211"/>
      <c r="S10" s="212"/>
      <c r="T10" s="210"/>
      <c r="U10" s="211"/>
      <c r="V10" s="211"/>
      <c r="W10" s="213"/>
      <c r="X10" s="9"/>
      <c r="Y10" s="9"/>
      <c r="Z10" s="9"/>
      <c r="AA10" s="9"/>
      <c r="AB10" s="9"/>
      <c r="AC10" s="9"/>
      <c r="AD10" s="9"/>
      <c r="AE10" s="9"/>
      <c r="AF10" s="9"/>
      <c r="AG10" s="9"/>
      <c r="AH10" s="9"/>
      <c r="AI10" s="9"/>
    </row>
    <row r="11" spans="1:35" ht="15" x14ac:dyDescent="0.35">
      <c r="A11" s="253" t="s">
        <v>176</v>
      </c>
      <c r="B11" s="308">
        <v>48408.632373358174</v>
      </c>
      <c r="C11" s="309"/>
      <c r="D11" s="308">
        <v>50819.036786330435</v>
      </c>
      <c r="E11" s="310">
        <f>+((D11/B11)-1)*100</f>
        <v>4.9792863272436483</v>
      </c>
      <c r="F11" s="309"/>
      <c r="G11" s="311">
        <f>+(E11/100)*C14</f>
        <v>4.358089792963793</v>
      </c>
      <c r="H11" s="312">
        <v>52694.15067270604</v>
      </c>
      <c r="I11" s="310">
        <f>+((H11/D11)-1)*100</f>
        <v>3.689786357540692</v>
      </c>
      <c r="J11" s="309"/>
      <c r="K11" s="311">
        <f>+(I11/100)*F14</f>
        <v>3.1501425173748814</v>
      </c>
      <c r="L11" s="308">
        <v>55003.495552851527</v>
      </c>
      <c r="M11" s="310">
        <f>+((L11/H11)-1)*100</f>
        <v>4.3825450276052225</v>
      </c>
      <c r="N11" s="309"/>
      <c r="O11" s="311">
        <f>+(M11/100)*J14</f>
        <v>3.6519572710258701</v>
      </c>
      <c r="P11" s="308">
        <v>72380.944477694793</v>
      </c>
      <c r="Q11" s="310">
        <f>+((P11/L11)-1)*100</f>
        <v>31.593353749937037</v>
      </c>
      <c r="R11" s="309"/>
      <c r="S11" s="311">
        <f>+(Q11/100)*N14</f>
        <v>25.101960416404754</v>
      </c>
      <c r="T11" s="308">
        <v>89491.757610659784</v>
      </c>
      <c r="U11" s="310">
        <f>+((T11/P11)-1)*100</f>
        <v>23.639941778098695</v>
      </c>
      <c r="V11" s="309"/>
      <c r="W11" s="311">
        <f>+(U11/100)*R14</f>
        <v>19.010517860948088</v>
      </c>
      <c r="X11" s="9"/>
      <c r="Y11" s="9"/>
      <c r="Z11" s="9"/>
      <c r="AA11" s="9"/>
      <c r="AB11" s="9"/>
      <c r="AC11" s="9"/>
      <c r="AD11" s="9"/>
      <c r="AE11" s="9"/>
      <c r="AF11" s="9"/>
      <c r="AG11" s="9"/>
      <c r="AH11" s="9"/>
      <c r="AI11" s="9"/>
    </row>
    <row r="12" spans="1:35" ht="13.8" x14ac:dyDescent="0.3">
      <c r="A12" s="49" t="s">
        <v>201</v>
      </c>
      <c r="B12" s="290"/>
      <c r="C12" s="246">
        <f>+(B11/B35)*100</f>
        <v>2.9912818677445419</v>
      </c>
      <c r="D12" s="290"/>
      <c r="E12" s="291"/>
      <c r="F12" s="246">
        <f>+(D11/D35)*100</f>
        <v>2.9326091186327177</v>
      </c>
      <c r="G12" s="267"/>
      <c r="H12" s="292"/>
      <c r="I12" s="291"/>
      <c r="J12" s="246">
        <f>+(H11/H35)*100</f>
        <v>2.8369157995367855</v>
      </c>
      <c r="K12" s="267"/>
      <c r="L12" s="290"/>
      <c r="M12" s="291"/>
      <c r="N12" s="246">
        <f>+(L11/L35)*100</f>
        <v>3.1529354860314647</v>
      </c>
      <c r="O12" s="267"/>
      <c r="P12" s="290"/>
      <c r="Q12" s="291"/>
      <c r="R12" s="246">
        <f>+(P11/P35)*100</f>
        <v>3.4041852626613438</v>
      </c>
      <c r="S12" s="267"/>
      <c r="T12" s="290"/>
      <c r="U12" s="291"/>
      <c r="V12" s="246">
        <f>+(T11/T35)*100</f>
        <v>3.4190736784888287</v>
      </c>
      <c r="W12" s="267"/>
      <c r="X12" s="9"/>
      <c r="Y12" s="9"/>
      <c r="Z12" s="9"/>
      <c r="AA12" s="9"/>
      <c r="AB12" s="9"/>
      <c r="AC12" s="9"/>
      <c r="AD12" s="9"/>
      <c r="AE12" s="9"/>
      <c r="AF12" s="9"/>
      <c r="AG12" s="9"/>
      <c r="AH12" s="9"/>
      <c r="AI12" s="9"/>
    </row>
    <row r="13" spans="1:35" ht="13.8" x14ac:dyDescent="0.3">
      <c r="A13" s="219" t="s">
        <v>202</v>
      </c>
      <c r="B13" s="268"/>
      <c r="C13" s="247">
        <f>+(B11/B38)*100</f>
        <v>5.2591154282273065</v>
      </c>
      <c r="D13" s="268"/>
      <c r="E13" s="270"/>
      <c r="F13" s="247">
        <f>+(D11/D38)*100</f>
        <v>5.1447155102982745</v>
      </c>
      <c r="G13" s="271"/>
      <c r="H13" s="293"/>
      <c r="I13" s="270"/>
      <c r="J13" s="247">
        <f>+(H11/H38)*100</f>
        <v>4.9708274066103346</v>
      </c>
      <c r="K13" s="271"/>
      <c r="L13" s="268"/>
      <c r="M13" s="270"/>
      <c r="N13" s="247">
        <f>+(L11/L38)*100</f>
        <v>5.5127974519316005</v>
      </c>
      <c r="O13" s="271"/>
      <c r="P13" s="268"/>
      <c r="Q13" s="270"/>
      <c r="R13" s="247">
        <f>+(P11/P38)*100</f>
        <v>6.0692431805919798</v>
      </c>
      <c r="S13" s="271"/>
      <c r="T13" s="268"/>
      <c r="U13" s="270"/>
      <c r="V13" s="247">
        <f>+(T11/T38)*100</f>
        <v>6.1190006520131135</v>
      </c>
      <c r="W13" s="271"/>
      <c r="X13" s="9"/>
      <c r="Y13" s="9"/>
      <c r="Z13" s="9"/>
      <c r="AA13" s="9"/>
      <c r="AB13" s="9"/>
      <c r="AC13" s="9"/>
      <c r="AD13" s="9"/>
      <c r="AE13" s="9"/>
      <c r="AF13" s="9"/>
      <c r="AG13" s="9"/>
      <c r="AH13" s="9"/>
      <c r="AI13" s="9"/>
    </row>
    <row r="14" spans="1:35" ht="13.8" x14ac:dyDescent="0.3">
      <c r="A14" s="240" t="s">
        <v>203</v>
      </c>
      <c r="B14" s="290"/>
      <c r="C14" s="246">
        <f>+B11/'C.1__'!$B$11*100</f>
        <v>87.524386157890874</v>
      </c>
      <c r="D14" s="290"/>
      <c r="E14" s="291"/>
      <c r="F14" s="246">
        <f>+D11/'C.1__'!D$11*100</f>
        <v>85.374658913165561</v>
      </c>
      <c r="G14" s="267"/>
      <c r="H14" s="292"/>
      <c r="I14" s="291"/>
      <c r="J14" s="246">
        <f>+H11/'C.1__'!G$11*100</f>
        <v>83.329600677746569</v>
      </c>
      <c r="K14" s="267"/>
      <c r="L14" s="290"/>
      <c r="M14" s="291"/>
      <c r="N14" s="246">
        <f>+L11/'C.1__'!J$11*100</f>
        <v>79.453294560267381</v>
      </c>
      <c r="O14" s="267"/>
      <c r="P14" s="290"/>
      <c r="Q14" s="291"/>
      <c r="R14" s="246">
        <f>+P11/'C.1__'!M$11*100</f>
        <v>80.416940275887015</v>
      </c>
      <c r="S14" s="267"/>
      <c r="T14" s="290"/>
      <c r="U14" s="291"/>
      <c r="V14" s="246">
        <f>+T11/'C.1__'!P$11*100</f>
        <v>79.952026099712015</v>
      </c>
      <c r="W14" s="267"/>
      <c r="X14" s="9"/>
      <c r="Y14" s="9"/>
      <c r="Z14" s="9"/>
      <c r="AA14" s="9"/>
      <c r="AB14" s="9"/>
      <c r="AC14" s="9"/>
      <c r="AD14" s="9"/>
      <c r="AE14" s="9"/>
      <c r="AF14" s="9"/>
      <c r="AG14" s="9"/>
      <c r="AH14" s="9"/>
      <c r="AI14" s="9"/>
    </row>
    <row r="15" spans="1:35" ht="15" x14ac:dyDescent="0.35">
      <c r="A15" s="254" t="s">
        <v>179</v>
      </c>
      <c r="B15" s="313">
        <v>20650.110000000008</v>
      </c>
      <c r="C15" s="314"/>
      <c r="D15" s="313">
        <v>21946.298849005179</v>
      </c>
      <c r="E15" s="315">
        <f>+((D15/B15)-1)*100</f>
        <v>6.2769101423923113</v>
      </c>
      <c r="F15" s="314"/>
      <c r="G15" s="316">
        <f>+(E15/100)*C19</f>
        <v>5.3662454317748391</v>
      </c>
      <c r="H15" s="317">
        <v>22396.888733504558</v>
      </c>
      <c r="I15" s="315">
        <f>+((H15/D15)-1)*100</f>
        <v>2.0531474924292414</v>
      </c>
      <c r="J15" s="314"/>
      <c r="K15" s="316">
        <f>+(I15/100)*F19</f>
        <v>1.7454943693887934</v>
      </c>
      <c r="L15" s="313">
        <v>24528.629486079</v>
      </c>
      <c r="M15" s="315">
        <f>+((L15/H15)-1)*100</f>
        <v>9.5180218017758556</v>
      </c>
      <c r="N15" s="314"/>
      <c r="O15" s="316">
        <f>+(M15/100)*J19</f>
        <v>7.8920578280283626</v>
      </c>
      <c r="P15" s="313">
        <v>34784.923383044268</v>
      </c>
      <c r="Q15" s="315">
        <f>+((P15/L15)-1)*100</f>
        <v>41.813562811514338</v>
      </c>
      <c r="R15" s="314"/>
      <c r="S15" s="316">
        <f>+(Q15/100)*N19</f>
        <v>33.203378380994522</v>
      </c>
      <c r="T15" s="313">
        <v>43473.381849861187</v>
      </c>
      <c r="U15" s="315">
        <f>+((T15/P15)-1)*100</f>
        <v>24.977655897474428</v>
      </c>
      <c r="V15" s="314"/>
      <c r="W15" s="316">
        <f>+(U15/100)*R19</f>
        <v>20.318979367698191</v>
      </c>
      <c r="X15" s="9"/>
      <c r="Y15" s="9"/>
      <c r="Z15" s="9"/>
      <c r="AA15" s="9"/>
      <c r="AB15" s="9"/>
      <c r="AC15" s="9"/>
      <c r="AD15" s="9"/>
      <c r="AE15" s="9"/>
      <c r="AF15" s="9"/>
      <c r="AG15" s="9"/>
      <c r="AH15" s="9"/>
      <c r="AI15" s="9"/>
    </row>
    <row r="16" spans="1:35" ht="26.4" x14ac:dyDescent="0.3">
      <c r="A16" s="240" t="s">
        <v>204</v>
      </c>
      <c r="B16" s="294"/>
      <c r="C16" s="246">
        <f>+(B15/B36)*100</f>
        <v>2.6392682683680597</v>
      </c>
      <c r="D16" s="294"/>
      <c r="E16" s="295"/>
      <c r="F16" s="246">
        <f>+(D15/D36)*100</f>
        <v>2.6244050862259689</v>
      </c>
      <c r="G16" s="267"/>
      <c r="H16" s="296"/>
      <c r="I16" s="295"/>
      <c r="J16" s="246">
        <f>+(H15/H36)*100</f>
        <v>2.4950497278463457</v>
      </c>
      <c r="K16" s="267"/>
      <c r="L16" s="294"/>
      <c r="M16" s="295"/>
      <c r="N16" s="246">
        <f>+(L15/L36)*100</f>
        <v>2.9342466515155938</v>
      </c>
      <c r="O16" s="267"/>
      <c r="P16" s="294"/>
      <c r="Q16" s="295"/>
      <c r="R16" s="246">
        <f>+(P15/P36)*100</f>
        <v>3.3232659108734395</v>
      </c>
      <c r="S16" s="267"/>
      <c r="T16" s="294"/>
      <c r="U16" s="295"/>
      <c r="V16" s="246">
        <f>+(T15/T36)*100</f>
        <v>3.3378004208864782</v>
      </c>
      <c r="W16" s="267"/>
      <c r="X16" s="9"/>
      <c r="Y16" s="9"/>
      <c r="Z16" s="9"/>
      <c r="AA16" s="9"/>
      <c r="AB16" s="9"/>
      <c r="AC16" s="9"/>
      <c r="AD16" s="9"/>
      <c r="AE16" s="9"/>
      <c r="AF16" s="9"/>
      <c r="AG16" s="9"/>
      <c r="AH16" s="9"/>
      <c r="AI16" s="9"/>
    </row>
    <row r="17" spans="1:35" ht="13.8" x14ac:dyDescent="0.3">
      <c r="A17" s="219" t="s">
        <v>181</v>
      </c>
      <c r="B17" s="272"/>
      <c r="C17" s="247">
        <f>+(B15/B11)*100</f>
        <v>42.657908285309986</v>
      </c>
      <c r="D17" s="272"/>
      <c r="E17" s="273"/>
      <c r="F17" s="247">
        <f>+(D15/D11)*100</f>
        <v>43.18519247281052</v>
      </c>
      <c r="G17" s="271"/>
      <c r="H17" s="297"/>
      <c r="I17" s="273"/>
      <c r="J17" s="247">
        <f>+(H15/H11)*100</f>
        <v>42.503557695836363</v>
      </c>
      <c r="K17" s="271"/>
      <c r="L17" s="272"/>
      <c r="M17" s="273"/>
      <c r="N17" s="247">
        <f>+(L15/L11)*100</f>
        <v>44.594673919423968</v>
      </c>
      <c r="O17" s="271"/>
      <c r="P17" s="272"/>
      <c r="Q17" s="273"/>
      <c r="R17" s="247">
        <f>+(P15/P11)*100</f>
        <v>48.058123079291583</v>
      </c>
      <c r="S17" s="271"/>
      <c r="T17" s="272"/>
      <c r="U17" s="273"/>
      <c r="V17" s="247">
        <f>+(T15/T11)*100</f>
        <v>48.578084742725927</v>
      </c>
      <c r="W17" s="271"/>
      <c r="X17" s="9"/>
      <c r="Y17" s="9"/>
      <c r="Z17" s="9"/>
      <c r="AA17" s="9"/>
      <c r="AB17" s="9"/>
      <c r="AC17" s="9"/>
      <c r="AD17" s="9"/>
      <c r="AE17" s="9"/>
      <c r="AF17" s="9"/>
      <c r="AG17" s="9"/>
      <c r="AH17" s="9"/>
      <c r="AI17" s="9"/>
    </row>
    <row r="18" spans="1:35" ht="13.8" x14ac:dyDescent="0.3">
      <c r="A18" s="49" t="s">
        <v>182</v>
      </c>
      <c r="B18" s="294"/>
      <c r="C18" s="246">
        <f>+B15/B20*100</f>
        <v>74.391964104758657</v>
      </c>
      <c r="D18" s="294"/>
      <c r="E18" s="295"/>
      <c r="F18" s="246">
        <f>+D15/D20*100</f>
        <v>76.010452824545212</v>
      </c>
      <c r="G18" s="267"/>
      <c r="H18" s="296"/>
      <c r="I18" s="295"/>
      <c r="J18" s="246">
        <f>+H15/H20*100</f>
        <v>73.923804660794545</v>
      </c>
      <c r="K18" s="267"/>
      <c r="L18" s="294"/>
      <c r="M18" s="295"/>
      <c r="N18" s="246">
        <f>+L15/L20*100</f>
        <v>80.488063285774857</v>
      </c>
      <c r="O18" s="267"/>
      <c r="P18" s="294"/>
      <c r="Q18" s="295"/>
      <c r="R18" s="246">
        <f>+P15/P20*100</f>
        <v>92.522885056029921</v>
      </c>
      <c r="S18" s="267"/>
      <c r="T18" s="294"/>
      <c r="U18" s="295"/>
      <c r="V18" s="246">
        <f>+T15/T20*100</f>
        <v>94.469613781750638</v>
      </c>
      <c r="W18" s="267"/>
      <c r="X18" s="9"/>
      <c r="Y18" s="9"/>
      <c r="Z18" s="9"/>
      <c r="AA18" s="9"/>
      <c r="AB18" s="9"/>
      <c r="AC18" s="9"/>
      <c r="AD18" s="9"/>
      <c r="AE18" s="9"/>
      <c r="AF18" s="9"/>
      <c r="AG18" s="9"/>
      <c r="AH18" s="9"/>
      <c r="AI18" s="9"/>
    </row>
    <row r="19" spans="1:35" ht="26.4" x14ac:dyDescent="0.3">
      <c r="A19" s="242" t="s">
        <v>205</v>
      </c>
      <c r="B19" s="272"/>
      <c r="C19" s="247">
        <f>+(B15/'C.1__'!$B$14)*100</f>
        <v>85.491831331675058</v>
      </c>
      <c r="D19" s="272"/>
      <c r="E19" s="273"/>
      <c r="F19" s="247">
        <f>+(D15/'C.1__'!D$14)*100</f>
        <v>85.015537160633343</v>
      </c>
      <c r="G19" s="271"/>
      <c r="H19" s="297"/>
      <c r="I19" s="273"/>
      <c r="J19" s="247">
        <f>+(H15/'C.1__'!G$14)*100</f>
        <v>82.916996749848551</v>
      </c>
      <c r="K19" s="271"/>
      <c r="L19" s="272"/>
      <c r="M19" s="273"/>
      <c r="N19" s="247">
        <f>+(L15/'C.1__'!J$14)*100</f>
        <v>79.408154073517977</v>
      </c>
      <c r="O19" s="271"/>
      <c r="P19" s="272"/>
      <c r="Q19" s="273"/>
      <c r="R19" s="247">
        <f>+(P15/'C.1__'!M$14)*100</f>
        <v>81.348623950547378</v>
      </c>
      <c r="S19" s="271"/>
      <c r="T19" s="272"/>
      <c r="U19" s="273"/>
      <c r="V19" s="247">
        <f>+(T15/'C.1__'!P$14)*100</f>
        <v>81.144122737001183</v>
      </c>
      <c r="W19" s="271"/>
      <c r="X19" s="9"/>
      <c r="Y19" s="9"/>
      <c r="Z19" s="9"/>
      <c r="AA19" s="9"/>
      <c r="AB19" s="9"/>
      <c r="AC19" s="9"/>
      <c r="AD19" s="9"/>
      <c r="AE19" s="9"/>
      <c r="AF19" s="9"/>
      <c r="AG19" s="9"/>
      <c r="AH19" s="9"/>
      <c r="AI19" s="9"/>
    </row>
    <row r="20" spans="1:35" ht="15" x14ac:dyDescent="0.3">
      <c r="A20" s="255" t="s">
        <v>183</v>
      </c>
      <c r="B20" s="318">
        <f>+B11-B15</f>
        <v>27758.522373358166</v>
      </c>
      <c r="C20" s="319"/>
      <c r="D20" s="318">
        <f>+D11-D15</f>
        <v>28872.737937325255</v>
      </c>
      <c r="E20" s="320">
        <f>+((D20/B20)-1)*100</f>
        <v>4.0139584844634202</v>
      </c>
      <c r="F20" s="319"/>
      <c r="G20" s="321">
        <f>+(E20/100)*C24</f>
        <v>3.5764476236666751</v>
      </c>
      <c r="H20" s="322">
        <f>+H11-H15</f>
        <v>30297.261939201482</v>
      </c>
      <c r="I20" s="320">
        <f>+((H20/D20)-1)*100</f>
        <v>4.9338029700144004</v>
      </c>
      <c r="J20" s="319"/>
      <c r="K20" s="321">
        <f>+(I20/100)*F24</f>
        <v>4.2257857184190346</v>
      </c>
      <c r="L20" s="318">
        <f>+L11-L15</f>
        <v>30474.866066772527</v>
      </c>
      <c r="M20" s="320">
        <f>+((L20/H20)-1)*100</f>
        <v>0.58620520866687897</v>
      </c>
      <c r="N20" s="319"/>
      <c r="O20" s="321">
        <f>+(M20/100)*J24</f>
        <v>0.49028599044048543</v>
      </c>
      <c r="P20" s="318">
        <f>+P11-P15</f>
        <v>37596.021094650525</v>
      </c>
      <c r="Q20" s="320">
        <f>+((P20/L20)-1)*100</f>
        <v>23.367305412516192</v>
      </c>
      <c r="R20" s="319"/>
      <c r="S20" s="321">
        <f>+(Q20/100)*N24</f>
        <v>18.574592688751022</v>
      </c>
      <c r="T20" s="318">
        <f>+T11-T15</f>
        <v>46018.375760798597</v>
      </c>
      <c r="U20" s="320">
        <f>+((T20/P20)-1)*100</f>
        <v>22.40225008105039</v>
      </c>
      <c r="V20" s="319"/>
      <c r="W20" s="321">
        <f>+(U20/100)*R24</f>
        <v>17.826305448262026</v>
      </c>
      <c r="X20" s="9"/>
      <c r="Y20" s="9"/>
      <c r="Z20" s="9"/>
      <c r="AA20" s="9"/>
      <c r="AB20" s="9"/>
      <c r="AC20" s="9"/>
      <c r="AD20" s="9"/>
      <c r="AE20" s="9"/>
      <c r="AF20" s="9"/>
      <c r="AG20" s="9"/>
      <c r="AH20" s="9"/>
      <c r="AI20" s="9"/>
    </row>
    <row r="21" spans="1:35" ht="13.8" x14ac:dyDescent="0.3">
      <c r="A21" s="219" t="s">
        <v>206</v>
      </c>
      <c r="B21" s="214"/>
      <c r="C21" s="247">
        <f>+(B20/B37)*100</f>
        <v>3.3207708011855597</v>
      </c>
      <c r="D21" s="214"/>
      <c r="E21" s="236"/>
      <c r="F21" s="247">
        <f>+(D20/D37)*100</f>
        <v>3.220046253783531</v>
      </c>
      <c r="G21" s="276"/>
      <c r="H21" s="215"/>
      <c r="I21" s="236"/>
      <c r="J21" s="247">
        <f>+(H20/H37)*100</f>
        <v>3.1566487258907641</v>
      </c>
      <c r="K21" s="276"/>
      <c r="L21" s="278"/>
      <c r="M21" s="236"/>
      <c r="N21" s="247">
        <f>+(L20/L37)*100</f>
        <v>3.3541424327322296</v>
      </c>
      <c r="O21" s="277"/>
      <c r="P21" s="278"/>
      <c r="Q21" s="236"/>
      <c r="R21" s="247">
        <f>+(P20/P37)*100</f>
        <v>3.4826447830898335</v>
      </c>
      <c r="S21" s="277"/>
      <c r="T21" s="278"/>
      <c r="U21" s="236"/>
      <c r="V21" s="247">
        <f>+(T20/T37)*100</f>
        <v>3.4995734324786323</v>
      </c>
      <c r="W21" s="276"/>
      <c r="X21" s="9"/>
      <c r="Y21" s="9"/>
      <c r="Z21" s="9"/>
      <c r="AA21" s="9"/>
      <c r="AB21" s="9"/>
      <c r="AC21" s="9"/>
      <c r="AD21" s="9"/>
      <c r="AE21" s="9"/>
      <c r="AF21" s="9"/>
      <c r="AG21" s="9"/>
      <c r="AH21" s="9"/>
      <c r="AI21" s="9"/>
    </row>
    <row r="22" spans="1:35" ht="13.8" hidden="1" x14ac:dyDescent="0.3">
      <c r="A22" s="49" t="s">
        <v>185</v>
      </c>
      <c r="B22" s="59"/>
      <c r="C22" s="246">
        <f>+(B20/B11)*100</f>
        <v>57.342091714690014</v>
      </c>
      <c r="D22" s="59"/>
      <c r="E22" s="233"/>
      <c r="F22" s="246">
        <f>+(D20/D11)*100</f>
        <v>56.81480752718948</v>
      </c>
      <c r="G22" s="280"/>
      <c r="H22" s="64"/>
      <c r="I22" s="233"/>
      <c r="J22" s="246">
        <f>+(H20/H11)*100</f>
        <v>57.496442304163629</v>
      </c>
      <c r="K22" s="280"/>
      <c r="L22" s="282"/>
      <c r="M22" s="233"/>
      <c r="N22" s="246">
        <f>+(L20/L11)*100</f>
        <v>55.405326080576032</v>
      </c>
      <c r="O22" s="281"/>
      <c r="P22" s="282"/>
      <c r="Q22" s="233"/>
      <c r="R22" s="246">
        <f>+(P20/P11)*100</f>
        <v>51.941876920708417</v>
      </c>
      <c r="S22" s="281"/>
      <c r="T22" s="282"/>
      <c r="U22" s="233"/>
      <c r="V22" s="246">
        <f>+(T20/T11)*100</f>
        <v>51.421915257274073</v>
      </c>
      <c r="W22" s="280"/>
      <c r="X22" s="9"/>
      <c r="Y22" s="9"/>
      <c r="Z22" s="9"/>
      <c r="AA22" s="9"/>
      <c r="AB22" s="9"/>
      <c r="AC22" s="9"/>
      <c r="AD22" s="9"/>
      <c r="AE22" s="9"/>
      <c r="AF22" s="9"/>
      <c r="AG22" s="9"/>
      <c r="AH22" s="9"/>
      <c r="AI22" s="9"/>
    </row>
    <row r="23" spans="1:35" ht="13.8" x14ac:dyDescent="0.3">
      <c r="A23" s="49" t="s">
        <v>207</v>
      </c>
      <c r="B23" s="59"/>
      <c r="C23" s="246">
        <f>+(B20/B38)*100</f>
        <v>3.0156867922355146</v>
      </c>
      <c r="D23" s="59"/>
      <c r="E23" s="233"/>
      <c r="F23" s="246">
        <f>+(D20/D38)*100</f>
        <v>2.922960214997429</v>
      </c>
      <c r="G23" s="280"/>
      <c r="H23" s="64"/>
      <c r="I23" s="233"/>
      <c r="J23" s="246">
        <f>+(H20/H38)*100</f>
        <v>2.8580489118812644</v>
      </c>
      <c r="K23" s="280"/>
      <c r="L23" s="282"/>
      <c r="M23" s="233"/>
      <c r="N23" s="246">
        <f>+(L20/L38)*100</f>
        <v>3.05438340440439</v>
      </c>
      <c r="O23" s="281"/>
      <c r="P23" s="282"/>
      <c r="Q23" s="233"/>
      <c r="R23" s="246">
        <f>+(P20/P38)*100</f>
        <v>3.1524788228815748</v>
      </c>
      <c r="S23" s="281"/>
      <c r="T23" s="282"/>
      <c r="U23" s="233"/>
      <c r="V23" s="246">
        <f>+(T20/T38)*100</f>
        <v>3.1465073298702309</v>
      </c>
      <c r="W23" s="280"/>
      <c r="X23" s="9"/>
      <c r="Y23" s="9"/>
      <c r="Z23" s="9"/>
      <c r="AA23" s="9"/>
      <c r="AB23" s="9"/>
      <c r="AC23" s="9"/>
      <c r="AD23" s="9"/>
      <c r="AE23" s="9"/>
      <c r="AF23" s="9"/>
      <c r="AG23" s="9"/>
      <c r="AH23" s="9"/>
      <c r="AI23" s="9"/>
    </row>
    <row r="24" spans="1:35" ht="13.8" x14ac:dyDescent="0.3">
      <c r="A24" s="347" t="s">
        <v>208</v>
      </c>
      <c r="B24" s="339"/>
      <c r="C24" s="251">
        <f>+(B20/'C.1__'!$B$18)*100</f>
        <v>89.100264427492434</v>
      </c>
      <c r="D24" s="339"/>
      <c r="E24" s="260"/>
      <c r="F24" s="251">
        <f>+(D20/'C.1__'!D$18)*100</f>
        <v>85.649665057595527</v>
      </c>
      <c r="G24" s="285"/>
      <c r="H24" s="348"/>
      <c r="I24" s="260"/>
      <c r="J24" s="251">
        <f>+(H20/'C.1__'!G$18)*100</f>
        <v>83.63726271819921</v>
      </c>
      <c r="K24" s="285"/>
      <c r="L24" s="340"/>
      <c r="M24" s="260"/>
      <c r="N24" s="251">
        <f>+(L20/'C.1__'!J$18)*100</f>
        <v>79.489664558421623</v>
      </c>
      <c r="O24" s="286"/>
      <c r="P24" s="340"/>
      <c r="Q24" s="260"/>
      <c r="R24" s="251">
        <f>+(P20/'C.1__'!M$18)*100</f>
        <v>79.573727566504303</v>
      </c>
      <c r="S24" s="286"/>
      <c r="T24" s="340"/>
      <c r="U24" s="260"/>
      <c r="V24" s="251">
        <f>+(T20/'C.1__'!P$18)*100</f>
        <v>78.857590934721259</v>
      </c>
      <c r="W24" s="285"/>
      <c r="X24" s="9"/>
      <c r="Y24" s="9"/>
      <c r="Z24" s="9"/>
      <c r="AA24" s="9"/>
      <c r="AB24" s="9"/>
      <c r="AC24" s="9"/>
      <c r="AD24" s="9"/>
      <c r="AE24" s="9"/>
      <c r="AF24" s="9"/>
      <c r="AG24" s="9"/>
      <c r="AH24" s="9"/>
      <c r="AI24" s="9"/>
    </row>
    <row r="25" spans="1:35" ht="15" x14ac:dyDescent="0.35">
      <c r="A25" s="256" t="s">
        <v>209</v>
      </c>
      <c r="B25" s="205"/>
      <c r="C25" s="249"/>
      <c r="D25" s="205"/>
      <c r="E25" s="206"/>
      <c r="F25" s="249"/>
      <c r="G25" s="301"/>
      <c r="H25" s="205"/>
      <c r="I25" s="206"/>
      <c r="J25" s="249"/>
      <c r="K25" s="302"/>
      <c r="L25" s="303"/>
      <c r="M25" s="206"/>
      <c r="N25" s="249"/>
      <c r="O25" s="301"/>
      <c r="P25" s="304"/>
      <c r="Q25" s="206"/>
      <c r="R25" s="249"/>
      <c r="S25" s="301"/>
      <c r="T25" s="304"/>
      <c r="U25" s="206"/>
      <c r="V25" s="249"/>
      <c r="W25" s="302"/>
      <c r="X25" s="9"/>
      <c r="Y25" s="9"/>
      <c r="Z25" s="9"/>
      <c r="AA25" s="9"/>
      <c r="AB25" s="9"/>
      <c r="AC25" s="9"/>
      <c r="AD25" s="9"/>
      <c r="AE25" s="9"/>
      <c r="AF25" s="9"/>
      <c r="AG25" s="9"/>
      <c r="AH25" s="9"/>
      <c r="AI25" s="9"/>
    </row>
    <row r="26" spans="1:35" ht="15" x14ac:dyDescent="0.35">
      <c r="A26" s="384" t="s">
        <v>210</v>
      </c>
      <c r="B26" s="385">
        <f>+B20-B32-B29</f>
        <v>10780.484477783117</v>
      </c>
      <c r="C26" s="386"/>
      <c r="D26" s="387">
        <f>+D20-D32-D29</f>
        <v>11412.102672717381</v>
      </c>
      <c r="E26" s="310">
        <f t="shared" ref="E26:E32" si="0">+((D26/B26)-1)*100</f>
        <v>5.8589036163998909</v>
      </c>
      <c r="F26" s="386"/>
      <c r="G26" s="311">
        <f>+(E26/100)*C28</f>
        <v>5.1130622850255696</v>
      </c>
      <c r="H26" s="387">
        <f>+H20-H32-H29</f>
        <v>11825.528029642939</v>
      </c>
      <c r="I26" s="310">
        <f>+((H26/D26)-1)*100</f>
        <v>3.6226922310638177</v>
      </c>
      <c r="J26" s="386"/>
      <c r="K26" s="311">
        <f>+(I26/100)*F28</f>
        <v>3.0354352945395671</v>
      </c>
      <c r="L26" s="387">
        <f>+L20-L32-L29</f>
        <v>12559.244282625534</v>
      </c>
      <c r="M26" s="310">
        <f>+((L26/H26)-1)*100</f>
        <v>6.2045115545233509</v>
      </c>
      <c r="N26" s="386"/>
      <c r="O26" s="311">
        <f>+(M26/100)*J28</f>
        <v>4.9541989299297855</v>
      </c>
      <c r="P26" s="387">
        <f>+P20-P32-P29</f>
        <v>15507.324737032099</v>
      </c>
      <c r="Q26" s="310">
        <f>+((P26/L26)-1)*100</f>
        <v>23.473390500771927</v>
      </c>
      <c r="R26" s="386"/>
      <c r="S26" s="311">
        <f>+(Q26/100)*N28</f>
        <v>16.755786258844289</v>
      </c>
      <c r="T26" s="387">
        <v>17557.960668000269</v>
      </c>
      <c r="U26" s="310">
        <f>+((T26/P26)-1)*100</f>
        <v>13.223660210527299</v>
      </c>
      <c r="V26" s="386"/>
      <c r="W26" s="311">
        <f>+(U26/100)*R28</f>
        <v>9.5149294309376931</v>
      </c>
      <c r="X26" s="217"/>
      <c r="Y26" s="217"/>
      <c r="Z26" s="217"/>
      <c r="AA26" s="217"/>
      <c r="AB26" s="217"/>
      <c r="AC26" s="217"/>
      <c r="AD26" s="217"/>
      <c r="AE26" s="217"/>
      <c r="AF26" s="217"/>
      <c r="AG26" s="217"/>
      <c r="AH26" s="217"/>
      <c r="AI26" s="217"/>
    </row>
    <row r="27" spans="1:35" ht="15" x14ac:dyDescent="0.3">
      <c r="A27" s="443" t="s">
        <v>133</v>
      </c>
      <c r="B27" s="323"/>
      <c r="C27" s="402">
        <f>+(B26/B$38)*100</f>
        <v>1.1711921915826917</v>
      </c>
      <c r="D27" s="324"/>
      <c r="E27" s="326"/>
      <c r="F27" s="402">
        <f>+(D26/D$38)*100</f>
        <v>1.1553155143868876</v>
      </c>
      <c r="G27" s="383"/>
      <c r="H27" s="324"/>
      <c r="I27" s="326"/>
      <c r="J27" s="402">
        <f>+(H26/H$38)*100</f>
        <v>1.1155442886345912</v>
      </c>
      <c r="K27" s="328"/>
      <c r="L27" s="323"/>
      <c r="M27" s="326"/>
      <c r="N27" s="402">
        <f>+(L26/L$38)*100</f>
        <v>1.2587667235242679</v>
      </c>
      <c r="O27" s="328"/>
      <c r="P27" s="324"/>
      <c r="Q27" s="326"/>
      <c r="R27" s="402">
        <f>+(P26/P$38)*100</f>
        <v>1.3003108150717912</v>
      </c>
      <c r="S27" s="328"/>
      <c r="T27" s="324"/>
      <c r="U27" s="326"/>
      <c r="V27" s="402">
        <f>+(T26/T$38)*100</f>
        <v>1.2005258991886969</v>
      </c>
      <c r="W27" s="328"/>
      <c r="X27" s="217"/>
      <c r="Y27" s="217"/>
      <c r="Z27" s="217"/>
      <c r="AA27" s="217"/>
      <c r="AB27" s="217"/>
      <c r="AC27" s="217"/>
      <c r="AD27" s="217"/>
      <c r="AE27" s="217"/>
      <c r="AF27" s="217"/>
      <c r="AG27" s="217"/>
      <c r="AH27" s="217"/>
      <c r="AI27" s="217"/>
    </row>
    <row r="28" spans="1:35" ht="26.4" x14ac:dyDescent="0.3">
      <c r="A28" s="243" t="s">
        <v>211</v>
      </c>
      <c r="B28" s="220"/>
      <c r="C28" s="250">
        <f>+(B26/'C.1__'!$B$23)*100</f>
        <v>87.269950485503685</v>
      </c>
      <c r="D28" s="218"/>
      <c r="E28" s="270"/>
      <c r="F28" s="250">
        <f>+(D26/'C.1__'!D$23)*100</f>
        <v>83.789488615989868</v>
      </c>
      <c r="G28" s="305"/>
      <c r="H28" s="218"/>
      <c r="I28" s="270"/>
      <c r="J28" s="250">
        <f>+(H26/'C.1__'!G$23)*100</f>
        <v>79.848331111865932</v>
      </c>
      <c r="K28" s="306"/>
      <c r="L28" s="307"/>
      <c r="M28" s="270"/>
      <c r="N28" s="250">
        <f>+(L26/'C.1__'!J$23)*100</f>
        <v>71.382045377267815</v>
      </c>
      <c r="O28" s="306"/>
      <c r="P28" s="288"/>
      <c r="Q28" s="270"/>
      <c r="R28" s="250">
        <f>+(P26/'C.1__'!M$23)*100</f>
        <v>71.953825789949576</v>
      </c>
      <c r="S28" s="306"/>
      <c r="T28" s="288"/>
      <c r="U28" s="270"/>
      <c r="V28" s="250">
        <f>+(T26/'C.1__'!P$23)*100</f>
        <v>71.041181525535066</v>
      </c>
      <c r="W28" s="306"/>
      <c r="X28" s="217"/>
      <c r="Y28" s="217"/>
      <c r="Z28" s="217"/>
      <c r="AA28" s="217"/>
      <c r="AB28" s="217"/>
      <c r="AC28" s="217"/>
      <c r="AD28" s="217"/>
      <c r="AE28" s="217"/>
      <c r="AF28" s="217"/>
      <c r="AG28" s="217"/>
      <c r="AH28" s="217"/>
      <c r="AI28" s="217"/>
    </row>
    <row r="29" spans="1:35" ht="30" x14ac:dyDescent="0.3">
      <c r="A29" s="333" t="s">
        <v>212</v>
      </c>
      <c r="B29" s="323">
        <v>1320.763784398172</v>
      </c>
      <c r="C29" s="325"/>
      <c r="D29" s="324">
        <v>1390.3784481377434</v>
      </c>
      <c r="E29" s="326">
        <f t="shared" si="0"/>
        <v>5.2707883545801915</v>
      </c>
      <c r="F29" s="327"/>
      <c r="G29" s="328">
        <f>+(E29/100)*C31</f>
        <v>4.7446386853001501</v>
      </c>
      <c r="H29" s="324">
        <v>1448.1904704070605</v>
      </c>
      <c r="I29" s="326">
        <f>+((H29/D29)-1)*100</f>
        <v>4.1580062138297569</v>
      </c>
      <c r="J29" s="327"/>
      <c r="K29" s="328">
        <f>+(I29/100)*F31</f>
        <v>3.6711262862022997</v>
      </c>
      <c r="L29" s="329">
        <v>1194.4175241463256</v>
      </c>
      <c r="M29" s="326">
        <f>+((L29/H29)-1)*100</f>
        <v>-17.523450916605178</v>
      </c>
      <c r="N29" s="327"/>
      <c r="O29" s="328">
        <f>+(M29/100)*J31</f>
        <v>-15.10517695410921</v>
      </c>
      <c r="P29" s="330">
        <v>1684.3442608038733</v>
      </c>
      <c r="Q29" s="326">
        <f>+((P29/L29)-1)*100</f>
        <v>41.018046600388615</v>
      </c>
      <c r="R29" s="327"/>
      <c r="S29" s="328">
        <f>+(Q29/100)*N31</f>
        <v>34.817699325467537</v>
      </c>
      <c r="T29" s="330">
        <v>2017.1452910715673</v>
      </c>
      <c r="U29" s="326">
        <f>+((T29/P29)-1)*100</f>
        <v>19.758492251985381</v>
      </c>
      <c r="V29" s="327"/>
      <c r="W29" s="328">
        <f>+(U29/100)*R31</f>
        <v>16.579002413645124</v>
      </c>
      <c r="X29" s="217"/>
      <c r="Y29" s="217"/>
      <c r="Z29" s="217"/>
      <c r="AA29" s="217"/>
      <c r="AB29" s="217"/>
      <c r="AC29" s="217"/>
      <c r="AD29" s="217"/>
      <c r="AE29" s="217"/>
      <c r="AF29" s="217"/>
      <c r="AG29" s="217"/>
      <c r="AH29" s="217"/>
      <c r="AI29" s="217"/>
    </row>
    <row r="30" spans="1:35" ht="26.4" x14ac:dyDescent="0.3">
      <c r="A30" s="243" t="s">
        <v>213</v>
      </c>
      <c r="B30" s="385"/>
      <c r="C30" s="400">
        <f>+(B29/B$38)*100</f>
        <v>0.14348782138689564</v>
      </c>
      <c r="D30" s="387"/>
      <c r="E30" s="315"/>
      <c r="F30" s="400">
        <f>+(D29/D$38)*100</f>
        <v>0.14075633895608924</v>
      </c>
      <c r="G30" s="392"/>
      <c r="H30" s="387"/>
      <c r="I30" s="315"/>
      <c r="J30" s="400">
        <f>+(H29/H$38)*100</f>
        <v>0.1366129786397722</v>
      </c>
      <c r="K30" s="316"/>
      <c r="L30" s="393"/>
      <c r="M30" s="315"/>
      <c r="N30" s="400">
        <f>+(L29/L$38)*100</f>
        <v>0.11971206225119546</v>
      </c>
      <c r="O30" s="316"/>
      <c r="P30" s="394"/>
      <c r="Q30" s="315"/>
      <c r="R30" s="400">
        <f>+(P29/P$38)*100</f>
        <v>0.14123461627118467</v>
      </c>
      <c r="S30" s="316"/>
      <c r="T30" s="394"/>
      <c r="U30" s="315"/>
      <c r="V30" s="400">
        <f>+(T29/T$38)*100</f>
        <v>0.13792234816720012</v>
      </c>
      <c r="W30" s="316"/>
      <c r="X30" s="217"/>
      <c r="Y30" s="217"/>
      <c r="Z30" s="217"/>
      <c r="AA30" s="217"/>
      <c r="AB30" s="217"/>
      <c r="AC30" s="217"/>
      <c r="AD30" s="217"/>
      <c r="AE30" s="217"/>
      <c r="AF30" s="217"/>
      <c r="AG30" s="217"/>
      <c r="AH30" s="217"/>
      <c r="AI30" s="217"/>
    </row>
    <row r="31" spans="1:35" ht="26.4" x14ac:dyDescent="0.3">
      <c r="A31" s="388" t="s">
        <v>214</v>
      </c>
      <c r="B31" s="349"/>
      <c r="C31" s="389">
        <f>+(B29/'C.1__'!$B$25)*100</f>
        <v>90.017628599660441</v>
      </c>
      <c r="D31" s="370"/>
      <c r="E31" s="266"/>
      <c r="F31" s="389">
        <f>+(D29/'C.1__'!D$25)*100</f>
        <v>88.290543530020045</v>
      </c>
      <c r="G31" s="390"/>
      <c r="H31" s="370"/>
      <c r="I31" s="266"/>
      <c r="J31" s="389">
        <f>+(H29/'C.1__'!G$25)*100</f>
        <v>86.199784654263411</v>
      </c>
      <c r="K31" s="391"/>
      <c r="L31" s="364"/>
      <c r="M31" s="266"/>
      <c r="N31" s="389">
        <f>+(L29/'C.1__'!J$25)*100</f>
        <v>84.883855305624593</v>
      </c>
      <c r="O31" s="391"/>
      <c r="P31" s="287"/>
      <c r="Q31" s="266"/>
      <c r="R31" s="389">
        <f>+(P29/'C.1__'!M$25)*100</f>
        <v>83.908236530442892</v>
      </c>
      <c r="S31" s="391"/>
      <c r="T31" s="287"/>
      <c r="U31" s="266"/>
      <c r="V31" s="389">
        <f>+(T29/'C.1__'!P$25)*100</f>
        <v>83.392141392711281</v>
      </c>
      <c r="W31" s="391"/>
      <c r="X31" s="217"/>
      <c r="Y31" s="217"/>
      <c r="Z31" s="217"/>
      <c r="AA31" s="217"/>
      <c r="AB31" s="217"/>
      <c r="AC31" s="217"/>
      <c r="AD31" s="217"/>
      <c r="AE31" s="217"/>
      <c r="AF31" s="217"/>
      <c r="AG31" s="217"/>
      <c r="AH31" s="217"/>
      <c r="AI31" s="217"/>
    </row>
    <row r="32" spans="1:35" ht="15" x14ac:dyDescent="0.35">
      <c r="A32" s="395" t="s">
        <v>215</v>
      </c>
      <c r="B32" s="396">
        <v>15657.274111176877</v>
      </c>
      <c r="C32" s="314"/>
      <c r="D32" s="397">
        <v>16070.25681647013</v>
      </c>
      <c r="E32" s="398">
        <f t="shared" si="0"/>
        <v>2.6376411523538756</v>
      </c>
      <c r="F32" s="314"/>
      <c r="G32" s="399">
        <f>+(E32/100)*C34</f>
        <v>2.382501691760595</v>
      </c>
      <c r="H32" s="397">
        <v>17023.543439151483</v>
      </c>
      <c r="I32" s="398">
        <f>+((H32/D32)-1)*100</f>
        <v>5.931993704695171</v>
      </c>
      <c r="J32" s="314"/>
      <c r="K32" s="399">
        <f>+(I32/100)*F34</f>
        <v>5.148578688268338</v>
      </c>
      <c r="L32" s="396">
        <v>16721.204260000668</v>
      </c>
      <c r="M32" s="398">
        <f>+((L32/H32)-1)*100</f>
        <v>-1.7760061542503647</v>
      </c>
      <c r="N32" s="314"/>
      <c r="O32" s="399">
        <f>+(M32/100)*J34</f>
        <v>-1.5320281748568469</v>
      </c>
      <c r="P32" s="397">
        <v>20404.352096814553</v>
      </c>
      <c r="Q32" s="398">
        <f>+((P32/L32)-1)*100</f>
        <v>22.026809669590985</v>
      </c>
      <c r="R32" s="314"/>
      <c r="S32" s="399">
        <f>+(Q32/100)*N34</f>
        <v>19.047519816155983</v>
      </c>
      <c r="T32" s="397">
        <v>26443.269801726761</v>
      </c>
      <c r="U32" s="398">
        <f>+((T32/P32)-1)*100</f>
        <v>29.596223767648965</v>
      </c>
      <c r="V32" s="314"/>
      <c r="W32" s="399">
        <f>+(U32/100)*R34</f>
        <v>25.493961694355292</v>
      </c>
      <c r="X32" s="9"/>
      <c r="Y32" s="9"/>
      <c r="Z32" s="9"/>
      <c r="AA32" s="9"/>
      <c r="AB32" s="9"/>
      <c r="AC32" s="9"/>
      <c r="AD32" s="9"/>
      <c r="AE32" s="9"/>
      <c r="AF32" s="9"/>
      <c r="AG32" s="9"/>
      <c r="AH32" s="9"/>
      <c r="AI32" s="9"/>
    </row>
    <row r="33" spans="1:35" ht="26.4" x14ac:dyDescent="0.3">
      <c r="A33" s="388" t="s">
        <v>216</v>
      </c>
      <c r="B33" s="331"/>
      <c r="C33" s="401">
        <f>+(B32/B$38)*100</f>
        <v>1.7010067792659276</v>
      </c>
      <c r="D33" s="332"/>
      <c r="E33" s="320"/>
      <c r="F33" s="401">
        <f>+(D32/D$38)*100</f>
        <v>1.6268883616544523</v>
      </c>
      <c r="G33" s="320"/>
      <c r="H33" s="332"/>
      <c r="I33" s="320"/>
      <c r="J33" s="401">
        <f>+(H32/H$38)*100</f>
        <v>1.6058916446069011</v>
      </c>
      <c r="K33" s="321"/>
      <c r="L33" s="331"/>
      <c r="M33" s="320"/>
      <c r="N33" s="401">
        <f>+(L32/L$38)*100</f>
        <v>1.6759046186289266</v>
      </c>
      <c r="O33" s="320"/>
      <c r="P33" s="332"/>
      <c r="Q33" s="320"/>
      <c r="R33" s="401">
        <f>+(P32/P$38)*100</f>
        <v>1.7109333915385989</v>
      </c>
      <c r="S33" s="320"/>
      <c r="T33" s="332"/>
      <c r="U33" s="320"/>
      <c r="V33" s="401">
        <f>+(T32/T$38)*100</f>
        <v>1.8080590825143343</v>
      </c>
      <c r="W33" s="321"/>
      <c r="X33" s="9"/>
      <c r="Y33" s="9"/>
      <c r="Z33" s="9"/>
      <c r="AA33" s="9"/>
      <c r="AB33" s="9"/>
      <c r="AC33" s="9"/>
      <c r="AD33" s="9"/>
      <c r="AE33" s="9"/>
      <c r="AF33" s="9"/>
      <c r="AG33" s="9"/>
      <c r="AH33" s="9"/>
      <c r="AI33" s="9"/>
    </row>
    <row r="34" spans="1:35" ht="26.4" x14ac:dyDescent="0.3">
      <c r="A34" s="244" t="s">
        <v>217</v>
      </c>
      <c r="B34" s="222"/>
      <c r="C34" s="251">
        <f>+(B32/'C.1__'!$B$27)*100</f>
        <v>90.326983624531721</v>
      </c>
      <c r="D34" s="216"/>
      <c r="E34" s="237"/>
      <c r="F34" s="251">
        <f>+(D32/'C.1__'!D$27)*100</f>
        <v>86.793394338791018</v>
      </c>
      <c r="G34" s="286"/>
      <c r="H34" s="34"/>
      <c r="I34" s="237"/>
      <c r="J34" s="251">
        <f>+(H32/'C.1__'!G$27)*100</f>
        <v>86.262548763717632</v>
      </c>
      <c r="K34" s="285"/>
      <c r="L34" s="222"/>
      <c r="M34" s="237"/>
      <c r="N34" s="251">
        <f>+(L32/'C.1__'!J$27)*100</f>
        <v>86.474256153636048</v>
      </c>
      <c r="O34" s="286"/>
      <c r="P34" s="216"/>
      <c r="Q34" s="237"/>
      <c r="R34" s="251">
        <f>+(P32/'C.1__'!M$27)*100</f>
        <v>86.139238216674883</v>
      </c>
      <c r="S34" s="286"/>
      <c r="T34" s="216"/>
      <c r="U34" s="237"/>
      <c r="V34" s="251">
        <f>+(T32/'C.1__'!P$27)*100</f>
        <v>84.693670670600383</v>
      </c>
      <c r="W34" s="285"/>
      <c r="X34" s="9"/>
      <c r="Y34" s="9"/>
      <c r="Z34" s="9"/>
      <c r="AA34" s="9"/>
      <c r="AB34" s="9"/>
      <c r="AC34" s="9"/>
      <c r="AD34" s="9"/>
      <c r="AE34" s="9"/>
      <c r="AF34" s="9"/>
      <c r="AG34" s="9"/>
      <c r="AH34" s="9"/>
      <c r="AI34" s="9"/>
    </row>
    <row r="35" spans="1:35" ht="13.8" x14ac:dyDescent="0.3">
      <c r="A35" s="221" t="s">
        <v>218</v>
      </c>
      <c r="B35" s="43">
        <v>1618324</v>
      </c>
      <c r="C35" s="44"/>
      <c r="D35" s="32">
        <v>1732895</v>
      </c>
      <c r="E35" s="38">
        <f>+((D35/B35)-1)*100</f>
        <v>7.0796082861034115</v>
      </c>
      <c r="F35" s="38"/>
      <c r="G35" s="38"/>
      <c r="H35" s="181">
        <v>1857445</v>
      </c>
      <c r="I35" s="10">
        <f>+((H35/D35)-1)*100</f>
        <v>7.1873945045718202</v>
      </c>
      <c r="J35" s="10"/>
      <c r="K35" s="10"/>
      <c r="L35" s="35">
        <v>1744517</v>
      </c>
      <c r="M35" s="26">
        <f>+((L35/H35)-1)*100</f>
        <v>-6.0797493330892678</v>
      </c>
      <c r="N35" s="26"/>
      <c r="O35" s="26"/>
      <c r="P35" s="35">
        <v>2126234</v>
      </c>
      <c r="Q35" s="26">
        <f>+((P35/L35)-1)*100</f>
        <v>21.880956161504873</v>
      </c>
      <c r="R35" s="26"/>
      <c r="S35" s="26"/>
      <c r="T35" s="35">
        <v>2617427</v>
      </c>
      <c r="U35" s="26">
        <f>+((T35/P35)-1)*100</f>
        <v>23.101549500196118</v>
      </c>
      <c r="V35" s="26"/>
      <c r="W35" s="16"/>
      <c r="X35" s="9"/>
      <c r="Y35" s="9"/>
      <c r="Z35" s="9"/>
      <c r="AA35" s="9"/>
      <c r="AB35" s="9"/>
      <c r="AC35" s="9"/>
      <c r="AD35" s="9"/>
      <c r="AE35" s="9"/>
      <c r="AF35" s="9"/>
      <c r="AG35" s="9"/>
      <c r="AH35" s="9"/>
      <c r="AI35" s="9"/>
    </row>
    <row r="36" spans="1:35" ht="13.8" x14ac:dyDescent="0.3">
      <c r="A36" s="207" t="s">
        <v>139</v>
      </c>
      <c r="B36" s="39">
        <v>782418</v>
      </c>
      <c r="C36" s="45"/>
      <c r="D36" s="41">
        <v>836239</v>
      </c>
      <c r="E36" s="40">
        <f>+((D36/B36)-1)*100</f>
        <v>6.8788039129979106</v>
      </c>
      <c r="F36" s="40"/>
      <c r="G36" s="40"/>
      <c r="H36" s="36">
        <v>897653</v>
      </c>
      <c r="I36" s="11">
        <f t="shared" ref="I36:I38" si="1">+((H36/D36)-1)*100</f>
        <v>7.344072687353731</v>
      </c>
      <c r="J36" s="11"/>
      <c r="K36" s="11"/>
      <c r="L36" s="36">
        <v>835943</v>
      </c>
      <c r="M36" s="11">
        <f t="shared" ref="M36:M38" si="2">+((L36/H36)-1)*100</f>
        <v>-6.8745940803406231</v>
      </c>
      <c r="N36" s="11"/>
      <c r="O36" s="11"/>
      <c r="P36" s="36">
        <v>1046709</v>
      </c>
      <c r="Q36" s="11">
        <f t="shared" ref="Q36:Q38" si="3">+((P36/L36)-1)*100</f>
        <v>25.212963084803629</v>
      </c>
      <c r="R36" s="11"/>
      <c r="S36" s="11"/>
      <c r="T36" s="36">
        <v>1302456</v>
      </c>
      <c r="U36" s="11">
        <f t="shared" ref="U36:U38" si="4">+((T36/P36)-1)*100</f>
        <v>24.433438520161754</v>
      </c>
      <c r="V36" s="11"/>
      <c r="W36" s="61"/>
      <c r="X36" s="9"/>
      <c r="Y36" s="9"/>
      <c r="Z36" s="9"/>
      <c r="AA36" s="9"/>
      <c r="AB36" s="9"/>
      <c r="AC36" s="9"/>
      <c r="AD36" s="9"/>
      <c r="AE36" s="9"/>
      <c r="AF36" s="9"/>
      <c r="AG36" s="9"/>
      <c r="AH36" s="9"/>
      <c r="AI36" s="9"/>
    </row>
    <row r="37" spans="1:35" ht="13.8" x14ac:dyDescent="0.3">
      <c r="A37" s="208" t="s">
        <v>140</v>
      </c>
      <c r="B37" s="28">
        <f>+B35-B36</f>
        <v>835906</v>
      </c>
      <c r="C37" s="46"/>
      <c r="D37" s="33">
        <f>+D35-D36</f>
        <v>896656</v>
      </c>
      <c r="E37" s="37">
        <f>+((D37/B37)-1)*100</f>
        <v>7.2675635777228464</v>
      </c>
      <c r="F37" s="37"/>
      <c r="G37" s="37"/>
      <c r="H37" s="28">
        <f>+H35-H36</f>
        <v>959792</v>
      </c>
      <c r="I37" s="10">
        <f t="shared" si="1"/>
        <v>7.0412733534376715</v>
      </c>
      <c r="J37" s="10"/>
      <c r="K37" s="10"/>
      <c r="L37" s="28">
        <f>+L35-L36</f>
        <v>908574</v>
      </c>
      <c r="M37" s="10">
        <f t="shared" si="2"/>
        <v>-5.3363645456515618</v>
      </c>
      <c r="N37" s="10"/>
      <c r="O37" s="10"/>
      <c r="P37" s="28">
        <f>+P35-P36</f>
        <v>1079525</v>
      </c>
      <c r="Q37" s="10">
        <f t="shared" si="3"/>
        <v>18.815308384347329</v>
      </c>
      <c r="R37" s="10"/>
      <c r="S37" s="10"/>
      <c r="T37" s="28">
        <f>+T35-T36</f>
        <v>1314971</v>
      </c>
      <c r="U37" s="10">
        <f t="shared" si="4"/>
        <v>21.810147981751228</v>
      </c>
      <c r="V37" s="10"/>
      <c r="W37" s="60"/>
      <c r="X37" s="9"/>
      <c r="Y37" s="9"/>
      <c r="Z37" s="9"/>
      <c r="AA37" s="9"/>
      <c r="AB37" s="9"/>
      <c r="AC37" s="9"/>
      <c r="AD37" s="9"/>
      <c r="AE37" s="9"/>
      <c r="AF37" s="9"/>
      <c r="AG37" s="9"/>
      <c r="AH37" s="9"/>
      <c r="AI37" s="9"/>
    </row>
    <row r="38" spans="1:35" ht="13.8" x14ac:dyDescent="0.3">
      <c r="A38" s="209" t="s">
        <v>141</v>
      </c>
      <c r="B38" s="29">
        <v>920471</v>
      </c>
      <c r="C38" s="47"/>
      <c r="D38" s="34">
        <v>987791</v>
      </c>
      <c r="E38" s="42">
        <f>+((D38/B38)-1)*100</f>
        <v>7.31364703505053</v>
      </c>
      <c r="F38" s="42"/>
      <c r="G38" s="42"/>
      <c r="H38" s="34">
        <v>1060068</v>
      </c>
      <c r="I38" s="12">
        <f t="shared" si="1"/>
        <v>7.3170336640038247</v>
      </c>
      <c r="J38" s="12"/>
      <c r="K38" s="12"/>
      <c r="L38" s="34">
        <v>997742.00000000256</v>
      </c>
      <c r="M38" s="12">
        <f t="shared" si="2"/>
        <v>-5.879434149507146</v>
      </c>
      <c r="N38" s="12"/>
      <c r="O38" s="12"/>
      <c r="P38" s="34">
        <v>1192586.0000000021</v>
      </c>
      <c r="Q38" s="12">
        <f t="shared" si="3"/>
        <v>19.528495342483222</v>
      </c>
      <c r="R38" s="12"/>
      <c r="S38" s="12"/>
      <c r="T38" s="34">
        <v>1462522.4395296895</v>
      </c>
      <c r="U38" s="12">
        <f t="shared" si="4"/>
        <v>22.634547070792955</v>
      </c>
      <c r="V38" s="12"/>
      <c r="W38" s="62"/>
      <c r="X38" s="9"/>
      <c r="Y38" s="9"/>
      <c r="Z38" s="9"/>
      <c r="AA38" s="9"/>
      <c r="AB38" s="9"/>
      <c r="AC38" s="9"/>
      <c r="AD38" s="9"/>
      <c r="AE38" s="9"/>
      <c r="AF38" s="9"/>
      <c r="AG38" s="9"/>
      <c r="AH38" s="9"/>
      <c r="AI38" s="9"/>
    </row>
    <row r="39" spans="1:35" ht="13.8" x14ac:dyDescent="0.3">
      <c r="A39" s="13"/>
      <c r="B39" s="13"/>
      <c r="C39" s="13"/>
      <c r="D39" s="13"/>
      <c r="E39" s="13"/>
      <c r="F39" s="13"/>
      <c r="G39" s="203">
        <f>+G11+'C.3__'!$G$11+'C.4__'!G11+'C.5__'!G11+'C.6__'!G11+'C.7__'!G11+'C.8__'!G11</f>
        <v>7.6226565593757734</v>
      </c>
      <c r="H39" s="13"/>
      <c r="I39" s="9"/>
      <c r="J39" s="9"/>
      <c r="K39" s="9"/>
      <c r="L39" s="9"/>
      <c r="M39" s="9"/>
      <c r="N39" s="9"/>
      <c r="O39" s="223">
        <f>+O26+'C.3__'!O26+'C.4__'!O26+'C.5__'!O26+'C.6__'!O26+'C.7__'!O26+'C.8__'!O26</f>
        <v>18.800924789417376</v>
      </c>
      <c r="P39" s="9"/>
      <c r="Q39" s="9"/>
      <c r="R39" s="9"/>
      <c r="S39" s="223">
        <f>+S26+'C.3__'!S26+'C.4__'!S26+'C.5__'!S26+'C.6__'!S26+'C.7__'!S26+'C.8__'!S26</f>
        <v>22.492210342515364</v>
      </c>
      <c r="T39" s="9"/>
      <c r="U39" s="9"/>
      <c r="V39" s="9"/>
      <c r="W39" s="223">
        <f>+W26+'C.3__'!W26+'C.4__'!W26+'C.5__'!W26+'C.6__'!W26+'C.7__'!W26+'C.8__'!W26</f>
        <v>14.678209837492762</v>
      </c>
      <c r="X39" s="9"/>
      <c r="Y39" s="9"/>
      <c r="Z39" s="9"/>
      <c r="AA39" s="9"/>
      <c r="AB39" s="9"/>
      <c r="AC39" s="9"/>
      <c r="AD39" s="9"/>
      <c r="AE39" s="9"/>
      <c r="AF39" s="9"/>
      <c r="AG39" s="9"/>
      <c r="AH39" s="9"/>
      <c r="AI39" s="9"/>
    </row>
    <row r="40" spans="1:35" ht="2.1" customHeight="1" x14ac:dyDescent="0.3">
      <c r="A40" s="14"/>
      <c r="B40" s="15"/>
      <c r="C40" s="15"/>
      <c r="D40" s="15"/>
      <c r="E40" s="15"/>
      <c r="F40" s="15"/>
      <c r="G40" s="15"/>
      <c r="H40" s="16"/>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row>
    <row r="41" spans="1:35" ht="17.100000000000001" customHeight="1" x14ac:dyDescent="0.25">
      <c r="A41" s="671" t="s">
        <v>142</v>
      </c>
      <c r="B41" s="672"/>
      <c r="C41" s="672"/>
      <c r="D41" s="672"/>
      <c r="E41" s="672"/>
      <c r="F41" s="672"/>
      <c r="G41" s="672"/>
      <c r="H41" s="673"/>
      <c r="I41" s="17"/>
      <c r="J41" s="17"/>
      <c r="K41" s="17"/>
      <c r="L41" s="17"/>
      <c r="M41" s="17"/>
      <c r="N41" s="17"/>
      <c r="O41" s="224">
        <f>+O29+'C.3__'!O29+'C.4__'!O29+'C.5__'!O29+'C.6__'!O29+'C.7__'!O29+'C.8__'!O29</f>
        <v>-16.244841325623284</v>
      </c>
      <c r="P41" s="17"/>
      <c r="Q41" s="17"/>
      <c r="R41" s="17"/>
      <c r="S41" s="224">
        <f>+S29+'C.3__'!S29+'C.4__'!S29+'C.5__'!S29+'C.6__'!S29+'C.7__'!S29+'C.8__'!S29</f>
        <v>42.657693190421142</v>
      </c>
      <c r="T41" s="17"/>
      <c r="U41" s="17"/>
      <c r="V41" s="17"/>
      <c r="W41" s="224">
        <f>+W29+'C.3__'!W29+'C.4__'!W29+'C.5__'!W29+'C.6__'!W29+'C.7__'!W29+'C.8__'!W29</f>
        <v>20.49965052566802</v>
      </c>
      <c r="X41" s="17"/>
      <c r="Y41" s="17"/>
      <c r="Z41" s="17"/>
      <c r="AA41" s="17"/>
      <c r="AB41" s="17"/>
      <c r="AC41" s="17"/>
      <c r="AD41" s="17"/>
      <c r="AE41" s="17"/>
      <c r="AF41" s="17"/>
      <c r="AG41" s="17"/>
      <c r="AH41" s="17"/>
      <c r="AI41" s="17"/>
    </row>
    <row r="42" spans="1:35" ht="17.100000000000001" customHeight="1" x14ac:dyDescent="0.3">
      <c r="A42" s="674" t="s">
        <v>143</v>
      </c>
      <c r="B42" s="672"/>
      <c r="C42" s="672"/>
      <c r="D42" s="672"/>
      <c r="E42" s="672"/>
      <c r="F42" s="672"/>
      <c r="G42" s="672"/>
      <c r="H42" s="673"/>
      <c r="I42" s="17"/>
      <c r="J42" s="17"/>
      <c r="K42" s="17"/>
      <c r="L42" s="17"/>
      <c r="M42" s="17"/>
      <c r="N42" s="17"/>
      <c r="O42" s="223">
        <f>+O32+'C.3__'!O32+'C.4__'!O32+'C.5__'!O32+'C.6__'!O32+'C.7__'!O32+'C.8__'!O32</f>
        <v>-2.0164794036241585</v>
      </c>
      <c r="P42" s="17"/>
      <c r="Q42" s="17"/>
      <c r="R42" s="17"/>
      <c r="S42" s="223">
        <f>+S32+'C.3__'!S32+'C.4__'!S32+'C.5__'!S32+'C.6__'!S32+'C.7__'!S32+'C.8__'!S32</f>
        <v>22.501403720755281</v>
      </c>
      <c r="T42" s="17"/>
      <c r="U42" s="17"/>
      <c r="V42" s="17"/>
      <c r="W42" s="223">
        <f>+W32+'C.3__'!W32+'C.4__'!W32+'C.5__'!W32+'C.6__'!W32+'C.7__'!W32+'C.8__'!W32</f>
        <v>31.808196559582207</v>
      </c>
      <c r="X42" s="17"/>
      <c r="Y42" s="17"/>
      <c r="Z42" s="17"/>
      <c r="AA42" s="17"/>
      <c r="AB42" s="17"/>
      <c r="AC42" s="17"/>
      <c r="AD42" s="17"/>
      <c r="AE42" s="17"/>
      <c r="AF42" s="17"/>
      <c r="AG42" s="17"/>
      <c r="AH42" s="17"/>
      <c r="AI42" s="17"/>
    </row>
    <row r="43" spans="1:35" ht="17.100000000000001" customHeight="1" x14ac:dyDescent="0.25">
      <c r="A43" s="675" t="s">
        <v>144</v>
      </c>
      <c r="B43" s="676"/>
      <c r="C43" s="676"/>
      <c r="D43" s="676"/>
      <c r="E43" s="676"/>
      <c r="F43" s="676"/>
      <c r="G43" s="676"/>
      <c r="H43" s="67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row>
    <row r="44" spans="1:35" ht="3" customHeight="1" x14ac:dyDescent="0.3">
      <c r="A44" s="18"/>
      <c r="B44" s="19"/>
      <c r="C44" s="19"/>
      <c r="D44" s="19"/>
      <c r="E44" s="19"/>
      <c r="F44" s="19"/>
      <c r="G44" s="19"/>
      <c r="H44" s="20"/>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row>
    <row r="45" spans="1:35" ht="15" x14ac:dyDescent="0.3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row>
    <row r="46" spans="1:35" ht="17.55" customHeight="1" x14ac:dyDescent="0.35">
      <c r="A46" s="732" t="s">
        <v>219</v>
      </c>
      <c r="B46" s="733"/>
      <c r="C46" s="734"/>
      <c r="D46" s="732" t="s">
        <v>220</v>
      </c>
      <c r="E46" s="733"/>
      <c r="F46" s="733"/>
      <c r="G46" s="734"/>
      <c r="H46" s="732" t="s">
        <v>221</v>
      </c>
      <c r="I46" s="733"/>
      <c r="J46" s="733"/>
      <c r="K46" s="734"/>
      <c r="L46" s="732" t="s">
        <v>222</v>
      </c>
      <c r="M46" s="733"/>
      <c r="N46" s="733"/>
      <c r="O46" s="734"/>
      <c r="P46" s="732" t="s">
        <v>223</v>
      </c>
      <c r="Q46" s="733"/>
      <c r="R46" s="733"/>
      <c r="S46" s="734"/>
      <c r="T46" s="732" t="s">
        <v>224</v>
      </c>
      <c r="U46" s="733"/>
      <c r="V46" s="733"/>
      <c r="W46" s="734"/>
      <c r="X46" s="21"/>
      <c r="Y46" s="21"/>
      <c r="Z46" s="21"/>
      <c r="AA46" s="21"/>
      <c r="AB46" s="21"/>
      <c r="AC46" s="21"/>
      <c r="AD46" s="21"/>
      <c r="AE46" s="21"/>
      <c r="AF46" s="21"/>
      <c r="AG46" s="21"/>
      <c r="AH46" s="21"/>
      <c r="AI46" s="21"/>
    </row>
    <row r="47" spans="1:35" ht="15" x14ac:dyDescent="0.35">
      <c r="A47" s="735"/>
      <c r="B47" s="736"/>
      <c r="C47" s="737"/>
      <c r="D47" s="735"/>
      <c r="E47" s="736"/>
      <c r="F47" s="736"/>
      <c r="G47" s="737"/>
      <c r="H47" s="735"/>
      <c r="I47" s="736"/>
      <c r="J47" s="736"/>
      <c r="K47" s="737"/>
      <c r="L47" s="735"/>
      <c r="M47" s="736"/>
      <c r="N47" s="736"/>
      <c r="O47" s="737"/>
      <c r="P47" s="735"/>
      <c r="Q47" s="736"/>
      <c r="R47" s="736"/>
      <c r="S47" s="737"/>
      <c r="T47" s="735"/>
      <c r="U47" s="736"/>
      <c r="V47" s="736"/>
      <c r="W47" s="737"/>
      <c r="X47" s="21"/>
      <c r="Y47" s="21"/>
      <c r="Z47" s="21"/>
      <c r="AA47" s="21"/>
      <c r="AB47" s="21"/>
      <c r="AC47" s="21"/>
      <c r="AD47" s="21"/>
      <c r="AE47" s="21"/>
      <c r="AF47" s="21"/>
      <c r="AG47" s="21"/>
      <c r="AH47" s="21"/>
      <c r="AI47" s="21"/>
    </row>
    <row r="48" spans="1:35" ht="15" x14ac:dyDescent="0.35">
      <c r="A48" s="735"/>
      <c r="B48" s="736"/>
      <c r="C48" s="737"/>
      <c r="D48" s="735"/>
      <c r="E48" s="736"/>
      <c r="F48" s="736"/>
      <c r="G48" s="737"/>
      <c r="H48" s="735"/>
      <c r="I48" s="736"/>
      <c r="J48" s="736"/>
      <c r="K48" s="737"/>
      <c r="L48" s="735"/>
      <c r="M48" s="736"/>
      <c r="N48" s="736"/>
      <c r="O48" s="737"/>
      <c r="P48" s="735"/>
      <c r="Q48" s="736"/>
      <c r="R48" s="736"/>
      <c r="S48" s="737"/>
      <c r="T48" s="735"/>
      <c r="U48" s="736"/>
      <c r="V48" s="736"/>
      <c r="W48" s="737"/>
      <c r="X48" s="21"/>
      <c r="Y48" s="21"/>
      <c r="Z48" s="21"/>
      <c r="AA48" s="21"/>
      <c r="AB48" s="21"/>
      <c r="AC48" s="21"/>
      <c r="AD48" s="21"/>
      <c r="AE48" s="21"/>
      <c r="AF48" s="21"/>
      <c r="AG48" s="21"/>
      <c r="AH48" s="21"/>
      <c r="AI48" s="21"/>
    </row>
    <row r="49" spans="1:35" ht="15" x14ac:dyDescent="0.35">
      <c r="A49" s="735"/>
      <c r="B49" s="736"/>
      <c r="C49" s="737"/>
      <c r="D49" s="735"/>
      <c r="E49" s="736"/>
      <c r="F49" s="736"/>
      <c r="G49" s="737"/>
      <c r="H49" s="735"/>
      <c r="I49" s="736"/>
      <c r="J49" s="736"/>
      <c r="K49" s="737"/>
      <c r="L49" s="735"/>
      <c r="M49" s="736"/>
      <c r="N49" s="736"/>
      <c r="O49" s="737"/>
      <c r="P49" s="735"/>
      <c r="Q49" s="736"/>
      <c r="R49" s="736"/>
      <c r="S49" s="737"/>
      <c r="T49" s="735"/>
      <c r="U49" s="736"/>
      <c r="V49" s="736"/>
      <c r="W49" s="737"/>
      <c r="X49" s="21"/>
      <c r="Y49" s="21"/>
      <c r="Z49" s="21"/>
      <c r="AA49" s="21"/>
      <c r="AB49" s="21"/>
      <c r="AC49" s="21"/>
      <c r="AD49" s="21"/>
      <c r="AE49" s="21"/>
      <c r="AF49" s="21"/>
      <c r="AG49" s="21"/>
      <c r="AH49" s="21"/>
      <c r="AI49" s="21"/>
    </row>
    <row r="50" spans="1:35" ht="15" x14ac:dyDescent="0.35">
      <c r="A50" s="735"/>
      <c r="B50" s="736"/>
      <c r="C50" s="737"/>
      <c r="D50" s="735"/>
      <c r="E50" s="736"/>
      <c r="F50" s="736"/>
      <c r="G50" s="737"/>
      <c r="H50" s="735"/>
      <c r="I50" s="736"/>
      <c r="J50" s="736"/>
      <c r="K50" s="737"/>
      <c r="L50" s="735"/>
      <c r="M50" s="736"/>
      <c r="N50" s="736"/>
      <c r="O50" s="737"/>
      <c r="P50" s="735"/>
      <c r="Q50" s="736"/>
      <c r="R50" s="736"/>
      <c r="S50" s="737"/>
      <c r="T50" s="735"/>
      <c r="U50" s="736"/>
      <c r="V50" s="736"/>
      <c r="W50" s="737"/>
      <c r="X50" s="21"/>
      <c r="Y50" s="21"/>
      <c r="Z50" s="21"/>
      <c r="AA50" s="21"/>
      <c r="AB50" s="21"/>
      <c r="AC50" s="21"/>
      <c r="AD50" s="21"/>
      <c r="AE50" s="21"/>
      <c r="AF50" s="21"/>
      <c r="AG50" s="21"/>
      <c r="AH50" s="21"/>
      <c r="AI50" s="21"/>
    </row>
    <row r="51" spans="1:35" ht="15" x14ac:dyDescent="0.35">
      <c r="A51" s="735"/>
      <c r="B51" s="736"/>
      <c r="C51" s="737"/>
      <c r="D51" s="735"/>
      <c r="E51" s="736"/>
      <c r="F51" s="736"/>
      <c r="G51" s="737"/>
      <c r="H51" s="735"/>
      <c r="I51" s="736"/>
      <c r="J51" s="736"/>
      <c r="K51" s="737"/>
      <c r="L51" s="735"/>
      <c r="M51" s="736"/>
      <c r="N51" s="736"/>
      <c r="O51" s="737"/>
      <c r="P51" s="735"/>
      <c r="Q51" s="736"/>
      <c r="R51" s="736"/>
      <c r="S51" s="737"/>
      <c r="T51" s="735"/>
      <c r="U51" s="736"/>
      <c r="V51" s="736"/>
      <c r="W51" s="737"/>
      <c r="X51" s="21"/>
      <c r="Y51" s="21"/>
      <c r="Z51" s="21"/>
      <c r="AA51" s="21"/>
      <c r="AB51" s="21"/>
      <c r="AC51" s="21"/>
      <c r="AD51" s="21"/>
      <c r="AE51" s="21"/>
      <c r="AF51" s="21"/>
      <c r="AG51" s="21"/>
      <c r="AH51" s="21"/>
      <c r="AI51" s="21"/>
    </row>
    <row r="52" spans="1:35" ht="15" x14ac:dyDescent="0.35">
      <c r="A52" s="735"/>
      <c r="B52" s="736"/>
      <c r="C52" s="737"/>
      <c r="D52" s="735"/>
      <c r="E52" s="736"/>
      <c r="F52" s="736"/>
      <c r="G52" s="737"/>
      <c r="H52" s="735"/>
      <c r="I52" s="736"/>
      <c r="J52" s="736"/>
      <c r="K52" s="737"/>
      <c r="L52" s="735"/>
      <c r="M52" s="736"/>
      <c r="N52" s="736"/>
      <c r="O52" s="737"/>
      <c r="P52" s="735"/>
      <c r="Q52" s="736"/>
      <c r="R52" s="736"/>
      <c r="S52" s="737"/>
      <c r="T52" s="735"/>
      <c r="U52" s="736"/>
      <c r="V52" s="736"/>
      <c r="W52" s="737"/>
      <c r="X52" s="21"/>
      <c r="Y52" s="21"/>
      <c r="Z52" s="21"/>
      <c r="AA52" s="21"/>
      <c r="AB52" s="21"/>
      <c r="AC52" s="21"/>
      <c r="AD52" s="21"/>
      <c r="AE52" s="21"/>
      <c r="AF52" s="21"/>
      <c r="AG52" s="21"/>
      <c r="AH52" s="21"/>
      <c r="AI52" s="21"/>
    </row>
    <row r="53" spans="1:35" ht="15" x14ac:dyDescent="0.35">
      <c r="A53" s="735"/>
      <c r="B53" s="736"/>
      <c r="C53" s="737"/>
      <c r="D53" s="735"/>
      <c r="E53" s="736"/>
      <c r="F53" s="736"/>
      <c r="G53" s="737"/>
      <c r="H53" s="735"/>
      <c r="I53" s="736"/>
      <c r="J53" s="736"/>
      <c r="K53" s="737"/>
      <c r="L53" s="735"/>
      <c r="M53" s="736"/>
      <c r="N53" s="736"/>
      <c r="O53" s="737"/>
      <c r="P53" s="735"/>
      <c r="Q53" s="736"/>
      <c r="R53" s="736"/>
      <c r="S53" s="737"/>
      <c r="T53" s="735"/>
      <c r="U53" s="736"/>
      <c r="V53" s="736"/>
      <c r="W53" s="737"/>
      <c r="X53" s="21"/>
      <c r="Y53" s="21"/>
      <c r="Z53" s="21"/>
      <c r="AA53" s="21"/>
      <c r="AB53" s="21"/>
      <c r="AC53" s="21"/>
      <c r="AD53" s="21"/>
      <c r="AE53" s="21"/>
      <c r="AF53" s="21"/>
      <c r="AG53" s="21"/>
      <c r="AH53" s="21"/>
      <c r="AI53" s="21"/>
    </row>
    <row r="54" spans="1:35" ht="180.6" customHeight="1" x14ac:dyDescent="0.35">
      <c r="A54" s="738"/>
      <c r="B54" s="739"/>
      <c r="C54" s="740"/>
      <c r="D54" s="738"/>
      <c r="E54" s="739"/>
      <c r="F54" s="739"/>
      <c r="G54" s="740"/>
      <c r="H54" s="738"/>
      <c r="I54" s="739"/>
      <c r="J54" s="739"/>
      <c r="K54" s="740"/>
      <c r="L54" s="738"/>
      <c r="M54" s="739"/>
      <c r="N54" s="739"/>
      <c r="O54" s="740"/>
      <c r="P54" s="738"/>
      <c r="Q54" s="739"/>
      <c r="R54" s="739"/>
      <c r="S54" s="740"/>
      <c r="T54" s="738"/>
      <c r="U54" s="739"/>
      <c r="V54" s="739"/>
      <c r="W54" s="740"/>
      <c r="X54" s="21"/>
      <c r="Y54" s="21"/>
      <c r="Z54" s="21"/>
      <c r="AA54" s="21"/>
      <c r="AB54" s="21"/>
      <c r="AC54" s="21"/>
      <c r="AD54" s="21"/>
      <c r="AE54" s="21"/>
      <c r="AF54" s="21"/>
      <c r="AG54" s="21"/>
      <c r="AH54" s="21"/>
      <c r="AI54" s="21"/>
    </row>
    <row r="55" spans="1:35" ht="15" x14ac:dyDescent="0.3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row>
    <row r="56" spans="1:35" ht="15" x14ac:dyDescent="0.35">
      <c r="A56" s="21"/>
      <c r="B56" s="21"/>
      <c r="C56" s="21"/>
      <c r="D56" s="21"/>
      <c r="E56" s="21"/>
      <c r="F56" s="21"/>
      <c r="G56" s="21"/>
      <c r="H56" s="21"/>
      <c r="I56" s="21"/>
      <c r="J56" s="21"/>
      <c r="K56" s="21"/>
      <c r="L56" s="21"/>
      <c r="M56" s="21"/>
      <c r="N56" s="21"/>
      <c r="O56" s="21"/>
      <c r="P56" s="21"/>
      <c r="Q56" s="21"/>
      <c r="R56" s="21"/>
      <c r="S56" s="21"/>
      <c r="T56" s="713" t="s">
        <v>225</v>
      </c>
      <c r="U56" s="741"/>
      <c r="V56" s="741"/>
      <c r="W56" s="742"/>
      <c r="X56" s="21"/>
      <c r="Y56" s="21"/>
      <c r="Z56" s="21"/>
      <c r="AA56" s="21"/>
      <c r="AB56" s="21"/>
      <c r="AC56" s="21"/>
      <c r="AD56" s="21"/>
      <c r="AE56" s="21"/>
      <c r="AF56" s="21"/>
      <c r="AG56" s="21"/>
      <c r="AH56" s="21"/>
      <c r="AI56" s="21"/>
    </row>
    <row r="57" spans="1:35" ht="15" x14ac:dyDescent="0.35">
      <c r="A57" s="21"/>
      <c r="B57" s="21"/>
      <c r="C57" s="21"/>
      <c r="D57" s="21"/>
      <c r="E57" s="21"/>
      <c r="F57" s="21"/>
      <c r="G57" s="21"/>
      <c r="H57" s="21"/>
      <c r="I57" s="21"/>
      <c r="J57" s="21"/>
      <c r="K57" s="21"/>
      <c r="L57" s="21"/>
      <c r="M57" s="21"/>
      <c r="N57" s="21"/>
      <c r="O57" s="21"/>
      <c r="P57" s="21"/>
      <c r="Q57" s="21"/>
      <c r="R57" s="21"/>
      <c r="S57" s="21"/>
      <c r="T57" s="743"/>
      <c r="U57" s="744"/>
      <c r="V57" s="744"/>
      <c r="W57" s="745"/>
      <c r="X57" s="21"/>
      <c r="Y57" s="21"/>
      <c r="Z57" s="21"/>
      <c r="AA57" s="21"/>
      <c r="AB57" s="21"/>
      <c r="AC57" s="21"/>
      <c r="AD57" s="21"/>
      <c r="AE57" s="21"/>
      <c r="AF57" s="21"/>
      <c r="AG57" s="21"/>
      <c r="AH57" s="21"/>
      <c r="AI57" s="21"/>
    </row>
    <row r="58" spans="1:35" ht="15" x14ac:dyDescent="0.35">
      <c r="A58" s="21"/>
      <c r="B58" s="21"/>
      <c r="C58" s="21"/>
      <c r="D58" s="21"/>
      <c r="E58" s="21"/>
      <c r="F58" s="21"/>
      <c r="G58" s="21"/>
      <c r="H58" s="21"/>
      <c r="I58" s="21"/>
      <c r="J58" s="21"/>
      <c r="K58" s="21"/>
      <c r="L58" s="21"/>
      <c r="M58" s="21"/>
      <c r="N58" s="21"/>
      <c r="O58" s="21"/>
      <c r="P58" s="21"/>
      <c r="Q58" s="21"/>
      <c r="R58" s="21"/>
      <c r="S58" s="21"/>
      <c r="T58" s="743"/>
      <c r="U58" s="744"/>
      <c r="V58" s="744"/>
      <c r="W58" s="745"/>
      <c r="X58" s="21"/>
      <c r="Y58" s="21"/>
      <c r="Z58" s="21"/>
      <c r="AA58" s="21"/>
      <c r="AB58" s="21"/>
      <c r="AC58" s="21"/>
      <c r="AD58" s="21"/>
      <c r="AE58" s="21"/>
      <c r="AF58" s="21"/>
      <c r="AG58" s="21"/>
      <c r="AH58" s="21"/>
      <c r="AI58" s="21"/>
    </row>
    <row r="59" spans="1:35" ht="15" x14ac:dyDescent="0.35">
      <c r="A59" s="21"/>
      <c r="B59" s="21"/>
      <c r="C59" s="21"/>
      <c r="D59" s="21"/>
      <c r="E59" s="21"/>
      <c r="F59" s="21"/>
      <c r="G59" s="21"/>
      <c r="H59" s="21"/>
      <c r="I59" s="21"/>
      <c r="J59" s="21"/>
      <c r="K59" s="21"/>
      <c r="L59" s="21"/>
      <c r="M59" s="21"/>
      <c r="N59" s="21"/>
      <c r="O59" s="21"/>
      <c r="P59" s="21"/>
      <c r="Q59" s="21"/>
      <c r="R59" s="21"/>
      <c r="S59" s="21"/>
      <c r="T59" s="743"/>
      <c r="U59" s="744"/>
      <c r="V59" s="744"/>
      <c r="W59" s="745"/>
      <c r="X59" s="21"/>
      <c r="Y59" s="21"/>
      <c r="Z59" s="21"/>
      <c r="AA59" s="21"/>
      <c r="AB59" s="21"/>
      <c r="AC59" s="21"/>
      <c r="AD59" s="21"/>
      <c r="AE59" s="21"/>
      <c r="AF59" s="21"/>
      <c r="AG59" s="21"/>
      <c r="AH59" s="21"/>
      <c r="AI59" s="21"/>
    </row>
    <row r="60" spans="1:35" ht="15" x14ac:dyDescent="0.35">
      <c r="A60" s="21"/>
      <c r="B60" s="21"/>
      <c r="C60" s="21"/>
      <c r="D60" s="21"/>
      <c r="E60" s="21"/>
      <c r="F60" s="21"/>
      <c r="G60" s="21"/>
      <c r="H60" s="21"/>
      <c r="I60" s="21"/>
      <c r="J60" s="21"/>
      <c r="K60" s="21"/>
      <c r="L60" s="21"/>
      <c r="M60" s="21"/>
      <c r="N60" s="21"/>
      <c r="O60" s="21"/>
      <c r="P60" s="21"/>
      <c r="Q60" s="21"/>
      <c r="R60" s="21"/>
      <c r="S60" s="21"/>
      <c r="T60" s="743"/>
      <c r="U60" s="744"/>
      <c r="V60" s="744"/>
      <c r="W60" s="745"/>
      <c r="X60" s="21"/>
      <c r="Y60" s="21"/>
      <c r="Z60" s="21"/>
      <c r="AA60" s="21"/>
      <c r="AB60" s="21"/>
      <c r="AC60" s="21"/>
      <c r="AD60" s="21"/>
      <c r="AE60" s="21"/>
      <c r="AF60" s="21"/>
      <c r="AG60" s="21"/>
      <c r="AH60" s="21"/>
      <c r="AI60" s="21"/>
    </row>
    <row r="61" spans="1:35" ht="15" x14ac:dyDescent="0.35">
      <c r="A61" s="21"/>
      <c r="B61" s="21"/>
      <c r="C61" s="21"/>
      <c r="D61" s="21"/>
      <c r="E61" s="21"/>
      <c r="F61" s="21"/>
      <c r="G61" s="21"/>
      <c r="H61" s="21"/>
      <c r="I61" s="21"/>
      <c r="J61" s="21"/>
      <c r="K61" s="21"/>
      <c r="L61" s="21"/>
      <c r="M61" s="21"/>
      <c r="N61" s="21"/>
      <c r="O61" s="21"/>
      <c r="P61" s="21"/>
      <c r="Q61" s="21"/>
      <c r="R61" s="21"/>
      <c r="S61" s="21"/>
      <c r="T61" s="743"/>
      <c r="U61" s="744"/>
      <c r="V61" s="744"/>
      <c r="W61" s="745"/>
      <c r="X61" s="21"/>
      <c r="Y61" s="21"/>
      <c r="Z61" s="21"/>
      <c r="AA61" s="21"/>
      <c r="AB61" s="21"/>
      <c r="AC61" s="21"/>
      <c r="AD61" s="21"/>
      <c r="AE61" s="21"/>
      <c r="AF61" s="21"/>
      <c r="AG61" s="21"/>
      <c r="AH61" s="21"/>
      <c r="AI61" s="21"/>
    </row>
    <row r="62" spans="1:35" ht="15" x14ac:dyDescent="0.35">
      <c r="A62" s="21"/>
      <c r="B62" s="21"/>
      <c r="C62" s="21"/>
      <c r="D62" s="21"/>
      <c r="E62" s="21"/>
      <c r="F62" s="21"/>
      <c r="G62" s="21"/>
      <c r="H62" s="21"/>
      <c r="I62" s="21"/>
      <c r="J62" s="21"/>
      <c r="K62" s="21"/>
      <c r="L62" s="21"/>
      <c r="M62" s="21"/>
      <c r="N62" s="21"/>
      <c r="O62" s="21"/>
      <c r="P62" s="21"/>
      <c r="Q62" s="21"/>
      <c r="R62" s="21"/>
      <c r="S62" s="21"/>
      <c r="T62" s="743"/>
      <c r="U62" s="744"/>
      <c r="V62" s="744"/>
      <c r="W62" s="745"/>
      <c r="X62" s="21"/>
      <c r="Y62" s="21"/>
      <c r="Z62" s="21"/>
      <c r="AA62" s="21"/>
      <c r="AB62" s="21"/>
      <c r="AC62" s="21"/>
      <c r="AD62" s="21"/>
      <c r="AE62" s="21"/>
      <c r="AF62" s="21"/>
      <c r="AG62" s="21"/>
      <c r="AH62" s="21"/>
      <c r="AI62" s="21"/>
    </row>
    <row r="63" spans="1:35" ht="15" x14ac:dyDescent="0.35">
      <c r="A63" s="21"/>
      <c r="B63" s="21"/>
      <c r="C63" s="21"/>
      <c r="D63" s="21"/>
      <c r="E63" s="21"/>
      <c r="F63" s="21"/>
      <c r="G63" s="21"/>
      <c r="H63" s="21"/>
      <c r="I63" s="21"/>
      <c r="J63" s="21"/>
      <c r="K63" s="21"/>
      <c r="L63" s="21"/>
      <c r="M63" s="21"/>
      <c r="N63" s="21"/>
      <c r="O63" s="21"/>
      <c r="P63" s="21"/>
      <c r="Q63" s="21"/>
      <c r="R63" s="21"/>
      <c r="S63" s="21"/>
      <c r="T63" s="743"/>
      <c r="U63" s="744"/>
      <c r="V63" s="744"/>
      <c r="W63" s="745"/>
      <c r="X63" s="21"/>
      <c r="Y63" s="21"/>
      <c r="Z63" s="21"/>
      <c r="AA63" s="21"/>
      <c r="AB63" s="21"/>
      <c r="AC63" s="21"/>
      <c r="AD63" s="21"/>
      <c r="AE63" s="21"/>
      <c r="AF63" s="21"/>
      <c r="AG63" s="21"/>
      <c r="AH63" s="21"/>
      <c r="AI63" s="21"/>
    </row>
    <row r="64" spans="1:35" ht="15" x14ac:dyDescent="0.35">
      <c r="A64" s="21"/>
      <c r="B64" s="21"/>
      <c r="C64" s="21"/>
      <c r="D64" s="21"/>
      <c r="E64" s="21"/>
      <c r="F64" s="21"/>
      <c r="G64" s="21"/>
      <c r="H64" s="21"/>
      <c r="I64" s="21"/>
      <c r="J64" s="21"/>
      <c r="K64" s="21"/>
      <c r="L64" s="21"/>
      <c r="M64" s="21"/>
      <c r="N64" s="21"/>
      <c r="O64" s="21"/>
      <c r="P64" s="21"/>
      <c r="Q64" s="21"/>
      <c r="R64" s="21"/>
      <c r="S64" s="21"/>
      <c r="T64" s="743"/>
      <c r="U64" s="744"/>
      <c r="V64" s="744"/>
      <c r="W64" s="745"/>
      <c r="X64" s="21"/>
      <c r="Y64" s="21"/>
      <c r="Z64" s="21"/>
      <c r="AA64" s="21"/>
      <c r="AB64" s="21"/>
      <c r="AC64" s="21"/>
      <c r="AD64" s="21"/>
      <c r="AE64" s="21"/>
      <c r="AF64" s="21"/>
      <c r="AG64" s="21"/>
      <c r="AH64" s="21"/>
      <c r="AI64" s="21"/>
    </row>
    <row r="65" spans="1:35" ht="15" x14ac:dyDescent="0.35">
      <c r="A65" s="21"/>
      <c r="B65" s="21"/>
      <c r="C65" s="21"/>
      <c r="D65" s="21"/>
      <c r="E65" s="21"/>
      <c r="F65" s="21"/>
      <c r="G65" s="21"/>
      <c r="H65" s="21"/>
      <c r="I65" s="21"/>
      <c r="J65" s="21"/>
      <c r="K65" s="21"/>
      <c r="L65" s="21"/>
      <c r="M65" s="21"/>
      <c r="N65" s="21"/>
      <c r="O65" s="21"/>
      <c r="P65" s="21"/>
      <c r="Q65" s="21"/>
      <c r="R65" s="21"/>
      <c r="S65" s="21"/>
      <c r="T65" s="743"/>
      <c r="U65" s="744"/>
      <c r="V65" s="744"/>
      <c r="W65" s="745"/>
      <c r="X65" s="21"/>
      <c r="Y65" s="21"/>
      <c r="Z65" s="21"/>
      <c r="AA65" s="21"/>
      <c r="AB65" s="21"/>
      <c r="AC65" s="21"/>
      <c r="AD65" s="21"/>
      <c r="AE65" s="21"/>
      <c r="AF65" s="21"/>
      <c r="AG65" s="21"/>
      <c r="AH65" s="21"/>
      <c r="AI65" s="21"/>
    </row>
    <row r="66" spans="1:35" ht="15" x14ac:dyDescent="0.35">
      <c r="A66" s="21"/>
      <c r="B66" s="21"/>
      <c r="C66" s="21"/>
      <c r="D66" s="21"/>
      <c r="E66" s="21"/>
      <c r="F66" s="21"/>
      <c r="G66" s="21"/>
      <c r="H66" s="21"/>
      <c r="I66" s="21"/>
      <c r="J66" s="21"/>
      <c r="K66" s="21"/>
      <c r="L66" s="21"/>
      <c r="M66" s="21"/>
      <c r="N66" s="21"/>
      <c r="O66" s="21"/>
      <c r="P66" s="21"/>
      <c r="Q66" s="21"/>
      <c r="R66" s="21"/>
      <c r="S66" s="21"/>
      <c r="T66" s="743"/>
      <c r="U66" s="744"/>
      <c r="V66" s="744"/>
      <c r="W66" s="745"/>
      <c r="X66" s="21"/>
      <c r="Y66" s="21"/>
      <c r="Z66" s="21"/>
      <c r="AA66" s="21"/>
      <c r="AB66" s="21"/>
      <c r="AC66" s="21"/>
      <c r="AD66" s="21"/>
      <c r="AE66" s="21"/>
      <c r="AF66" s="21"/>
      <c r="AG66" s="21"/>
      <c r="AH66" s="21"/>
      <c r="AI66" s="21"/>
    </row>
    <row r="67" spans="1:35" ht="15" x14ac:dyDescent="0.35">
      <c r="A67" s="21"/>
      <c r="B67" s="21"/>
      <c r="C67" s="21"/>
      <c r="D67" s="21"/>
      <c r="E67" s="21"/>
      <c r="F67" s="21"/>
      <c r="G67" s="21"/>
      <c r="H67" s="21"/>
      <c r="I67" s="21"/>
      <c r="J67" s="21"/>
      <c r="K67" s="21"/>
      <c r="L67" s="21"/>
      <c r="M67" s="21"/>
      <c r="N67" s="21"/>
      <c r="O67" s="21"/>
      <c r="P67" s="21"/>
      <c r="Q67" s="21"/>
      <c r="R67" s="21"/>
      <c r="S67" s="21"/>
      <c r="T67" s="743"/>
      <c r="U67" s="744"/>
      <c r="V67" s="744"/>
      <c r="W67" s="745"/>
      <c r="X67" s="21"/>
      <c r="Y67" s="21"/>
      <c r="Z67" s="21"/>
      <c r="AA67" s="21"/>
      <c r="AB67" s="21"/>
      <c r="AC67" s="21"/>
      <c r="AD67" s="21"/>
      <c r="AE67" s="21"/>
      <c r="AF67" s="21"/>
      <c r="AG67" s="21"/>
      <c r="AH67" s="21"/>
      <c r="AI67" s="21"/>
    </row>
    <row r="68" spans="1:35" ht="15" x14ac:dyDescent="0.35">
      <c r="A68" s="21"/>
      <c r="B68" s="21"/>
      <c r="C68" s="21"/>
      <c r="D68" s="21"/>
      <c r="E68" s="21"/>
      <c r="F68" s="21"/>
      <c r="G68" s="21"/>
      <c r="H68" s="21"/>
      <c r="I68" s="21"/>
      <c r="J68" s="21"/>
      <c r="K68" s="21"/>
      <c r="L68" s="21"/>
      <c r="M68" s="21"/>
      <c r="N68" s="21"/>
      <c r="O68" s="21"/>
      <c r="P68" s="21"/>
      <c r="Q68" s="21"/>
      <c r="R68" s="21"/>
      <c r="S68" s="21"/>
      <c r="T68" s="743"/>
      <c r="U68" s="744"/>
      <c r="V68" s="744"/>
      <c r="W68" s="745"/>
      <c r="X68" s="21"/>
      <c r="Y68" s="21"/>
      <c r="Z68" s="21"/>
      <c r="AA68" s="21"/>
      <c r="AB68" s="21"/>
      <c r="AC68" s="21"/>
      <c r="AD68" s="21"/>
      <c r="AE68" s="21"/>
      <c r="AF68" s="21"/>
      <c r="AG68" s="21"/>
      <c r="AH68" s="21"/>
      <c r="AI68" s="21"/>
    </row>
    <row r="69" spans="1:35" ht="15" x14ac:dyDescent="0.35">
      <c r="A69" s="21"/>
      <c r="B69" s="21"/>
      <c r="C69" s="21"/>
      <c r="D69" s="21"/>
      <c r="E69" s="21"/>
      <c r="F69" s="21"/>
      <c r="G69" s="21"/>
      <c r="H69" s="21"/>
      <c r="I69" s="21"/>
      <c r="J69" s="21"/>
      <c r="K69" s="21"/>
      <c r="L69" s="21"/>
      <c r="M69" s="21"/>
      <c r="N69" s="21"/>
      <c r="O69" s="21"/>
      <c r="P69" s="21"/>
      <c r="Q69" s="21"/>
      <c r="R69" s="21"/>
      <c r="S69" s="21"/>
      <c r="T69" s="743"/>
      <c r="U69" s="744"/>
      <c r="V69" s="744"/>
      <c r="W69" s="745"/>
      <c r="X69" s="21"/>
      <c r="Y69" s="21"/>
      <c r="Z69" s="21"/>
      <c r="AA69" s="21"/>
      <c r="AB69" s="21"/>
      <c r="AC69" s="21"/>
      <c r="AD69" s="21"/>
      <c r="AE69" s="21"/>
      <c r="AF69" s="21"/>
      <c r="AG69" s="21"/>
      <c r="AH69" s="21"/>
      <c r="AI69" s="21"/>
    </row>
    <row r="70" spans="1:35" ht="15" x14ac:dyDescent="0.35">
      <c r="A70" s="21"/>
      <c r="B70" s="21"/>
      <c r="C70" s="21"/>
      <c r="D70" s="21"/>
      <c r="E70" s="21"/>
      <c r="F70" s="21"/>
      <c r="G70" s="21"/>
      <c r="H70" s="21"/>
      <c r="I70" s="21"/>
      <c r="J70" s="21"/>
      <c r="K70" s="21"/>
      <c r="L70" s="21"/>
      <c r="M70" s="21"/>
      <c r="N70" s="21"/>
      <c r="O70" s="21"/>
      <c r="P70" s="21"/>
      <c r="Q70" s="21"/>
      <c r="R70" s="21"/>
      <c r="S70" s="21"/>
      <c r="T70" s="743"/>
      <c r="U70" s="744"/>
      <c r="V70" s="744"/>
      <c r="W70" s="745"/>
      <c r="X70" s="21"/>
      <c r="Y70" s="21"/>
      <c r="Z70" s="21"/>
      <c r="AA70" s="21"/>
      <c r="AB70" s="21"/>
      <c r="AC70" s="21"/>
      <c r="AD70" s="21"/>
      <c r="AE70" s="21"/>
      <c r="AF70" s="21"/>
      <c r="AG70" s="21"/>
      <c r="AH70" s="21"/>
      <c r="AI70" s="21"/>
    </row>
    <row r="71" spans="1:35" ht="15" x14ac:dyDescent="0.35">
      <c r="A71" s="21"/>
      <c r="B71" s="21"/>
      <c r="C71" s="21"/>
      <c r="D71" s="21"/>
      <c r="E71" s="21"/>
      <c r="F71" s="21"/>
      <c r="G71" s="21"/>
      <c r="H71" s="21"/>
      <c r="I71" s="21"/>
      <c r="J71" s="21"/>
      <c r="K71" s="21"/>
      <c r="L71" s="21"/>
      <c r="M71" s="21"/>
      <c r="N71" s="21"/>
      <c r="O71" s="21"/>
      <c r="P71" s="21"/>
      <c r="Q71" s="21"/>
      <c r="R71" s="21"/>
      <c r="S71" s="21"/>
      <c r="T71" s="743"/>
      <c r="U71" s="744"/>
      <c r="V71" s="744"/>
      <c r="W71" s="745"/>
      <c r="X71" s="21"/>
      <c r="Y71" s="21"/>
      <c r="Z71" s="21"/>
      <c r="AA71" s="21"/>
      <c r="AB71" s="21"/>
      <c r="AC71" s="21"/>
      <c r="AD71" s="21"/>
      <c r="AE71" s="21"/>
      <c r="AF71" s="21"/>
      <c r="AG71" s="21"/>
      <c r="AH71" s="21"/>
      <c r="AI71" s="21"/>
    </row>
    <row r="72" spans="1:35" ht="15" x14ac:dyDescent="0.35">
      <c r="A72" s="21"/>
      <c r="B72" s="21"/>
      <c r="C72" s="21"/>
      <c r="D72" s="21"/>
      <c r="E72" s="21"/>
      <c r="F72" s="21"/>
      <c r="G72" s="21"/>
      <c r="H72" s="21"/>
      <c r="I72" s="21"/>
      <c r="J72" s="21"/>
      <c r="K72" s="21"/>
      <c r="L72" s="21"/>
      <c r="M72" s="21"/>
      <c r="N72" s="21"/>
      <c r="O72" s="21"/>
      <c r="P72" s="21"/>
      <c r="Q72" s="21"/>
      <c r="R72" s="21"/>
      <c r="S72" s="21"/>
      <c r="T72" s="743"/>
      <c r="U72" s="744"/>
      <c r="V72" s="744"/>
      <c r="W72" s="745"/>
      <c r="X72" s="21"/>
      <c r="Y72" s="21"/>
      <c r="Z72" s="21"/>
      <c r="AA72" s="21"/>
      <c r="AB72" s="21"/>
      <c r="AC72" s="21"/>
      <c r="AD72" s="21"/>
      <c r="AE72" s="21"/>
      <c r="AF72" s="21"/>
      <c r="AG72" s="21"/>
      <c r="AH72" s="21"/>
      <c r="AI72" s="21"/>
    </row>
    <row r="73" spans="1:35" ht="15" x14ac:dyDescent="0.35">
      <c r="A73" s="21"/>
      <c r="B73" s="21"/>
      <c r="C73" s="21"/>
      <c r="D73" s="21"/>
      <c r="E73" s="21"/>
      <c r="F73" s="21"/>
      <c r="G73" s="21"/>
      <c r="H73" s="21"/>
      <c r="I73" s="21"/>
      <c r="J73" s="21"/>
      <c r="K73" s="21"/>
      <c r="L73" s="21"/>
      <c r="M73" s="21"/>
      <c r="N73" s="21"/>
      <c r="O73" s="21"/>
      <c r="P73" s="21"/>
      <c r="Q73" s="21"/>
      <c r="R73" s="21"/>
      <c r="S73" s="21"/>
      <c r="T73" s="743"/>
      <c r="U73" s="744"/>
      <c r="V73" s="744"/>
      <c r="W73" s="745"/>
      <c r="X73" s="21"/>
      <c r="Y73" s="21"/>
      <c r="Z73" s="21"/>
      <c r="AA73" s="21"/>
      <c r="AB73" s="21"/>
      <c r="AC73" s="21"/>
      <c r="AD73" s="21"/>
      <c r="AE73" s="21"/>
      <c r="AF73" s="21"/>
      <c r="AG73" s="21"/>
      <c r="AH73" s="21"/>
      <c r="AI73" s="21"/>
    </row>
    <row r="74" spans="1:35" ht="15" x14ac:dyDescent="0.35">
      <c r="A74" s="21"/>
      <c r="B74" s="21"/>
      <c r="C74" s="21"/>
      <c r="D74" s="21"/>
      <c r="E74" s="21"/>
      <c r="F74" s="21"/>
      <c r="G74" s="21"/>
      <c r="H74" s="21"/>
      <c r="I74" s="21"/>
      <c r="J74" s="21"/>
      <c r="K74" s="21"/>
      <c r="L74" s="21"/>
      <c r="M74" s="21"/>
      <c r="N74" s="21"/>
      <c r="O74" s="21"/>
      <c r="P74" s="21"/>
      <c r="Q74" s="21"/>
      <c r="R74" s="21"/>
      <c r="S74" s="21"/>
      <c r="T74" s="743"/>
      <c r="U74" s="744"/>
      <c r="V74" s="744"/>
      <c r="W74" s="745"/>
      <c r="X74" s="21"/>
      <c r="Y74" s="21"/>
      <c r="Z74" s="21"/>
      <c r="AA74" s="21"/>
      <c r="AB74" s="21"/>
      <c r="AC74" s="21"/>
      <c r="AD74" s="21"/>
      <c r="AE74" s="21"/>
      <c r="AF74" s="21"/>
      <c r="AG74" s="21"/>
      <c r="AH74" s="21"/>
      <c r="AI74" s="21"/>
    </row>
    <row r="75" spans="1:35" ht="15" x14ac:dyDescent="0.35">
      <c r="A75" s="21"/>
      <c r="B75" s="21"/>
      <c r="C75" s="21"/>
      <c r="D75" s="21"/>
      <c r="E75" s="21"/>
      <c r="F75" s="21"/>
      <c r="G75" s="21"/>
      <c r="H75" s="21"/>
      <c r="I75" s="21"/>
      <c r="J75" s="21"/>
      <c r="K75" s="21"/>
      <c r="L75" s="21"/>
      <c r="M75" s="21"/>
      <c r="N75" s="21"/>
      <c r="O75" s="21"/>
      <c r="P75" s="21"/>
      <c r="Q75" s="21"/>
      <c r="R75" s="21"/>
      <c r="S75" s="21"/>
      <c r="T75" s="743"/>
      <c r="U75" s="744"/>
      <c r="V75" s="744"/>
      <c r="W75" s="745"/>
      <c r="X75" s="21"/>
      <c r="Y75" s="21"/>
      <c r="Z75" s="21"/>
      <c r="AA75" s="21"/>
      <c r="AB75" s="21"/>
      <c r="AC75" s="21"/>
      <c r="AD75" s="21"/>
      <c r="AE75" s="21"/>
      <c r="AF75" s="21"/>
      <c r="AG75" s="21"/>
      <c r="AH75" s="21"/>
      <c r="AI75" s="21"/>
    </row>
    <row r="76" spans="1:35" ht="218.1" customHeight="1" x14ac:dyDescent="0.35">
      <c r="A76" s="21"/>
      <c r="B76" s="21"/>
      <c r="C76" s="21"/>
      <c r="D76" s="21"/>
      <c r="E76" s="21"/>
      <c r="F76" s="21"/>
      <c r="G76" s="21"/>
      <c r="H76" s="21"/>
      <c r="I76" s="21"/>
      <c r="J76" s="21"/>
      <c r="K76" s="21"/>
      <c r="L76" s="21"/>
      <c r="M76" s="21"/>
      <c r="N76" s="21"/>
      <c r="O76" s="21"/>
      <c r="P76" s="21"/>
      <c r="Q76" s="21"/>
      <c r="R76" s="21"/>
      <c r="S76" s="21"/>
      <c r="T76" s="746"/>
      <c r="U76" s="747"/>
      <c r="V76" s="747"/>
      <c r="W76" s="748"/>
      <c r="X76" s="21"/>
      <c r="Y76" s="21"/>
      <c r="Z76" s="21"/>
      <c r="AA76" s="21"/>
      <c r="AB76" s="21"/>
      <c r="AC76" s="21"/>
      <c r="AD76" s="21"/>
      <c r="AE76" s="21"/>
      <c r="AF76" s="21"/>
      <c r="AG76" s="21"/>
      <c r="AH76" s="21"/>
      <c r="AI76" s="21"/>
    </row>
  </sheetData>
  <mergeCells count="21">
    <mergeCell ref="T46:W54"/>
    <mergeCell ref="T56:W76"/>
    <mergeCell ref="A46:C54"/>
    <mergeCell ref="D46:G54"/>
    <mergeCell ref="H46:K54"/>
    <mergeCell ref="L46:O54"/>
    <mergeCell ref="P46:S54"/>
    <mergeCell ref="L8:O8"/>
    <mergeCell ref="P8:S8"/>
    <mergeCell ref="T8:W8"/>
    <mergeCell ref="A7:W7"/>
    <mergeCell ref="B8:C8"/>
    <mergeCell ref="A41:H41"/>
    <mergeCell ref="A42:H42"/>
    <mergeCell ref="A43:H43"/>
    <mergeCell ref="A1:H2"/>
    <mergeCell ref="A3:H4"/>
    <mergeCell ref="A5:H5"/>
    <mergeCell ref="A8:A9"/>
    <mergeCell ref="D8:G8"/>
    <mergeCell ref="H8:K8"/>
  </mergeCells>
  <printOptions horizontalCentered="1" verticalCentered="1"/>
  <pageMargins left="0.75000000000000011" right="0.75000000000000011" top="1" bottom="1" header="0.5" footer="0.5"/>
  <pageSetup scale="18" orientation="portrait" horizontalDpi="4294967292" verticalDpi="4294967292"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K76"/>
  <sheetViews>
    <sheetView showGridLines="0" topLeftCell="A7" zoomScale="90" zoomScaleNormal="90" workbookViewId="0">
      <pane xSplit="1" ySplit="3" topLeftCell="M10" activePane="bottomRight" state="frozen"/>
      <selection pane="topRight" activeCell="B7" sqref="B7"/>
      <selection pane="bottomLeft" activeCell="A10" sqref="A10"/>
      <selection pane="bottomRight" activeCell="A7" sqref="A7:W7"/>
    </sheetView>
  </sheetViews>
  <sheetFormatPr baseColWidth="10" defaultColWidth="11.44140625" defaultRowHeight="13.35" customHeight="1" x14ac:dyDescent="0.25"/>
  <cols>
    <col min="1" max="1" width="66.44140625" customWidth="1"/>
    <col min="2" max="2" width="12" customWidth="1"/>
    <col min="3" max="3" width="12.44140625" customWidth="1"/>
    <col min="4" max="6" width="12" customWidth="1"/>
    <col min="7" max="7" width="17.21875" customWidth="1"/>
    <col min="8" max="8" width="11.77734375" customWidth="1"/>
    <col min="11" max="11" width="17.44140625" customWidth="1"/>
    <col min="15" max="15" width="17.21875" customWidth="1"/>
    <col min="19" max="19" width="15.44140625" customWidth="1"/>
    <col min="23" max="23" width="16" customWidth="1"/>
  </cols>
  <sheetData>
    <row r="1" spans="1:37" ht="60" customHeight="1" x14ac:dyDescent="0.3">
      <c r="A1" s="641"/>
      <c r="B1" s="641"/>
      <c r="C1" s="641"/>
      <c r="D1" s="641"/>
      <c r="E1" s="641"/>
      <c r="F1" s="641"/>
      <c r="G1" s="641"/>
      <c r="H1" s="641"/>
      <c r="I1" s="9"/>
      <c r="J1" s="9"/>
      <c r="K1" s="9"/>
      <c r="L1" s="9"/>
      <c r="M1" s="9"/>
      <c r="N1" s="9"/>
      <c r="O1" s="9"/>
      <c r="P1" s="9"/>
      <c r="Q1" s="9"/>
      <c r="R1" s="9"/>
      <c r="S1" s="9"/>
      <c r="T1" s="9"/>
      <c r="U1" s="9"/>
      <c r="V1" s="9"/>
      <c r="W1" s="9"/>
      <c r="X1" s="9"/>
      <c r="Y1" s="9"/>
      <c r="Z1" s="9"/>
      <c r="AA1" s="9"/>
      <c r="AB1" s="9"/>
      <c r="AC1" s="9"/>
      <c r="AD1" s="9"/>
      <c r="AE1" s="9"/>
      <c r="AF1" s="9"/>
      <c r="AG1" s="9"/>
      <c r="AH1" s="9"/>
      <c r="AI1" s="9"/>
      <c r="AJ1" s="9"/>
      <c r="AK1" s="9"/>
    </row>
    <row r="2" spans="1:37" ht="30.75" customHeight="1" x14ac:dyDescent="0.3">
      <c r="A2" s="641"/>
      <c r="B2" s="641"/>
      <c r="C2" s="641"/>
      <c r="D2" s="641"/>
      <c r="E2" s="641"/>
      <c r="F2" s="641"/>
      <c r="G2" s="641"/>
      <c r="H2" s="641"/>
      <c r="I2" s="9"/>
      <c r="J2" s="9"/>
      <c r="K2" s="9"/>
      <c r="L2" s="9"/>
      <c r="M2" s="9"/>
      <c r="N2" s="9"/>
      <c r="O2" s="9"/>
      <c r="P2" s="9"/>
      <c r="Q2" s="9"/>
      <c r="R2" s="9"/>
      <c r="S2" s="9"/>
      <c r="T2" s="9"/>
      <c r="U2" s="9"/>
      <c r="V2" s="9"/>
      <c r="W2" s="9"/>
      <c r="X2" s="9"/>
      <c r="Y2" s="9"/>
      <c r="Z2" s="9"/>
      <c r="AA2" s="9"/>
      <c r="AB2" s="9"/>
      <c r="AC2" s="9"/>
      <c r="AD2" s="9"/>
      <c r="AE2" s="9"/>
      <c r="AF2" s="9"/>
      <c r="AG2" s="9"/>
      <c r="AH2" s="9"/>
      <c r="AI2" s="9"/>
      <c r="AJ2" s="9"/>
      <c r="AK2" s="9"/>
    </row>
    <row r="3" spans="1:37" ht="14.1" customHeight="1" x14ac:dyDescent="0.3">
      <c r="A3" s="640" t="s">
        <v>104</v>
      </c>
      <c r="B3" s="640"/>
      <c r="C3" s="640"/>
      <c r="D3" s="640"/>
      <c r="E3" s="640"/>
      <c r="F3" s="640"/>
      <c r="G3" s="640"/>
      <c r="H3" s="640"/>
      <c r="I3" s="9"/>
      <c r="J3" s="9"/>
      <c r="K3" s="9"/>
      <c r="L3" s="9"/>
      <c r="M3" s="9"/>
      <c r="N3" s="9"/>
      <c r="O3" s="9"/>
      <c r="P3" s="9"/>
      <c r="Q3" s="9"/>
      <c r="R3" s="9"/>
      <c r="S3" s="9"/>
      <c r="T3" s="9"/>
      <c r="U3" s="9"/>
      <c r="V3" s="9"/>
      <c r="W3" s="9"/>
      <c r="X3" s="9"/>
      <c r="Y3" s="9"/>
      <c r="Z3" s="9"/>
      <c r="AA3" s="9"/>
      <c r="AB3" s="9"/>
      <c r="AC3" s="9"/>
      <c r="AD3" s="9"/>
      <c r="AE3" s="9"/>
      <c r="AF3" s="9"/>
      <c r="AG3" s="9"/>
      <c r="AH3" s="9"/>
      <c r="AI3" s="9"/>
      <c r="AJ3" s="9"/>
      <c r="AK3" s="9"/>
    </row>
    <row r="4" spans="1:37" ht="17.100000000000001" customHeight="1" x14ac:dyDescent="0.3">
      <c r="A4" s="640"/>
      <c r="B4" s="640"/>
      <c r="C4" s="640"/>
      <c r="D4" s="640"/>
      <c r="E4" s="640"/>
      <c r="F4" s="640"/>
      <c r="G4" s="640"/>
      <c r="H4" s="640"/>
      <c r="I4" s="9"/>
      <c r="J4" s="9"/>
      <c r="K4" s="9"/>
      <c r="L4" s="9"/>
      <c r="M4" s="9"/>
      <c r="N4" s="9"/>
      <c r="O4" s="9"/>
      <c r="P4" s="9"/>
      <c r="Q4" s="9"/>
      <c r="R4" s="9"/>
      <c r="S4" s="9"/>
      <c r="T4" s="9"/>
      <c r="U4" s="9"/>
      <c r="V4" s="9"/>
      <c r="W4" s="9"/>
      <c r="X4" s="9"/>
      <c r="Y4" s="9"/>
      <c r="Z4" s="9"/>
      <c r="AA4" s="9"/>
      <c r="AB4" s="9"/>
      <c r="AC4" s="9"/>
      <c r="AD4" s="9"/>
      <c r="AE4" s="9"/>
      <c r="AF4" s="9"/>
      <c r="AG4" s="9"/>
      <c r="AH4" s="9"/>
      <c r="AI4" s="9"/>
      <c r="AJ4" s="9"/>
      <c r="AK4" s="9"/>
    </row>
    <row r="5" spans="1:37" ht="71.099999999999994" customHeight="1" x14ac:dyDescent="0.3">
      <c r="A5" s="642" t="s">
        <v>226</v>
      </c>
      <c r="B5" s="643"/>
      <c r="C5" s="643"/>
      <c r="D5" s="643"/>
      <c r="E5" s="643"/>
      <c r="F5" s="643"/>
      <c r="G5" s="643"/>
      <c r="H5" s="644"/>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1:37" ht="13.8" x14ac:dyDescent="0.3">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row>
    <row r="7" spans="1:37" ht="18" customHeight="1" x14ac:dyDescent="0.45">
      <c r="A7" s="645" t="s">
        <v>10</v>
      </c>
      <c r="B7" s="646"/>
      <c r="C7" s="646"/>
      <c r="D7" s="646"/>
      <c r="E7" s="646"/>
      <c r="F7" s="646"/>
      <c r="G7" s="646"/>
      <c r="H7" s="646"/>
      <c r="I7" s="646"/>
      <c r="J7" s="646"/>
      <c r="K7" s="646"/>
      <c r="L7" s="646"/>
      <c r="M7" s="646"/>
      <c r="N7" s="646"/>
      <c r="O7" s="646"/>
      <c r="P7" s="646"/>
      <c r="Q7" s="646"/>
      <c r="R7" s="646"/>
      <c r="S7" s="646"/>
      <c r="T7" s="646"/>
      <c r="U7" s="646"/>
      <c r="V7" s="646"/>
      <c r="W7" s="647"/>
      <c r="X7" s="9"/>
      <c r="Y7" s="9"/>
      <c r="Z7" s="9"/>
      <c r="AA7" s="9"/>
      <c r="AB7" s="9"/>
      <c r="AC7" s="9"/>
      <c r="AD7" s="9"/>
      <c r="AE7" s="9"/>
      <c r="AF7" s="9"/>
      <c r="AG7" s="9"/>
      <c r="AH7" s="9"/>
      <c r="AI7" s="9"/>
      <c r="AJ7" s="9"/>
      <c r="AK7" s="9"/>
    </row>
    <row r="8" spans="1:37" ht="17.25" customHeight="1" x14ac:dyDescent="0.3">
      <c r="A8" s="730" t="s">
        <v>72</v>
      </c>
      <c r="B8" s="682" t="s">
        <v>106</v>
      </c>
      <c r="C8" s="683"/>
      <c r="D8" s="678" t="s">
        <v>107</v>
      </c>
      <c r="E8" s="679"/>
      <c r="F8" s="679"/>
      <c r="G8" s="680"/>
      <c r="H8" s="678" t="s">
        <v>108</v>
      </c>
      <c r="I8" s="679"/>
      <c r="J8" s="679"/>
      <c r="K8" s="680"/>
      <c r="L8" s="682" t="s">
        <v>109</v>
      </c>
      <c r="M8" s="683"/>
      <c r="N8" s="683"/>
      <c r="O8" s="684"/>
      <c r="P8" s="682" t="s">
        <v>110</v>
      </c>
      <c r="Q8" s="683"/>
      <c r="R8" s="683"/>
      <c r="S8" s="684"/>
      <c r="T8" s="682" t="s">
        <v>111</v>
      </c>
      <c r="U8" s="683"/>
      <c r="V8" s="683"/>
      <c r="W8" s="684"/>
      <c r="X8" s="9"/>
      <c r="Y8" s="9"/>
      <c r="Z8" s="9"/>
      <c r="AA8" s="9"/>
      <c r="AB8" s="9"/>
      <c r="AC8" s="9"/>
      <c r="AD8" s="9"/>
      <c r="AE8" s="9"/>
      <c r="AF8" s="9"/>
      <c r="AG8" s="9"/>
      <c r="AH8" s="9"/>
      <c r="AI8" s="9"/>
      <c r="AJ8" s="9"/>
      <c r="AK8" s="9"/>
    </row>
    <row r="9" spans="1:37" ht="41.55" customHeight="1" x14ac:dyDescent="0.3">
      <c r="A9" s="731"/>
      <c r="B9" s="30" t="s">
        <v>112</v>
      </c>
      <c r="C9" s="232" t="s">
        <v>113</v>
      </c>
      <c r="D9" s="30" t="s">
        <v>112</v>
      </c>
      <c r="E9" s="232" t="s">
        <v>114</v>
      </c>
      <c r="F9" s="232" t="s">
        <v>113</v>
      </c>
      <c r="G9" s="238" t="s">
        <v>198</v>
      </c>
      <c r="H9" s="27" t="s">
        <v>112</v>
      </c>
      <c r="I9" s="232" t="s">
        <v>115</v>
      </c>
      <c r="J9" s="232" t="s">
        <v>113</v>
      </c>
      <c r="K9" s="238" t="s">
        <v>198</v>
      </c>
      <c r="L9" s="30" t="s">
        <v>112</v>
      </c>
      <c r="M9" s="232" t="s">
        <v>116</v>
      </c>
      <c r="N9" s="232" t="s">
        <v>113</v>
      </c>
      <c r="O9" s="238" t="s">
        <v>198</v>
      </c>
      <c r="P9" s="30" t="s">
        <v>112</v>
      </c>
      <c r="Q9" s="232" t="s">
        <v>117</v>
      </c>
      <c r="R9" s="232" t="s">
        <v>113</v>
      </c>
      <c r="S9" s="238" t="s">
        <v>198</v>
      </c>
      <c r="T9" s="27" t="s">
        <v>112</v>
      </c>
      <c r="U9" s="232" t="s">
        <v>118</v>
      </c>
      <c r="V9" s="232" t="s">
        <v>113</v>
      </c>
      <c r="W9" s="239" t="s">
        <v>198</v>
      </c>
      <c r="X9" s="9"/>
      <c r="Y9" s="9"/>
      <c r="Z9" s="9"/>
      <c r="AA9" s="9"/>
      <c r="AB9" s="9"/>
      <c r="AC9" s="9"/>
      <c r="AD9" s="9"/>
      <c r="AE9" s="9"/>
      <c r="AF9" s="9"/>
      <c r="AG9" s="9"/>
      <c r="AH9" s="9"/>
      <c r="AI9" s="9"/>
      <c r="AJ9" s="9"/>
      <c r="AK9" s="9"/>
    </row>
    <row r="10" spans="1:37" ht="16.350000000000001" customHeight="1" x14ac:dyDescent="0.3">
      <c r="A10" s="252" t="s">
        <v>200</v>
      </c>
      <c r="B10" s="210"/>
      <c r="C10" s="211"/>
      <c r="D10" s="210"/>
      <c r="E10" s="211"/>
      <c r="F10" s="211"/>
      <c r="G10" s="212"/>
      <c r="H10" s="210"/>
      <c r="I10" s="211"/>
      <c r="J10" s="211"/>
      <c r="K10" s="213"/>
      <c r="L10" s="210"/>
      <c r="M10" s="211"/>
      <c r="N10" s="211"/>
      <c r="O10" s="212"/>
      <c r="P10" s="210"/>
      <c r="Q10" s="211"/>
      <c r="R10" s="211"/>
      <c r="S10" s="212"/>
      <c r="T10" s="210"/>
      <c r="U10" s="211"/>
      <c r="V10" s="211"/>
      <c r="W10" s="213"/>
      <c r="X10" s="9"/>
      <c r="Y10" s="9"/>
      <c r="Z10" s="9"/>
      <c r="AA10" s="9"/>
      <c r="AB10" s="9"/>
      <c r="AC10" s="9"/>
      <c r="AD10" s="9"/>
      <c r="AE10" s="9"/>
      <c r="AF10" s="9"/>
      <c r="AG10" s="9"/>
      <c r="AH10" s="9"/>
      <c r="AI10" s="9"/>
      <c r="AJ10" s="9"/>
      <c r="AK10" s="9"/>
    </row>
    <row r="11" spans="1:37" ht="15" x14ac:dyDescent="0.35">
      <c r="A11" s="253" t="s">
        <v>176</v>
      </c>
      <c r="B11" s="308">
        <v>196.13389100000001</v>
      </c>
      <c r="C11" s="309"/>
      <c r="D11" s="308">
        <v>337.90120200000001</v>
      </c>
      <c r="E11" s="310">
        <f>+((D11/B11)-1)*100</f>
        <v>72.280884388307982</v>
      </c>
      <c r="F11" s="309"/>
      <c r="G11" s="311">
        <f>+(E11/100)*C14</f>
        <v>0.25631992196826947</v>
      </c>
      <c r="H11" s="312">
        <v>532.33891700000004</v>
      </c>
      <c r="I11" s="310">
        <f>+((H11/D11)-1)*100</f>
        <v>57.542771037553166</v>
      </c>
      <c r="J11" s="309"/>
      <c r="K11" s="311">
        <f>+(I11/100)*F14</f>
        <v>0.32665029972479659</v>
      </c>
      <c r="L11" s="308">
        <v>1210.9352629999998</v>
      </c>
      <c r="M11" s="310">
        <f>+((L11/H11)-1)*100</f>
        <v>127.47449497478685</v>
      </c>
      <c r="N11" s="309"/>
      <c r="O11" s="311">
        <f>+(M11/100)*J14</f>
        <v>1.073120295358468</v>
      </c>
      <c r="P11" s="308">
        <v>1798.4081654650599</v>
      </c>
      <c r="Q11" s="310">
        <f>+((P11/L11)-1)*100</f>
        <v>48.513980921625887</v>
      </c>
      <c r="R11" s="309"/>
      <c r="S11" s="311">
        <f>+(Q11/100)*N14</f>
        <v>0.84861256719368294</v>
      </c>
      <c r="T11" s="308">
        <v>2524.7481029999999</v>
      </c>
      <c r="U11" s="310">
        <f>+((T11/P11)-1)*100</f>
        <v>40.387935924830053</v>
      </c>
      <c r="V11" s="309"/>
      <c r="W11" s="311">
        <f>+(U11/100)*R14</f>
        <v>0.80698084002950066</v>
      </c>
      <c r="X11" s="48"/>
      <c r="Y11" s="48"/>
      <c r="Z11" s="48"/>
      <c r="AA11" s="48"/>
      <c r="AB11" s="48"/>
      <c r="AC11" s="48"/>
      <c r="AD11" s="48"/>
      <c r="AE11" s="48"/>
      <c r="AF11" s="48"/>
      <c r="AG11" s="48"/>
      <c r="AH11" s="48"/>
      <c r="AI11" s="48"/>
      <c r="AJ11" s="48"/>
      <c r="AK11" s="48"/>
    </row>
    <row r="12" spans="1:37" ht="13.8" x14ac:dyDescent="0.3">
      <c r="A12" s="49" t="s">
        <v>201</v>
      </c>
      <c r="B12" s="290"/>
      <c r="C12" s="246">
        <f>+(B11/B35)*100</f>
        <v>1.2119568825525668E-2</v>
      </c>
      <c r="D12" s="290"/>
      <c r="E12" s="291"/>
      <c r="F12" s="246">
        <f>+(D11/D35)*100</f>
        <v>1.9499231170959579E-2</v>
      </c>
      <c r="G12" s="267"/>
      <c r="H12" s="292"/>
      <c r="I12" s="291"/>
      <c r="J12" s="246">
        <f>+(H11/H35)*100</f>
        <v>2.8659740503756505E-2</v>
      </c>
      <c r="K12" s="267"/>
      <c r="L12" s="290"/>
      <c r="M12" s="291"/>
      <c r="N12" s="246">
        <f>+(L11/L35)*100</f>
        <v>6.9413784044523488E-2</v>
      </c>
      <c r="O12" s="267"/>
      <c r="P12" s="290"/>
      <c r="Q12" s="291"/>
      <c r="R12" s="246">
        <f>+(P11/P35)*100</f>
        <v>8.4581855311553669E-2</v>
      </c>
      <c r="S12" s="267"/>
      <c r="T12" s="290"/>
      <c r="U12" s="291"/>
      <c r="V12" s="246">
        <f>+(T11/T35)*100</f>
        <v>9.6459160198164071E-2</v>
      </c>
      <c r="W12" s="267"/>
      <c r="X12" s="9"/>
      <c r="Y12" s="9"/>
      <c r="Z12" s="9"/>
      <c r="AA12" s="9"/>
      <c r="AB12" s="9"/>
      <c r="AC12" s="9"/>
      <c r="AD12" s="9"/>
      <c r="AE12" s="9"/>
      <c r="AF12" s="9"/>
      <c r="AG12" s="9"/>
      <c r="AH12" s="9"/>
      <c r="AI12" s="9"/>
      <c r="AJ12" s="9"/>
      <c r="AK12" s="9"/>
    </row>
    <row r="13" spans="1:37" ht="13.8" x14ac:dyDescent="0.3">
      <c r="A13" s="219" t="s">
        <v>202</v>
      </c>
      <c r="B13" s="268"/>
      <c r="C13" s="247">
        <f>+(B11/B38)*100</f>
        <v>2.1307992429962487E-2</v>
      </c>
      <c r="D13" s="268"/>
      <c r="E13" s="270"/>
      <c r="F13" s="247">
        <f>+(D11/D38)*100</f>
        <v>3.4207762775728873E-2</v>
      </c>
      <c r="G13" s="271"/>
      <c r="H13" s="293"/>
      <c r="I13" s="270"/>
      <c r="J13" s="247">
        <f>+(H11/H38)*100</f>
        <v>5.0217431051592924E-2</v>
      </c>
      <c r="K13" s="271"/>
      <c r="L13" s="268"/>
      <c r="M13" s="270"/>
      <c r="N13" s="247">
        <f>+(L11/L38)*100</f>
        <v>0.12136757428273008</v>
      </c>
      <c r="O13" s="271"/>
      <c r="P13" s="268"/>
      <c r="Q13" s="270"/>
      <c r="R13" s="247">
        <f>+(P11/P38)*100</f>
        <v>0.15079903381936874</v>
      </c>
      <c r="S13" s="271"/>
      <c r="T13" s="268"/>
      <c r="U13" s="270"/>
      <c r="V13" s="247">
        <f>+(T11/T38)*100</f>
        <v>0.17262970021929344</v>
      </c>
      <c r="W13" s="271"/>
      <c r="X13" s="9"/>
      <c r="Y13" s="9"/>
      <c r="Z13" s="9"/>
      <c r="AA13" s="9"/>
      <c r="AB13" s="9"/>
      <c r="AC13" s="9"/>
      <c r="AD13" s="9"/>
      <c r="AE13" s="9"/>
      <c r="AF13" s="9"/>
      <c r="AG13" s="9"/>
      <c r="AH13" s="9"/>
      <c r="AI13" s="9"/>
      <c r="AJ13" s="9"/>
      <c r="AK13" s="9"/>
    </row>
    <row r="14" spans="1:37" ht="13.8" x14ac:dyDescent="0.3">
      <c r="A14" s="240" t="s">
        <v>203</v>
      </c>
      <c r="B14" s="290"/>
      <c r="C14" s="246">
        <f>+B11/'C.1__'!$B$11*100</f>
        <v>0.35461647175104472</v>
      </c>
      <c r="D14" s="290"/>
      <c r="E14" s="291"/>
      <c r="F14" s="246">
        <f>+D11/'C.1__'!D$11*100</f>
        <v>0.56766522333729863</v>
      </c>
      <c r="G14" s="267"/>
      <c r="H14" s="292"/>
      <c r="I14" s="291"/>
      <c r="J14" s="246">
        <f>+H11/'C.1__'!G$11*100</f>
        <v>0.84183137620644832</v>
      </c>
      <c r="K14" s="267"/>
      <c r="L14" s="290"/>
      <c r="M14" s="291"/>
      <c r="N14" s="246">
        <f>+L11/'C.1__'!J$11*100</f>
        <v>1.7492123941851168</v>
      </c>
      <c r="O14" s="267"/>
      <c r="P14" s="290"/>
      <c r="Q14" s="291"/>
      <c r="R14" s="246">
        <f>+P11/'C.1__'!M$11*100</f>
        <v>1.9980739831108274</v>
      </c>
      <c r="S14" s="267"/>
      <c r="T14" s="290"/>
      <c r="U14" s="291"/>
      <c r="V14" s="246">
        <f>+T11/'C.1__'!P$11*100</f>
        <v>2.2556124900848977</v>
      </c>
      <c r="W14" s="267"/>
      <c r="X14" s="9"/>
      <c r="Y14" s="9"/>
      <c r="Z14" s="9"/>
      <c r="AA14" s="9"/>
      <c r="AB14" s="9"/>
      <c r="AC14" s="9"/>
      <c r="AD14" s="9"/>
      <c r="AE14" s="9"/>
      <c r="AF14" s="9"/>
      <c r="AG14" s="9"/>
      <c r="AH14" s="9"/>
      <c r="AI14" s="9"/>
      <c r="AJ14" s="9"/>
      <c r="AK14" s="9"/>
    </row>
    <row r="15" spans="1:37" ht="15" x14ac:dyDescent="0.35">
      <c r="A15" s="254" t="s">
        <v>179</v>
      </c>
      <c r="B15" s="313">
        <v>78.537806353178695</v>
      </c>
      <c r="C15" s="314"/>
      <c r="D15" s="313">
        <v>134.64652190921336</v>
      </c>
      <c r="E15" s="315">
        <f>+((D15/B15)-1)*100</f>
        <v>71.441663781285072</v>
      </c>
      <c r="F15" s="314"/>
      <c r="G15" s="316">
        <f>+(E15/100)*C19</f>
        <v>0.23229110385142968</v>
      </c>
      <c r="H15" s="317">
        <v>211.16728745829317</v>
      </c>
      <c r="I15" s="315">
        <f>+((H15/D15)-1)*100</f>
        <v>56.830851970075116</v>
      </c>
      <c r="J15" s="314"/>
      <c r="K15" s="316">
        <f>+(I15/100)*F19</f>
        <v>0.29642601843056543</v>
      </c>
      <c r="L15" s="313">
        <v>490.45080505738247</v>
      </c>
      <c r="M15" s="315">
        <f>+((L15/H15)-1)*100</f>
        <v>132.25699915961155</v>
      </c>
      <c r="N15" s="314"/>
      <c r="O15" s="316">
        <f>+(M15/100)*J19</f>
        <v>1.0339539029993836</v>
      </c>
      <c r="P15" s="313">
        <v>675.99171126922477</v>
      </c>
      <c r="Q15" s="315">
        <f>+((P15/L15)-1)*100</f>
        <v>37.830686441657299</v>
      </c>
      <c r="R15" s="314"/>
      <c r="S15" s="316">
        <f>+(Q15/100)*N19</f>
        <v>0.60066384368404924</v>
      </c>
      <c r="T15" s="313">
        <v>959.27856976221506</v>
      </c>
      <c r="U15" s="315">
        <f>+((T15/P15)-1)*100</f>
        <v>41.906853851964868</v>
      </c>
      <c r="V15" s="314"/>
      <c r="W15" s="316">
        <f>+(U15/100)*R19</f>
        <v>0.66249955096670898</v>
      </c>
      <c r="X15" s="48"/>
      <c r="Y15" s="48"/>
      <c r="Z15" s="48"/>
      <c r="AA15" s="48"/>
      <c r="AB15" s="48"/>
      <c r="AC15" s="48"/>
      <c r="AD15" s="48"/>
      <c r="AE15" s="48"/>
      <c r="AF15" s="48"/>
      <c r="AG15" s="48"/>
      <c r="AH15" s="48"/>
      <c r="AI15" s="48"/>
      <c r="AJ15" s="48"/>
      <c r="AK15" s="48"/>
    </row>
    <row r="16" spans="1:37" ht="13.8" x14ac:dyDescent="0.3">
      <c r="A16" s="240" t="s">
        <v>204</v>
      </c>
      <c r="B16" s="294"/>
      <c r="C16" s="246">
        <f>+(B15/B36)*100</f>
        <v>1.0037832252476132E-2</v>
      </c>
      <c r="D16" s="294"/>
      <c r="E16" s="295"/>
      <c r="F16" s="246">
        <f>+(D15/D36)*100</f>
        <v>1.610144012766845E-2</v>
      </c>
      <c r="G16" s="267"/>
      <c r="H16" s="296"/>
      <c r="I16" s="295"/>
      <c r="J16" s="246">
        <f>+(H15/H36)*100</f>
        <v>2.3524378290753017E-2</v>
      </c>
      <c r="K16" s="267"/>
      <c r="L16" s="294"/>
      <c r="M16" s="295"/>
      <c r="N16" s="246">
        <f>+(L15/L36)*100</f>
        <v>5.8670364493438244E-2</v>
      </c>
      <c r="O16" s="267"/>
      <c r="P16" s="294"/>
      <c r="Q16" s="295"/>
      <c r="R16" s="246">
        <f>+(P15/P36)*100</f>
        <v>6.4582583246081265E-2</v>
      </c>
      <c r="S16" s="267"/>
      <c r="T16" s="294"/>
      <c r="U16" s="295"/>
      <c r="V16" s="246">
        <f>+(T15/T36)*100</f>
        <v>7.365151450507465E-2</v>
      </c>
      <c r="W16" s="267"/>
      <c r="X16" s="9"/>
      <c r="Y16" s="9"/>
      <c r="Z16" s="9"/>
      <c r="AA16" s="9"/>
      <c r="AB16" s="9"/>
      <c r="AC16" s="9"/>
      <c r="AD16" s="9"/>
      <c r="AE16" s="9"/>
      <c r="AF16" s="9"/>
      <c r="AG16" s="9"/>
      <c r="AH16" s="9"/>
      <c r="AI16" s="9"/>
      <c r="AJ16" s="9"/>
      <c r="AK16" s="9"/>
    </row>
    <row r="17" spans="1:37" ht="13.8" x14ac:dyDescent="0.3">
      <c r="A17" s="219" t="s">
        <v>181</v>
      </c>
      <c r="B17" s="272"/>
      <c r="C17" s="247">
        <f>+(B15/B11)*100</f>
        <v>40.042955326460479</v>
      </c>
      <c r="D17" s="272"/>
      <c r="E17" s="273"/>
      <c r="F17" s="247">
        <f>+(D15/D11)*100</f>
        <v>39.847896696506382</v>
      </c>
      <c r="G17" s="271"/>
      <c r="H17" s="297"/>
      <c r="I17" s="273"/>
      <c r="J17" s="247">
        <f>+(H15/H11)*100</f>
        <v>39.667828279083558</v>
      </c>
      <c r="K17" s="271"/>
      <c r="L17" s="272"/>
      <c r="M17" s="273"/>
      <c r="N17" s="247">
        <f>+(L15/L11)*100</f>
        <v>40.501818721698463</v>
      </c>
      <c r="O17" s="271"/>
      <c r="P17" s="272"/>
      <c r="Q17" s="273"/>
      <c r="R17" s="247">
        <f>+(P15/P11)*100</f>
        <v>37.588336410517606</v>
      </c>
      <c r="S17" s="271"/>
      <c r="T17" s="272"/>
      <c r="U17" s="273"/>
      <c r="V17" s="247">
        <f>+(T15/T11)*100</f>
        <v>37.995020914061264</v>
      </c>
      <c r="W17" s="271"/>
      <c r="X17" s="9"/>
      <c r="Y17" s="9"/>
      <c r="Z17" s="9"/>
      <c r="AA17" s="9"/>
      <c r="AB17" s="9"/>
      <c r="AC17" s="9"/>
      <c r="AD17" s="9"/>
      <c r="AE17" s="9"/>
      <c r="AF17" s="9"/>
      <c r="AG17" s="9"/>
      <c r="AH17" s="9"/>
      <c r="AI17" s="9"/>
      <c r="AJ17" s="9"/>
      <c r="AK17" s="9"/>
    </row>
    <row r="18" spans="1:37" ht="13.8" x14ac:dyDescent="0.3">
      <c r="A18" s="49" t="s">
        <v>182</v>
      </c>
      <c r="B18" s="294"/>
      <c r="C18" s="246">
        <f>+B15/B20*100</f>
        <v>66.786072503223963</v>
      </c>
      <c r="D18" s="294"/>
      <c r="E18" s="295"/>
      <c r="F18" s="246">
        <f>+D15/D20*100</f>
        <v>66.245225865929157</v>
      </c>
      <c r="G18" s="267"/>
      <c r="H18" s="296"/>
      <c r="I18" s="295"/>
      <c r="J18" s="246">
        <f>+H15/H20*100</f>
        <v>65.74904756052598</v>
      </c>
      <c r="K18" s="267"/>
      <c r="L18" s="294"/>
      <c r="M18" s="295"/>
      <c r="N18" s="246">
        <f>+L15/L20*100</f>
        <v>68.072364316905805</v>
      </c>
      <c r="O18" s="267"/>
      <c r="P18" s="294"/>
      <c r="Q18" s="295"/>
      <c r="R18" s="246">
        <f>+P15/P20*100</f>
        <v>60.226461287360998</v>
      </c>
      <c r="S18" s="267"/>
      <c r="T18" s="294"/>
      <c r="U18" s="295"/>
      <c r="V18" s="246">
        <f>+T15/T20*100</f>
        <v>61.277370743727325</v>
      </c>
      <c r="W18" s="267"/>
      <c r="X18" s="9"/>
      <c r="Y18" s="9"/>
      <c r="Z18" s="9"/>
      <c r="AA18" s="9"/>
      <c r="AB18" s="9"/>
      <c r="AC18" s="9"/>
      <c r="AD18" s="9"/>
      <c r="AE18" s="9"/>
      <c r="AF18" s="9"/>
      <c r="AG18" s="9"/>
      <c r="AH18" s="9"/>
      <c r="AI18" s="9"/>
      <c r="AJ18" s="9"/>
      <c r="AK18" s="9"/>
    </row>
    <row r="19" spans="1:37" ht="26.4" x14ac:dyDescent="0.3">
      <c r="A19" s="242" t="s">
        <v>227</v>
      </c>
      <c r="B19" s="272"/>
      <c r="C19" s="247">
        <f>+(B15/'C.1__'!$B$14)*100</f>
        <v>0.32514794806931818</v>
      </c>
      <c r="D19" s="272"/>
      <c r="E19" s="273"/>
      <c r="F19" s="247">
        <f>+(D15/'C.1__'!D$14)*100</f>
        <v>0.52159347987014459</v>
      </c>
      <c r="G19" s="271"/>
      <c r="H19" s="297"/>
      <c r="I19" s="273"/>
      <c r="J19" s="247">
        <f>+(H15/'C.1__'!G$14)*100</f>
        <v>0.78177632153257781</v>
      </c>
      <c r="K19" s="271"/>
      <c r="L19" s="272"/>
      <c r="M19" s="273"/>
      <c r="N19" s="247">
        <f>+(L15/'C.1__'!J$14)*100</f>
        <v>1.5877688199245246</v>
      </c>
      <c r="O19" s="271"/>
      <c r="P19" s="272"/>
      <c r="Q19" s="273"/>
      <c r="R19" s="247">
        <f>+(P15/'C.1__'!M$14)*100</f>
        <v>1.5808859173894931</v>
      </c>
      <c r="S19" s="271"/>
      <c r="T19" s="272"/>
      <c r="U19" s="273"/>
      <c r="V19" s="247">
        <f>+(T15/'C.1__'!P$14)*100</f>
        <v>1.7905167413150922</v>
      </c>
      <c r="W19" s="271"/>
      <c r="X19" s="9"/>
      <c r="Y19" s="9"/>
      <c r="Z19" s="9"/>
      <c r="AA19" s="9"/>
      <c r="AB19" s="9"/>
      <c r="AC19" s="9"/>
      <c r="AD19" s="9"/>
      <c r="AE19" s="9"/>
      <c r="AF19" s="9"/>
      <c r="AG19" s="9"/>
      <c r="AH19" s="9"/>
      <c r="AI19" s="9"/>
      <c r="AJ19" s="9"/>
      <c r="AK19" s="9"/>
    </row>
    <row r="20" spans="1:37" ht="15" x14ac:dyDescent="0.3">
      <c r="A20" s="255" t="s">
        <v>183</v>
      </c>
      <c r="B20" s="318">
        <f>+B11-B15</f>
        <v>117.59608464682131</v>
      </c>
      <c r="C20" s="319"/>
      <c r="D20" s="318">
        <f>+D11-D15</f>
        <v>203.25468009078665</v>
      </c>
      <c r="E20" s="320">
        <f>+((D20/B20)-1)*100</f>
        <v>72.841366871376295</v>
      </c>
      <c r="F20" s="319"/>
      <c r="G20" s="321">
        <f>+(E20/100)*C24</f>
        <v>0.27494991995215418</v>
      </c>
      <c r="H20" s="322">
        <f>+H11-H15</f>
        <v>321.17162954170686</v>
      </c>
      <c r="I20" s="320">
        <f>+((H20/D20)-1)*100</f>
        <v>58.014383431786619</v>
      </c>
      <c r="J20" s="319"/>
      <c r="K20" s="321">
        <f>+(I20/100)*F24</f>
        <v>0.34979527217017203</v>
      </c>
      <c r="L20" s="318">
        <f>+L11-L15</f>
        <v>720.48445794261738</v>
      </c>
      <c r="M20" s="320">
        <f>+((L20/H20)-1)*100</f>
        <v>124.33004402372232</v>
      </c>
      <c r="N20" s="319"/>
      <c r="O20" s="321">
        <f>+(M20/100)*J24</f>
        <v>1.1023250880800346</v>
      </c>
      <c r="P20" s="318">
        <f>+P11-P15</f>
        <v>1122.4164541958353</v>
      </c>
      <c r="Q20" s="320">
        <f>+((P20/L20)-1)*100</f>
        <v>55.786352061077984</v>
      </c>
      <c r="R20" s="319"/>
      <c r="S20" s="321">
        <f>+(Q20/100)*N24</f>
        <v>1.048386545406357</v>
      </c>
      <c r="T20" s="318">
        <f>+T11-T15</f>
        <v>1565.4695332377848</v>
      </c>
      <c r="U20" s="320">
        <f>+((T20/P20)-1)*100</f>
        <v>39.473145407457409</v>
      </c>
      <c r="V20" s="319"/>
      <c r="W20" s="321">
        <f>+(U20/100)*R24</f>
        <v>0.93774245206499873</v>
      </c>
      <c r="X20" s="9"/>
      <c r="Y20" s="9"/>
      <c r="Z20" s="9"/>
      <c r="AA20" s="9"/>
      <c r="AB20" s="9"/>
      <c r="AC20" s="9"/>
      <c r="AD20" s="9"/>
      <c r="AE20" s="9"/>
      <c r="AF20" s="9"/>
      <c r="AG20" s="9"/>
      <c r="AH20" s="9"/>
      <c r="AI20" s="9"/>
      <c r="AJ20" s="9"/>
      <c r="AK20" s="9"/>
    </row>
    <row r="21" spans="1:37" ht="13.8" x14ac:dyDescent="0.3">
      <c r="A21" s="219" t="s">
        <v>206</v>
      </c>
      <c r="B21" s="214"/>
      <c r="C21" s="247">
        <f>+(B20/B37)*100</f>
        <v>1.4068099122009091E-2</v>
      </c>
      <c r="D21" s="214"/>
      <c r="E21" s="236"/>
      <c r="F21" s="247">
        <f>+(D20/D37)*100</f>
        <v>2.2668077845995192E-2</v>
      </c>
      <c r="G21" s="276"/>
      <c r="H21" s="215"/>
      <c r="I21" s="236"/>
      <c r="J21" s="247">
        <f>+(H20/H37)*100</f>
        <v>3.3462628313395699E-2</v>
      </c>
      <c r="K21" s="276"/>
      <c r="L21" s="278"/>
      <c r="M21" s="236"/>
      <c r="N21" s="247">
        <f>+(L20/L37)*100</f>
        <v>7.9298379432233085E-2</v>
      </c>
      <c r="O21" s="277"/>
      <c r="P21" s="278"/>
      <c r="Q21" s="236"/>
      <c r="R21" s="247">
        <f>+(P20/P37)*100</f>
        <v>0.10397317840678402</v>
      </c>
      <c r="S21" s="277"/>
      <c r="T21" s="278"/>
      <c r="U21" s="236"/>
      <c r="V21" s="247">
        <f>+(T20/T37)*100</f>
        <v>0.11904973822523728</v>
      </c>
      <c r="W21" s="276"/>
      <c r="X21" s="9"/>
      <c r="Y21" s="9"/>
      <c r="Z21" s="9"/>
      <c r="AA21" s="9"/>
      <c r="AB21" s="9"/>
      <c r="AC21" s="9"/>
      <c r="AD21" s="9"/>
      <c r="AE21" s="9"/>
      <c r="AF21" s="9"/>
      <c r="AG21" s="9"/>
      <c r="AH21" s="9"/>
      <c r="AI21" s="9"/>
      <c r="AJ21" s="9"/>
      <c r="AK21" s="9"/>
    </row>
    <row r="22" spans="1:37" ht="13.8" hidden="1" x14ac:dyDescent="0.3">
      <c r="A22" s="49" t="s">
        <v>185</v>
      </c>
      <c r="B22" s="59"/>
      <c r="C22" s="246">
        <f>+(B20/B11)*100</f>
        <v>59.957044673539514</v>
      </c>
      <c r="D22" s="59"/>
      <c r="E22" s="233"/>
      <c r="F22" s="246">
        <f>+(D20/D11)*100</f>
        <v>60.152103303493618</v>
      </c>
      <c r="G22" s="280"/>
      <c r="H22" s="64"/>
      <c r="I22" s="233"/>
      <c r="J22" s="246">
        <f>+(H20/H11)*100</f>
        <v>60.332171720916442</v>
      </c>
      <c r="K22" s="280"/>
      <c r="L22" s="282"/>
      <c r="M22" s="233"/>
      <c r="N22" s="246">
        <f>+(L20/L11)*100</f>
        <v>59.49818127830153</v>
      </c>
      <c r="O22" s="281"/>
      <c r="P22" s="282"/>
      <c r="Q22" s="233"/>
      <c r="R22" s="246">
        <f>+(P20/P11)*100</f>
        <v>62.411663589482401</v>
      </c>
      <c r="S22" s="281"/>
      <c r="T22" s="282"/>
      <c r="U22" s="233"/>
      <c r="V22" s="246">
        <f>+(T20/T11)*100</f>
        <v>62.004979085938736</v>
      </c>
      <c r="W22" s="280"/>
      <c r="X22" s="9"/>
      <c r="Y22" s="9"/>
      <c r="Z22" s="9"/>
      <c r="AA22" s="9"/>
      <c r="AB22" s="9"/>
      <c r="AC22" s="9"/>
      <c r="AD22" s="9"/>
      <c r="AE22" s="9"/>
      <c r="AF22" s="9"/>
      <c r="AG22" s="9"/>
      <c r="AH22" s="9"/>
      <c r="AI22" s="9"/>
      <c r="AJ22" s="9"/>
      <c r="AK22" s="9"/>
    </row>
    <row r="23" spans="1:37" ht="13.8" x14ac:dyDescent="0.3">
      <c r="A23" s="219" t="s">
        <v>207</v>
      </c>
      <c r="B23" s="214"/>
      <c r="C23" s="247">
        <f>+(B20/B38)*100</f>
        <v>1.2775642540267029E-2</v>
      </c>
      <c r="D23" s="214"/>
      <c r="E23" s="236"/>
      <c r="F23" s="247">
        <f>+(D20/D38)*100</f>
        <v>2.0576688802670468E-2</v>
      </c>
      <c r="G23" s="276"/>
      <c r="H23" s="215"/>
      <c r="I23" s="236"/>
      <c r="J23" s="247">
        <f>+(H20/H38)*100</f>
        <v>3.0297266735879857E-2</v>
      </c>
      <c r="K23" s="276"/>
      <c r="L23" s="278"/>
      <c r="M23" s="236"/>
      <c r="N23" s="247">
        <f>+(L20/L38)*100</f>
        <v>7.2211499359816023E-2</v>
      </c>
      <c r="O23" s="277"/>
      <c r="P23" s="278"/>
      <c r="Q23" s="236"/>
      <c r="R23" s="247">
        <f>+(P20/P38)*100</f>
        <v>9.4116185683534206E-2</v>
      </c>
      <c r="S23" s="277"/>
      <c r="T23" s="278"/>
      <c r="U23" s="236"/>
      <c r="V23" s="247">
        <f>+(T20/T38)*100</f>
        <v>0.10703900951709161</v>
      </c>
      <c r="W23" s="276"/>
      <c r="X23" s="9"/>
      <c r="Y23" s="9"/>
      <c r="Z23" s="9"/>
      <c r="AA23" s="9"/>
      <c r="AB23" s="9"/>
      <c r="AC23" s="9"/>
      <c r="AD23" s="9"/>
      <c r="AE23" s="9"/>
      <c r="AF23" s="9"/>
      <c r="AG23" s="9"/>
      <c r="AH23" s="9"/>
      <c r="AI23" s="9"/>
      <c r="AJ23" s="9"/>
      <c r="AK23" s="9"/>
    </row>
    <row r="24" spans="1:37" ht="13.8" x14ac:dyDescent="0.3">
      <c r="A24" s="241" t="s">
        <v>208</v>
      </c>
      <c r="B24" s="63"/>
      <c r="C24" s="248">
        <f>+(B20/'C.1__'!$B$18)*100</f>
        <v>0.37746397653089397</v>
      </c>
      <c r="D24" s="63"/>
      <c r="E24" s="234"/>
      <c r="F24" s="248">
        <f>+(D20/'C.1__'!D$18)*100</f>
        <v>0.60294577220054701</v>
      </c>
      <c r="G24" s="298"/>
      <c r="H24" s="204"/>
      <c r="I24" s="234"/>
      <c r="J24" s="248">
        <f>+(H20/'C.1__'!G$18)*100</f>
        <v>0.88661199852041361</v>
      </c>
      <c r="K24" s="298"/>
      <c r="L24" s="299"/>
      <c r="M24" s="234"/>
      <c r="N24" s="248">
        <f>+(L20/'C.1__'!J$18)*100</f>
        <v>1.8792885834487356</v>
      </c>
      <c r="O24" s="300"/>
      <c r="P24" s="299"/>
      <c r="Q24" s="234"/>
      <c r="R24" s="248">
        <f>+(P20/'C.1__'!M$18)*100</f>
        <v>2.3756466387090525</v>
      </c>
      <c r="S24" s="300"/>
      <c r="T24" s="299"/>
      <c r="U24" s="234"/>
      <c r="V24" s="248">
        <f>+(T20/'C.1__'!P$18)*100</f>
        <v>2.682605677230272</v>
      </c>
      <c r="W24" s="298"/>
      <c r="X24" s="9"/>
      <c r="Y24" s="9"/>
      <c r="Z24" s="9"/>
      <c r="AA24" s="9"/>
      <c r="AB24" s="9"/>
      <c r="AC24" s="9"/>
      <c r="AD24" s="9"/>
      <c r="AE24" s="9"/>
      <c r="AF24" s="9"/>
      <c r="AG24" s="9"/>
      <c r="AH24" s="9"/>
      <c r="AI24" s="9"/>
      <c r="AJ24" s="9"/>
      <c r="AK24" s="9"/>
    </row>
    <row r="25" spans="1:37" ht="15" x14ac:dyDescent="0.35">
      <c r="A25" s="256" t="s">
        <v>209</v>
      </c>
      <c r="B25" s="205"/>
      <c r="C25" s="249"/>
      <c r="D25" s="205"/>
      <c r="E25" s="206"/>
      <c r="F25" s="249"/>
      <c r="G25" s="301"/>
      <c r="H25" s="205"/>
      <c r="I25" s="206"/>
      <c r="J25" s="249"/>
      <c r="K25" s="302"/>
      <c r="L25" s="303"/>
      <c r="M25" s="206"/>
      <c r="N25" s="249"/>
      <c r="O25" s="301"/>
      <c r="P25" s="304"/>
      <c r="Q25" s="206"/>
      <c r="R25" s="249"/>
      <c r="S25" s="301"/>
      <c r="T25" s="304"/>
      <c r="U25" s="206"/>
      <c r="V25" s="249"/>
      <c r="W25" s="302"/>
      <c r="X25" s="9"/>
      <c r="Y25" s="9"/>
      <c r="Z25" s="9"/>
      <c r="AA25" s="9"/>
      <c r="AB25" s="9"/>
      <c r="AC25" s="9"/>
      <c r="AD25" s="9"/>
      <c r="AE25" s="9"/>
      <c r="AF25" s="9"/>
      <c r="AG25" s="9"/>
      <c r="AH25" s="9"/>
      <c r="AI25" s="9"/>
      <c r="AJ25" s="9"/>
      <c r="AK25" s="9"/>
    </row>
    <row r="26" spans="1:37" ht="15" x14ac:dyDescent="0.35">
      <c r="A26" s="384" t="s">
        <v>210</v>
      </c>
      <c r="B26" s="385">
        <v>67.83400079467998</v>
      </c>
      <c r="C26" s="386"/>
      <c r="D26" s="387">
        <v>118.69238134104407</v>
      </c>
      <c r="E26" s="310">
        <f t="shared" ref="E26:E32" si="0">+((D26/B26)-1)*100</f>
        <v>74.974761845910123</v>
      </c>
      <c r="F26" s="386"/>
      <c r="G26" s="311">
        <f>+(E26/100)*C28</f>
        <v>0.41170768913038741</v>
      </c>
      <c r="H26" s="387">
        <v>211.82298075381763</v>
      </c>
      <c r="I26" s="310">
        <f>+((H26/D26)-1)*100</f>
        <v>78.463839347175352</v>
      </c>
      <c r="J26" s="386"/>
      <c r="K26" s="311">
        <f>+(I26/100)*F28</f>
        <v>0.68377980141663175</v>
      </c>
      <c r="L26" s="387">
        <v>522.90182056796061</v>
      </c>
      <c r="M26" s="310">
        <f>+((L26/H26)-1)*100</f>
        <v>146.85792764651976</v>
      </c>
      <c r="N26" s="386"/>
      <c r="O26" s="311">
        <f>+(M26/100)*J28</f>
        <v>2.1004665619252507</v>
      </c>
      <c r="P26" s="387">
        <v>779.26822271313404</v>
      </c>
      <c r="Q26" s="310">
        <f>+((P26/L26)-1)*100</f>
        <v>49.027636175891629</v>
      </c>
      <c r="R26" s="386"/>
      <c r="S26" s="311">
        <f>+(Q26/100)*N28</f>
        <v>1.4570907085906297</v>
      </c>
      <c r="T26" s="387">
        <v>988.48731683933727</v>
      </c>
      <c r="U26" s="310">
        <f>+((T26/P26)-1)*100</f>
        <v>26.848149074753348</v>
      </c>
      <c r="V26" s="386"/>
      <c r="W26" s="311">
        <f>+(U26/100)*R28</f>
        <v>0.97077442472962927</v>
      </c>
      <c r="X26" s="48"/>
      <c r="Y26" s="48"/>
      <c r="Z26" s="48"/>
      <c r="AA26" s="48"/>
      <c r="AB26" s="48"/>
      <c r="AC26" s="48"/>
      <c r="AD26" s="48"/>
      <c r="AE26" s="48"/>
      <c r="AF26" s="48"/>
      <c r="AG26" s="48"/>
      <c r="AH26" s="48"/>
      <c r="AI26" s="48"/>
      <c r="AJ26" s="48"/>
      <c r="AK26" s="48"/>
    </row>
    <row r="27" spans="1:37" ht="15" x14ac:dyDescent="0.3">
      <c r="A27" s="388" t="s">
        <v>133</v>
      </c>
      <c r="B27" s="323"/>
      <c r="C27" s="402">
        <f>+(B26/B$38)*100</f>
        <v>7.3694880984495953E-3</v>
      </c>
      <c r="D27" s="324"/>
      <c r="E27" s="326"/>
      <c r="F27" s="402">
        <f>+(D26/D$38)*100</f>
        <v>1.2015940754779509E-2</v>
      </c>
      <c r="G27" s="383"/>
      <c r="H27" s="324"/>
      <c r="I27" s="326"/>
      <c r="J27" s="402">
        <f>+(H26/H$38)*100</f>
        <v>1.9982018205796009E-2</v>
      </c>
      <c r="K27" s="328"/>
      <c r="L27" s="323"/>
      <c r="M27" s="326"/>
      <c r="N27" s="402">
        <f>+(L26/L$38)*100</f>
        <v>5.2408520496076069E-2</v>
      </c>
      <c r="O27" s="328"/>
      <c r="P27" s="324"/>
      <c r="Q27" s="326"/>
      <c r="R27" s="402">
        <f>+(P26/P$38)*100</f>
        <v>6.5342727712142584E-2</v>
      </c>
      <c r="S27" s="328"/>
      <c r="T27" s="324"/>
      <c r="U27" s="326"/>
      <c r="V27" s="402">
        <f>+(T26/T$38)*100</f>
        <v>6.7587839346739176E-2</v>
      </c>
      <c r="W27" s="328"/>
      <c r="X27" s="48"/>
      <c r="Y27" s="48"/>
      <c r="Z27" s="48"/>
      <c r="AA27" s="48"/>
      <c r="AB27" s="48"/>
      <c r="AC27" s="48"/>
      <c r="AD27" s="48"/>
      <c r="AE27" s="48"/>
      <c r="AF27" s="48"/>
      <c r="AG27" s="48"/>
      <c r="AH27" s="48"/>
      <c r="AI27" s="48"/>
      <c r="AJ27" s="48"/>
      <c r="AK27" s="48"/>
    </row>
    <row r="28" spans="1:37" ht="26.4" x14ac:dyDescent="0.3">
      <c r="A28" s="243" t="s">
        <v>211</v>
      </c>
      <c r="B28" s="220"/>
      <c r="C28" s="250">
        <f>+(B26/'C.1__'!$B$23)*100</f>
        <v>0.54912837199341646</v>
      </c>
      <c r="D28" s="218"/>
      <c r="E28" s="270"/>
      <c r="F28" s="250">
        <f>+(D26/'C.1__'!D$23)*100</f>
        <v>0.87145850509703271</v>
      </c>
      <c r="G28" s="305"/>
      <c r="H28" s="218"/>
      <c r="I28" s="270"/>
      <c r="J28" s="250">
        <f>+(H26/'C.1__'!G$23)*100</f>
        <v>1.4302711440821749</v>
      </c>
      <c r="K28" s="306"/>
      <c r="L28" s="307"/>
      <c r="M28" s="270"/>
      <c r="N28" s="250">
        <f>+(L26/'C.1__'!J$23)*100</f>
        <v>2.9719783008978213</v>
      </c>
      <c r="O28" s="306"/>
      <c r="P28" s="288"/>
      <c r="Q28" s="270"/>
      <c r="R28" s="250">
        <f>+(P26/'C.1__'!M$23)*100</f>
        <v>3.61579646338636</v>
      </c>
      <c r="S28" s="306"/>
      <c r="T28" s="288"/>
      <c r="U28" s="270"/>
      <c r="V28" s="250">
        <f>+(T26/'C.1__'!P$23)*100</f>
        <v>3.9995138523835418</v>
      </c>
      <c r="W28" s="306"/>
      <c r="X28" s="48"/>
      <c r="Y28" s="48"/>
      <c r="Z28" s="48"/>
      <c r="AA28" s="48"/>
      <c r="AB28" s="48"/>
      <c r="AC28" s="48"/>
      <c r="AD28" s="48"/>
      <c r="AE28" s="48"/>
      <c r="AF28" s="48"/>
      <c r="AG28" s="48"/>
      <c r="AH28" s="48"/>
      <c r="AI28" s="48"/>
      <c r="AJ28" s="48"/>
      <c r="AK28" s="48"/>
    </row>
    <row r="29" spans="1:37" ht="30" x14ac:dyDescent="0.3">
      <c r="A29" s="333" t="s">
        <v>212</v>
      </c>
      <c r="B29" s="323">
        <v>4.2974265909167224</v>
      </c>
      <c r="C29" s="325"/>
      <c r="D29" s="324">
        <v>7.3346216706012823</v>
      </c>
      <c r="E29" s="326">
        <f t="shared" si="0"/>
        <v>70.674740229516502</v>
      </c>
      <c r="F29" s="327"/>
      <c r="G29" s="328">
        <f>+(E29/100)*C31</f>
        <v>0.20700226785241585</v>
      </c>
      <c r="H29" s="324">
        <v>11.850821838824578</v>
      </c>
      <c r="I29" s="326">
        <f>+((H29/D29)-1)*100</f>
        <v>61.5737303305661</v>
      </c>
      <c r="J29" s="327"/>
      <c r="K29" s="328">
        <f>+(I29/100)*F31</f>
        <v>0.28678362216910608</v>
      </c>
      <c r="L29" s="329">
        <v>20.315594197758145</v>
      </c>
      <c r="M29" s="326">
        <f>+((L29/H29)-1)*100</f>
        <v>71.427724372684892</v>
      </c>
      <c r="N29" s="327"/>
      <c r="O29" s="328">
        <f>+(M29/100)*J31</f>
        <v>0.50384363755849049</v>
      </c>
      <c r="P29" s="330">
        <v>32.059227499217982</v>
      </c>
      <c r="Q29" s="326">
        <f>+((P29/L29)-1)*100</f>
        <v>57.806004526098299</v>
      </c>
      <c r="R29" s="327"/>
      <c r="S29" s="328">
        <f>+(Q29/100)*N31</f>
        <v>0.83458660792497696</v>
      </c>
      <c r="T29" s="330">
        <v>44.106574291447622</v>
      </c>
      <c r="U29" s="326">
        <f>+((T29/P29)-1)*100</f>
        <v>37.578406380888339</v>
      </c>
      <c r="V29" s="327"/>
      <c r="W29" s="328">
        <f>+(U29/100)*R31</f>
        <v>0.6001573714652767</v>
      </c>
      <c r="X29" s="48"/>
      <c r="Y29" s="48"/>
      <c r="Z29" s="48"/>
      <c r="AA29" s="48"/>
      <c r="AB29" s="48"/>
      <c r="AC29" s="48"/>
      <c r="AD29" s="48"/>
      <c r="AE29" s="48"/>
      <c r="AF29" s="48"/>
      <c r="AG29" s="48"/>
      <c r="AH29" s="48"/>
      <c r="AI29" s="48"/>
      <c r="AJ29" s="48"/>
      <c r="AK29" s="48"/>
    </row>
    <row r="30" spans="1:37" ht="26.4" x14ac:dyDescent="0.3">
      <c r="A30" s="243" t="s">
        <v>213</v>
      </c>
      <c r="B30" s="385"/>
      <c r="C30" s="400">
        <f>+(B29/B$38)*100</f>
        <v>4.6687256751344933E-4</v>
      </c>
      <c r="D30" s="387"/>
      <c r="E30" s="315"/>
      <c r="F30" s="400">
        <f>+(D29/D$38)*100</f>
        <v>7.4252768759801237E-4</v>
      </c>
      <c r="G30" s="392"/>
      <c r="H30" s="387"/>
      <c r="I30" s="315"/>
      <c r="J30" s="400">
        <f>+(H29/H$38)*100</f>
        <v>1.1179303439802519E-3</v>
      </c>
      <c r="K30" s="316"/>
      <c r="L30" s="393"/>
      <c r="M30" s="315"/>
      <c r="N30" s="400">
        <f>+(L29/L$38)*100</f>
        <v>2.0361570624227599E-3</v>
      </c>
      <c r="O30" s="316"/>
      <c r="P30" s="394"/>
      <c r="Q30" s="315"/>
      <c r="R30" s="400">
        <f>+(P29/P$38)*100</f>
        <v>2.6882109549515028E-3</v>
      </c>
      <c r="S30" s="316"/>
      <c r="T30" s="394"/>
      <c r="U30" s="315"/>
      <c r="V30" s="400">
        <f>+(T29/T$38)*100</f>
        <v>3.0157878675441856E-3</v>
      </c>
      <c r="W30" s="316"/>
      <c r="X30" s="48"/>
      <c r="Y30" s="48"/>
      <c r="Z30" s="48"/>
      <c r="AA30" s="48"/>
      <c r="AB30" s="48"/>
      <c r="AC30" s="48"/>
      <c r="AD30" s="48"/>
      <c r="AE30" s="48"/>
      <c r="AF30" s="48"/>
      <c r="AG30" s="48"/>
      <c r="AH30" s="48"/>
      <c r="AI30" s="48"/>
      <c r="AJ30" s="48"/>
      <c r="AK30" s="48"/>
    </row>
    <row r="31" spans="1:37" ht="26.4" x14ac:dyDescent="0.3">
      <c r="A31" s="388" t="s">
        <v>214</v>
      </c>
      <c r="B31" s="349"/>
      <c r="C31" s="389">
        <f>+(B29/'C.1__'!$B$25)*100</f>
        <v>0.29289427478640201</v>
      </c>
      <c r="D31" s="370"/>
      <c r="E31" s="266"/>
      <c r="F31" s="389">
        <f>+(D29/'C.1__'!D$25)*100</f>
        <v>0.46575645267790849</v>
      </c>
      <c r="G31" s="390"/>
      <c r="H31" s="370"/>
      <c r="I31" s="266"/>
      <c r="J31" s="389">
        <f>+(H29/'C.1__'!G$25)*100</f>
        <v>0.70538945764198013</v>
      </c>
      <c r="K31" s="391"/>
      <c r="L31" s="364"/>
      <c r="M31" s="266"/>
      <c r="N31" s="389">
        <f>+(L29/'C.1__'!J$25)*100</f>
        <v>1.4437714814698484</v>
      </c>
      <c r="O31" s="391"/>
      <c r="P31" s="287"/>
      <c r="Q31" s="266"/>
      <c r="R31" s="389">
        <f>+(P29/'C.1__'!M$25)*100</f>
        <v>1.5970804226826001</v>
      </c>
      <c r="S31" s="391"/>
      <c r="T31" s="287"/>
      <c r="U31" s="266"/>
      <c r="V31" s="389">
        <f>+(T29/'C.1__'!P$25)*100</f>
        <v>1.8234391424063394</v>
      </c>
      <c r="W31" s="391"/>
      <c r="X31" s="48"/>
      <c r="Y31" s="48"/>
      <c r="Z31" s="48"/>
      <c r="AA31" s="48"/>
      <c r="AB31" s="48"/>
      <c r="AC31" s="48"/>
      <c r="AD31" s="48"/>
      <c r="AE31" s="48"/>
      <c r="AF31" s="48"/>
      <c r="AG31" s="48"/>
      <c r="AH31" s="48"/>
      <c r="AI31" s="48"/>
      <c r="AJ31" s="48"/>
      <c r="AK31" s="48"/>
    </row>
    <row r="32" spans="1:37" ht="15" x14ac:dyDescent="0.35">
      <c r="A32" s="395" t="s">
        <v>215</v>
      </c>
      <c r="B32" s="396">
        <v>45.464657261224609</v>
      </c>
      <c r="C32" s="314"/>
      <c r="D32" s="397">
        <v>77.227677079141273</v>
      </c>
      <c r="E32" s="398">
        <f t="shared" si="0"/>
        <v>69.863101871453793</v>
      </c>
      <c r="F32" s="314"/>
      <c r="G32" s="399">
        <f>+(E32/100)*C34</f>
        <v>0.18324120473247452</v>
      </c>
      <c r="H32" s="397">
        <v>97.497826949064716</v>
      </c>
      <c r="I32" s="398">
        <f>+((H32/D32)-1)*100</f>
        <v>26.247260874040059</v>
      </c>
      <c r="J32" s="314"/>
      <c r="K32" s="399">
        <f>+(I32/100)*F34</f>
        <v>0.10947647763560119</v>
      </c>
      <c r="L32" s="396">
        <v>177.26704317689848</v>
      </c>
      <c r="M32" s="398">
        <f>+((L32/H32)-1)*100</f>
        <v>81.816404246124577</v>
      </c>
      <c r="N32" s="314"/>
      <c r="O32" s="399">
        <f>+(M32/100)*J34</f>
        <v>0.40421055283188595</v>
      </c>
      <c r="P32" s="397">
        <v>311.08900398348305</v>
      </c>
      <c r="Q32" s="398">
        <f>+((P32/L32)-1)*100</f>
        <v>75.49173180095346</v>
      </c>
      <c r="R32" s="314"/>
      <c r="S32" s="399">
        <f>+(Q32/100)*N34</f>
        <v>0.69206465861149491</v>
      </c>
      <c r="T32" s="397">
        <v>532.87564210699998</v>
      </c>
      <c r="U32" s="398">
        <f>+((T32/P32)-1)*100</f>
        <v>71.293628281150205</v>
      </c>
      <c r="V32" s="314"/>
      <c r="W32" s="399">
        <f>+(U32/100)*R34</f>
        <v>0.93629692155624078</v>
      </c>
      <c r="X32" s="9"/>
      <c r="Y32" s="9"/>
      <c r="Z32" s="9"/>
      <c r="AA32" s="9"/>
      <c r="AB32" s="9"/>
      <c r="AC32" s="9"/>
      <c r="AD32" s="9"/>
      <c r="AE32" s="9"/>
      <c r="AF32" s="9"/>
      <c r="AG32" s="9"/>
      <c r="AH32" s="9"/>
      <c r="AI32" s="9"/>
      <c r="AJ32" s="9"/>
      <c r="AK32" s="9"/>
    </row>
    <row r="33" spans="1:37" ht="26.4" x14ac:dyDescent="0.3">
      <c r="A33" s="388" t="s">
        <v>216</v>
      </c>
      <c r="B33" s="331"/>
      <c r="C33" s="401">
        <f>+(B32/B$38)*100</f>
        <v>4.9392818743039819E-3</v>
      </c>
      <c r="D33" s="332"/>
      <c r="E33" s="320"/>
      <c r="F33" s="401">
        <f>+(D32/D$38)*100</f>
        <v>7.8182203602929438E-3</v>
      </c>
      <c r="G33" s="320"/>
      <c r="H33" s="332"/>
      <c r="I33" s="320"/>
      <c r="J33" s="401">
        <f>+(H32/H$38)*100</f>
        <v>9.1973181861036007E-3</v>
      </c>
      <c r="K33" s="321"/>
      <c r="L33" s="331"/>
      <c r="M33" s="320"/>
      <c r="N33" s="401">
        <f>+(L32/L$38)*100</f>
        <v>1.7766821801317178E-2</v>
      </c>
      <c r="O33" s="320"/>
      <c r="P33" s="332"/>
      <c r="Q33" s="320"/>
      <c r="R33" s="401">
        <f>+(P32/P$38)*100</f>
        <v>2.6085247016440112E-2</v>
      </c>
      <c r="S33" s="320"/>
      <c r="T33" s="332"/>
      <c r="U33" s="320"/>
      <c r="V33" s="401">
        <f>+(T32/T$38)*100</f>
        <v>3.6435382302808253E-2</v>
      </c>
      <c r="W33" s="321"/>
      <c r="X33" s="9"/>
      <c r="Y33" s="9"/>
      <c r="Z33" s="9"/>
      <c r="AA33" s="9"/>
      <c r="AB33" s="9"/>
      <c r="AC33" s="9"/>
      <c r="AD33" s="9"/>
      <c r="AE33" s="9"/>
      <c r="AF33" s="9"/>
      <c r="AG33" s="9"/>
      <c r="AH33" s="9"/>
      <c r="AI33" s="9"/>
      <c r="AJ33" s="9"/>
      <c r="AK33" s="9"/>
    </row>
    <row r="34" spans="1:37" ht="26.4" x14ac:dyDescent="0.3">
      <c r="A34" s="244" t="s">
        <v>217</v>
      </c>
      <c r="B34" s="222"/>
      <c r="C34" s="251">
        <f>+(B32/'C.1__'!$B$27)*100</f>
        <v>0.26228609927688773</v>
      </c>
      <c r="D34" s="216"/>
      <c r="E34" s="237"/>
      <c r="F34" s="251">
        <f>+(D32/'C.1__'!D$27)*100</f>
        <v>0.41709677120586425</v>
      </c>
      <c r="G34" s="286"/>
      <c r="H34" s="34"/>
      <c r="I34" s="237"/>
      <c r="J34" s="251">
        <f>+(H32/'C.1__'!G$27)*100</f>
        <v>0.49404585370913845</v>
      </c>
      <c r="K34" s="285"/>
      <c r="L34" s="222"/>
      <c r="M34" s="237"/>
      <c r="N34" s="251">
        <f>+(L32/'C.1__'!J$27)*100</f>
        <v>0.91674232674412459</v>
      </c>
      <c r="O34" s="286"/>
      <c r="P34" s="216"/>
      <c r="Q34" s="237"/>
      <c r="R34" s="251">
        <f>+(P32/'C.1__'!M$27)*100</f>
        <v>1.3132967757846525</v>
      </c>
      <c r="S34" s="286"/>
      <c r="T34" s="216"/>
      <c r="U34" s="237"/>
      <c r="V34" s="251">
        <f>+(T32/'C.1__'!P$27)*100</f>
        <v>1.7067176063849669</v>
      </c>
      <c r="W34" s="285"/>
      <c r="X34" s="9"/>
      <c r="Y34" s="9"/>
      <c r="Z34" s="9"/>
      <c r="AA34" s="9"/>
      <c r="AB34" s="9"/>
      <c r="AC34" s="9"/>
      <c r="AD34" s="9"/>
      <c r="AE34" s="9"/>
      <c r="AF34" s="9"/>
      <c r="AG34" s="9"/>
      <c r="AH34" s="9"/>
      <c r="AI34" s="9"/>
      <c r="AJ34" s="9"/>
      <c r="AK34" s="9"/>
    </row>
    <row r="35" spans="1:37" ht="13.8" x14ac:dyDescent="0.3">
      <c r="A35" s="221" t="s">
        <v>218</v>
      </c>
      <c r="B35" s="43">
        <v>1618324</v>
      </c>
      <c r="C35" s="44"/>
      <c r="D35" s="32">
        <v>1732895</v>
      </c>
      <c r="E35" s="38">
        <f>+((D35/B35)-1)*100</f>
        <v>7.0796082861034115</v>
      </c>
      <c r="F35" s="38"/>
      <c r="G35" s="38"/>
      <c r="H35" s="181">
        <v>1857445</v>
      </c>
      <c r="I35" s="10">
        <f>+((H35/D35)-1)*100</f>
        <v>7.1873945045718202</v>
      </c>
      <c r="J35" s="10"/>
      <c r="K35" s="10"/>
      <c r="L35" s="35">
        <v>1744517</v>
      </c>
      <c r="M35" s="26">
        <f>+((L35/H35)-1)*100</f>
        <v>-6.0797493330892678</v>
      </c>
      <c r="N35" s="26"/>
      <c r="O35" s="26"/>
      <c r="P35" s="35">
        <v>2126234</v>
      </c>
      <c r="Q35" s="26">
        <f>+((P35/L35)-1)*100</f>
        <v>21.880956161504873</v>
      </c>
      <c r="R35" s="26"/>
      <c r="S35" s="26"/>
      <c r="T35" s="35">
        <v>2617427</v>
      </c>
      <c r="U35" s="26">
        <f>+((T35/P35)-1)*100</f>
        <v>23.101549500196118</v>
      </c>
      <c r="V35" s="26"/>
      <c r="W35" s="16"/>
      <c r="X35" s="9"/>
      <c r="Y35" s="9"/>
      <c r="Z35" s="9"/>
      <c r="AA35" s="9"/>
      <c r="AB35" s="9"/>
      <c r="AC35" s="9"/>
      <c r="AD35" s="9"/>
      <c r="AE35" s="9"/>
      <c r="AF35" s="9"/>
      <c r="AG35" s="9"/>
      <c r="AH35" s="9"/>
      <c r="AI35" s="9"/>
      <c r="AJ35" s="9"/>
      <c r="AK35" s="9"/>
    </row>
    <row r="36" spans="1:37" ht="13.8" x14ac:dyDescent="0.3">
      <c r="A36" s="207" t="s">
        <v>139</v>
      </c>
      <c r="B36" s="39">
        <v>782418</v>
      </c>
      <c r="C36" s="45"/>
      <c r="D36" s="41">
        <v>836239</v>
      </c>
      <c r="E36" s="40">
        <f>+((D36/B36)-1)*100</f>
        <v>6.8788039129979106</v>
      </c>
      <c r="F36" s="40"/>
      <c r="G36" s="40"/>
      <c r="H36" s="36">
        <v>897653</v>
      </c>
      <c r="I36" s="11">
        <f t="shared" ref="I36:I38" si="1">+((H36/D36)-1)*100</f>
        <v>7.344072687353731</v>
      </c>
      <c r="J36" s="11"/>
      <c r="K36" s="11"/>
      <c r="L36" s="36">
        <v>835943</v>
      </c>
      <c r="M36" s="11">
        <f t="shared" ref="M36:M38" si="2">+((L36/H36)-1)*100</f>
        <v>-6.8745940803406231</v>
      </c>
      <c r="N36" s="11"/>
      <c r="O36" s="11"/>
      <c r="P36" s="36">
        <v>1046709</v>
      </c>
      <c r="Q36" s="11">
        <f t="shared" ref="Q36:Q38" si="3">+((P36/L36)-1)*100</f>
        <v>25.212963084803629</v>
      </c>
      <c r="R36" s="11"/>
      <c r="S36" s="11"/>
      <c r="T36" s="36">
        <v>1302456</v>
      </c>
      <c r="U36" s="11">
        <f t="shared" ref="U36:U38" si="4">+((T36/P36)-1)*100</f>
        <v>24.433438520161754</v>
      </c>
      <c r="V36" s="11"/>
      <c r="W36" s="61"/>
      <c r="X36" s="9"/>
      <c r="Y36" s="9"/>
      <c r="Z36" s="9"/>
      <c r="AA36" s="9"/>
      <c r="AB36" s="9"/>
      <c r="AC36" s="9"/>
      <c r="AD36" s="9"/>
      <c r="AE36" s="9"/>
      <c r="AF36" s="9"/>
      <c r="AG36" s="9"/>
      <c r="AH36" s="9"/>
      <c r="AI36" s="9"/>
      <c r="AJ36" s="9"/>
      <c r="AK36" s="9"/>
    </row>
    <row r="37" spans="1:37" ht="13.8" x14ac:dyDescent="0.3">
      <c r="A37" s="208" t="s">
        <v>140</v>
      </c>
      <c r="B37" s="28">
        <f>+B35-B36</f>
        <v>835906</v>
      </c>
      <c r="C37" s="46"/>
      <c r="D37" s="33">
        <f>+D35-D36</f>
        <v>896656</v>
      </c>
      <c r="E37" s="37">
        <f t="shared" ref="E37:E38" si="5">+((D37/B37)-1)*100</f>
        <v>7.2675635777228464</v>
      </c>
      <c r="F37" s="37"/>
      <c r="G37" s="37"/>
      <c r="H37" s="28">
        <f>+H35-H36</f>
        <v>959792</v>
      </c>
      <c r="I37" s="10">
        <f t="shared" si="1"/>
        <v>7.0412733534376715</v>
      </c>
      <c r="J37" s="10"/>
      <c r="K37" s="10"/>
      <c r="L37" s="28">
        <f>+L35-L36</f>
        <v>908574</v>
      </c>
      <c r="M37" s="10">
        <f t="shared" si="2"/>
        <v>-5.3363645456515618</v>
      </c>
      <c r="N37" s="10"/>
      <c r="O37" s="10"/>
      <c r="P37" s="28">
        <f>+P35-P36</f>
        <v>1079525</v>
      </c>
      <c r="Q37" s="10">
        <f t="shared" si="3"/>
        <v>18.815308384347329</v>
      </c>
      <c r="R37" s="10"/>
      <c r="S37" s="10"/>
      <c r="T37" s="28">
        <f>+T35-T36</f>
        <v>1314971</v>
      </c>
      <c r="U37" s="10">
        <f t="shared" si="4"/>
        <v>21.810147981751228</v>
      </c>
      <c r="V37" s="10"/>
      <c r="W37" s="60"/>
      <c r="X37" s="9"/>
      <c r="Y37" s="9"/>
      <c r="Z37" s="9"/>
      <c r="AA37" s="9"/>
      <c r="AB37" s="9"/>
      <c r="AC37" s="9"/>
      <c r="AD37" s="9"/>
      <c r="AE37" s="9"/>
      <c r="AF37" s="9"/>
      <c r="AG37" s="9"/>
      <c r="AH37" s="9"/>
      <c r="AI37" s="9"/>
      <c r="AJ37" s="9"/>
      <c r="AK37" s="9"/>
    </row>
    <row r="38" spans="1:37" ht="13.8" x14ac:dyDescent="0.3">
      <c r="A38" s="209" t="s">
        <v>141</v>
      </c>
      <c r="B38" s="29">
        <v>920471</v>
      </c>
      <c r="C38" s="47"/>
      <c r="D38" s="34">
        <v>987791</v>
      </c>
      <c r="E38" s="42">
        <f t="shared" si="5"/>
        <v>7.31364703505053</v>
      </c>
      <c r="F38" s="42"/>
      <c r="G38" s="42"/>
      <c r="H38" s="34">
        <v>1060068</v>
      </c>
      <c r="I38" s="12">
        <f t="shared" si="1"/>
        <v>7.3170336640038247</v>
      </c>
      <c r="J38" s="12"/>
      <c r="K38" s="12"/>
      <c r="L38" s="34">
        <v>997742.00000000256</v>
      </c>
      <c r="M38" s="12">
        <f t="shared" si="2"/>
        <v>-5.879434149507146</v>
      </c>
      <c r="N38" s="12"/>
      <c r="O38" s="12"/>
      <c r="P38" s="34">
        <v>1192586.0000000021</v>
      </c>
      <c r="Q38" s="12">
        <f t="shared" si="3"/>
        <v>19.528495342483222</v>
      </c>
      <c r="R38" s="12"/>
      <c r="S38" s="12"/>
      <c r="T38" s="34">
        <v>1462522.4395296895</v>
      </c>
      <c r="U38" s="12">
        <f t="shared" si="4"/>
        <v>22.634547070792955</v>
      </c>
      <c r="V38" s="12"/>
      <c r="W38" s="62"/>
      <c r="X38" s="9"/>
      <c r="Y38" s="9"/>
      <c r="Z38" s="9"/>
      <c r="AA38" s="9"/>
      <c r="AB38" s="9"/>
      <c r="AC38" s="9"/>
      <c r="AD38" s="9"/>
      <c r="AE38" s="9"/>
      <c r="AF38" s="9"/>
      <c r="AG38" s="9"/>
      <c r="AH38" s="9"/>
      <c r="AI38" s="9"/>
      <c r="AJ38" s="9"/>
      <c r="AK38" s="9"/>
    </row>
    <row r="39" spans="1:37" ht="13.8" x14ac:dyDescent="0.3">
      <c r="A39" s="13"/>
      <c r="B39" s="13"/>
      <c r="C39" s="13"/>
      <c r="D39" s="13"/>
      <c r="E39" s="13"/>
      <c r="F39" s="13"/>
      <c r="G39" s="13"/>
      <c r="H39" s="13"/>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row>
    <row r="40" spans="1:37" ht="2.1" customHeight="1" x14ac:dyDescent="0.3">
      <c r="A40" s="14"/>
      <c r="B40" s="15"/>
      <c r="C40" s="15"/>
      <c r="D40" s="15"/>
      <c r="E40" s="15"/>
      <c r="F40" s="15"/>
      <c r="G40" s="15"/>
      <c r="H40" s="16"/>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row>
    <row r="41" spans="1:37" ht="17.100000000000001" customHeight="1" x14ac:dyDescent="0.25">
      <c r="A41" s="671" t="s">
        <v>142</v>
      </c>
      <c r="B41" s="672"/>
      <c r="C41" s="672"/>
      <c r="D41" s="672"/>
      <c r="E41" s="672"/>
      <c r="F41" s="672"/>
      <c r="G41" s="672"/>
      <c r="H41" s="673"/>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row>
    <row r="42" spans="1:37" ht="17.100000000000001" customHeight="1" x14ac:dyDescent="0.25">
      <c r="A42" s="674" t="s">
        <v>143</v>
      </c>
      <c r="B42" s="672"/>
      <c r="C42" s="672"/>
      <c r="D42" s="672"/>
      <c r="E42" s="672"/>
      <c r="F42" s="672"/>
      <c r="G42" s="672"/>
      <c r="H42" s="673"/>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row>
    <row r="43" spans="1:37" ht="17.100000000000001" customHeight="1" x14ac:dyDescent="0.25">
      <c r="A43" s="675" t="s">
        <v>144</v>
      </c>
      <c r="B43" s="676"/>
      <c r="C43" s="676"/>
      <c r="D43" s="676"/>
      <c r="E43" s="676"/>
      <c r="F43" s="676"/>
      <c r="G43" s="676"/>
      <c r="H43" s="67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row>
    <row r="44" spans="1:37" ht="3" customHeight="1" x14ac:dyDescent="0.3">
      <c r="A44" s="18"/>
      <c r="B44" s="19"/>
      <c r="C44" s="19"/>
      <c r="D44" s="19"/>
      <c r="E44" s="19"/>
      <c r="F44" s="19"/>
      <c r="G44" s="19"/>
      <c r="H44" s="20"/>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row>
    <row r="45" spans="1:37" ht="15" x14ac:dyDescent="0.3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row>
    <row r="46" spans="1:37" ht="14.1" customHeight="1" x14ac:dyDescent="0.35">
      <c r="A46" s="713" t="s">
        <v>228</v>
      </c>
      <c r="B46" s="714"/>
      <c r="C46" s="715"/>
      <c r="D46" s="713" t="s">
        <v>229</v>
      </c>
      <c r="E46" s="722"/>
      <c r="F46" s="722"/>
      <c r="G46" s="723"/>
      <c r="H46" s="713" t="s">
        <v>230</v>
      </c>
      <c r="I46" s="722"/>
      <c r="J46" s="722"/>
      <c r="K46" s="723"/>
      <c r="L46" s="713" t="s">
        <v>231</v>
      </c>
      <c r="M46" s="722"/>
      <c r="N46" s="722"/>
      <c r="O46" s="723"/>
      <c r="P46" s="713" t="s">
        <v>232</v>
      </c>
      <c r="Q46" s="722"/>
      <c r="R46" s="722"/>
      <c r="S46" s="723"/>
      <c r="T46" s="713" t="s">
        <v>233</v>
      </c>
      <c r="U46" s="722"/>
      <c r="V46" s="722"/>
      <c r="W46" s="723"/>
      <c r="X46" s="21"/>
      <c r="Y46" s="21"/>
      <c r="Z46" s="21"/>
      <c r="AA46" s="21"/>
      <c r="AB46" s="21"/>
      <c r="AC46" s="21"/>
      <c r="AD46" s="21"/>
      <c r="AE46" s="21"/>
      <c r="AF46" s="21"/>
      <c r="AG46" s="21"/>
      <c r="AH46" s="21"/>
      <c r="AI46" s="21"/>
      <c r="AJ46" s="21"/>
      <c r="AK46" s="21"/>
    </row>
    <row r="47" spans="1:37" ht="15" x14ac:dyDescent="0.35">
      <c r="A47" s="716"/>
      <c r="B47" s="717"/>
      <c r="C47" s="718"/>
      <c r="D47" s="724"/>
      <c r="E47" s="725"/>
      <c r="F47" s="725"/>
      <c r="G47" s="726"/>
      <c r="H47" s="724"/>
      <c r="I47" s="725"/>
      <c r="J47" s="725"/>
      <c r="K47" s="726"/>
      <c r="L47" s="724"/>
      <c r="M47" s="725"/>
      <c r="N47" s="725"/>
      <c r="O47" s="726"/>
      <c r="P47" s="724"/>
      <c r="Q47" s="725"/>
      <c r="R47" s="725"/>
      <c r="S47" s="726"/>
      <c r="T47" s="724"/>
      <c r="U47" s="725"/>
      <c r="V47" s="725"/>
      <c r="W47" s="726"/>
      <c r="X47" s="21"/>
      <c r="Y47" s="21"/>
      <c r="Z47" s="21"/>
      <c r="AA47" s="21"/>
      <c r="AB47" s="21"/>
      <c r="AC47" s="21"/>
      <c r="AD47" s="21"/>
      <c r="AE47" s="21"/>
      <c r="AF47" s="21"/>
      <c r="AG47" s="21"/>
      <c r="AH47" s="21"/>
      <c r="AI47" s="21"/>
      <c r="AJ47" s="21"/>
      <c r="AK47" s="21"/>
    </row>
    <row r="48" spans="1:37" ht="15" x14ac:dyDescent="0.35">
      <c r="A48" s="716"/>
      <c r="B48" s="717"/>
      <c r="C48" s="718"/>
      <c r="D48" s="724"/>
      <c r="E48" s="725"/>
      <c r="F48" s="725"/>
      <c r="G48" s="726"/>
      <c r="H48" s="724"/>
      <c r="I48" s="725"/>
      <c r="J48" s="725"/>
      <c r="K48" s="726"/>
      <c r="L48" s="724"/>
      <c r="M48" s="725"/>
      <c r="N48" s="725"/>
      <c r="O48" s="726"/>
      <c r="P48" s="724"/>
      <c r="Q48" s="725"/>
      <c r="R48" s="725"/>
      <c r="S48" s="726"/>
      <c r="T48" s="724"/>
      <c r="U48" s="725"/>
      <c r="V48" s="725"/>
      <c r="W48" s="726"/>
      <c r="X48" s="21"/>
      <c r="Y48" s="21"/>
      <c r="Z48" s="21"/>
      <c r="AA48" s="21"/>
      <c r="AB48" s="21"/>
      <c r="AC48" s="21"/>
      <c r="AD48" s="21"/>
      <c r="AE48" s="21"/>
      <c r="AF48" s="21"/>
      <c r="AG48" s="21"/>
      <c r="AH48" s="21"/>
      <c r="AI48" s="21"/>
      <c r="AJ48" s="21"/>
      <c r="AK48" s="21"/>
    </row>
    <row r="49" spans="1:37" ht="15" x14ac:dyDescent="0.35">
      <c r="A49" s="716"/>
      <c r="B49" s="717"/>
      <c r="C49" s="718"/>
      <c r="D49" s="724"/>
      <c r="E49" s="725"/>
      <c r="F49" s="725"/>
      <c r="G49" s="726"/>
      <c r="H49" s="724"/>
      <c r="I49" s="725"/>
      <c r="J49" s="725"/>
      <c r="K49" s="726"/>
      <c r="L49" s="724"/>
      <c r="M49" s="725"/>
      <c r="N49" s="725"/>
      <c r="O49" s="726"/>
      <c r="P49" s="724"/>
      <c r="Q49" s="725"/>
      <c r="R49" s="725"/>
      <c r="S49" s="726"/>
      <c r="T49" s="724"/>
      <c r="U49" s="725"/>
      <c r="V49" s="725"/>
      <c r="W49" s="726"/>
      <c r="X49" s="21"/>
      <c r="Y49" s="21"/>
      <c r="Z49" s="21"/>
      <c r="AA49" s="21"/>
      <c r="AB49" s="21"/>
      <c r="AC49" s="21"/>
      <c r="AD49" s="21"/>
      <c r="AE49" s="21"/>
      <c r="AF49" s="21"/>
      <c r="AG49" s="21"/>
      <c r="AH49" s="21"/>
      <c r="AI49" s="21"/>
      <c r="AJ49" s="21"/>
      <c r="AK49" s="21"/>
    </row>
    <row r="50" spans="1:37" ht="15" x14ac:dyDescent="0.35">
      <c r="A50" s="716"/>
      <c r="B50" s="717"/>
      <c r="C50" s="718"/>
      <c r="D50" s="724"/>
      <c r="E50" s="725"/>
      <c r="F50" s="725"/>
      <c r="G50" s="726"/>
      <c r="H50" s="724"/>
      <c r="I50" s="725"/>
      <c r="J50" s="725"/>
      <c r="K50" s="726"/>
      <c r="L50" s="724"/>
      <c r="M50" s="725"/>
      <c r="N50" s="725"/>
      <c r="O50" s="726"/>
      <c r="P50" s="724"/>
      <c r="Q50" s="725"/>
      <c r="R50" s="725"/>
      <c r="S50" s="726"/>
      <c r="T50" s="724"/>
      <c r="U50" s="725"/>
      <c r="V50" s="725"/>
      <c r="W50" s="726"/>
      <c r="X50" s="21"/>
      <c r="Y50" s="21"/>
      <c r="Z50" s="21"/>
      <c r="AA50" s="21"/>
      <c r="AB50" s="21"/>
      <c r="AC50" s="21"/>
      <c r="AD50" s="21"/>
      <c r="AE50" s="21"/>
      <c r="AF50" s="21"/>
      <c r="AG50" s="21"/>
      <c r="AH50" s="21"/>
      <c r="AI50" s="21"/>
      <c r="AJ50" s="21"/>
      <c r="AK50" s="21"/>
    </row>
    <row r="51" spans="1:37" ht="15" x14ac:dyDescent="0.35">
      <c r="A51" s="716"/>
      <c r="B51" s="717"/>
      <c r="C51" s="718"/>
      <c r="D51" s="724"/>
      <c r="E51" s="725"/>
      <c r="F51" s="725"/>
      <c r="G51" s="726"/>
      <c r="H51" s="724"/>
      <c r="I51" s="725"/>
      <c r="J51" s="725"/>
      <c r="K51" s="726"/>
      <c r="L51" s="724"/>
      <c r="M51" s="725"/>
      <c r="N51" s="725"/>
      <c r="O51" s="726"/>
      <c r="P51" s="724"/>
      <c r="Q51" s="725"/>
      <c r="R51" s="725"/>
      <c r="S51" s="726"/>
      <c r="T51" s="724"/>
      <c r="U51" s="725"/>
      <c r="V51" s="725"/>
      <c r="W51" s="726"/>
      <c r="X51" s="21"/>
      <c r="Y51" s="21"/>
      <c r="Z51" s="21"/>
      <c r="AA51" s="21"/>
      <c r="AB51" s="21"/>
      <c r="AC51" s="21"/>
      <c r="AD51" s="21"/>
      <c r="AE51" s="21"/>
      <c r="AF51" s="21"/>
      <c r="AG51" s="21"/>
      <c r="AH51" s="21"/>
      <c r="AI51" s="21"/>
      <c r="AJ51" s="21"/>
      <c r="AK51" s="21"/>
    </row>
    <row r="52" spans="1:37" ht="15" x14ac:dyDescent="0.35">
      <c r="A52" s="716"/>
      <c r="B52" s="717"/>
      <c r="C52" s="718"/>
      <c r="D52" s="724"/>
      <c r="E52" s="725"/>
      <c r="F52" s="725"/>
      <c r="G52" s="726"/>
      <c r="H52" s="724"/>
      <c r="I52" s="725"/>
      <c r="J52" s="725"/>
      <c r="K52" s="726"/>
      <c r="L52" s="724"/>
      <c r="M52" s="725"/>
      <c r="N52" s="725"/>
      <c r="O52" s="726"/>
      <c r="P52" s="724"/>
      <c r="Q52" s="725"/>
      <c r="R52" s="725"/>
      <c r="S52" s="726"/>
      <c r="T52" s="724"/>
      <c r="U52" s="725"/>
      <c r="V52" s="725"/>
      <c r="W52" s="726"/>
      <c r="X52" s="21"/>
      <c r="Y52" s="21"/>
      <c r="Z52" s="21"/>
      <c r="AA52" s="21"/>
      <c r="AB52" s="21"/>
      <c r="AC52" s="21"/>
      <c r="AD52" s="21"/>
      <c r="AE52" s="21"/>
      <c r="AF52" s="21"/>
      <c r="AG52" s="21"/>
      <c r="AH52" s="21"/>
      <c r="AI52" s="21"/>
      <c r="AJ52" s="21"/>
      <c r="AK52" s="21"/>
    </row>
    <row r="53" spans="1:37" ht="15" x14ac:dyDescent="0.35">
      <c r="A53" s="716"/>
      <c r="B53" s="717"/>
      <c r="C53" s="718"/>
      <c r="D53" s="724"/>
      <c r="E53" s="725"/>
      <c r="F53" s="725"/>
      <c r="G53" s="726"/>
      <c r="H53" s="724"/>
      <c r="I53" s="725"/>
      <c r="J53" s="725"/>
      <c r="K53" s="726"/>
      <c r="L53" s="724"/>
      <c r="M53" s="725"/>
      <c r="N53" s="725"/>
      <c r="O53" s="726"/>
      <c r="P53" s="724"/>
      <c r="Q53" s="725"/>
      <c r="R53" s="725"/>
      <c r="S53" s="726"/>
      <c r="T53" s="724"/>
      <c r="U53" s="725"/>
      <c r="V53" s="725"/>
      <c r="W53" s="726"/>
      <c r="X53" s="21"/>
      <c r="Y53" s="21"/>
      <c r="Z53" s="21"/>
      <c r="AA53" s="21"/>
      <c r="AB53" s="21"/>
      <c r="AC53" s="21"/>
      <c r="AD53" s="21"/>
      <c r="AE53" s="21"/>
      <c r="AF53" s="21"/>
      <c r="AG53" s="21"/>
      <c r="AH53" s="21"/>
      <c r="AI53" s="21"/>
      <c r="AJ53" s="21"/>
      <c r="AK53" s="21"/>
    </row>
    <row r="54" spans="1:37" ht="92.55" customHeight="1" x14ac:dyDescent="0.35">
      <c r="A54" s="719"/>
      <c r="B54" s="720"/>
      <c r="C54" s="721"/>
      <c r="D54" s="727"/>
      <c r="E54" s="728"/>
      <c r="F54" s="728"/>
      <c r="G54" s="729"/>
      <c r="H54" s="727"/>
      <c r="I54" s="728"/>
      <c r="J54" s="728"/>
      <c r="K54" s="729"/>
      <c r="L54" s="727"/>
      <c r="M54" s="728"/>
      <c r="N54" s="728"/>
      <c r="O54" s="729"/>
      <c r="P54" s="727"/>
      <c r="Q54" s="728"/>
      <c r="R54" s="728"/>
      <c r="S54" s="729"/>
      <c r="T54" s="727"/>
      <c r="U54" s="728"/>
      <c r="V54" s="728"/>
      <c r="W54" s="729"/>
      <c r="X54" s="21"/>
      <c r="Y54" s="21"/>
      <c r="Z54" s="21"/>
      <c r="AA54" s="21"/>
      <c r="AB54" s="21"/>
      <c r="AC54" s="21"/>
      <c r="AD54" s="21"/>
      <c r="AE54" s="21"/>
      <c r="AF54" s="21"/>
      <c r="AG54" s="21"/>
      <c r="AH54" s="21"/>
      <c r="AI54" s="21"/>
      <c r="AJ54" s="21"/>
      <c r="AK54" s="21"/>
    </row>
    <row r="55" spans="1:37" ht="15" x14ac:dyDescent="0.3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row>
    <row r="56" spans="1:37" ht="15" x14ac:dyDescent="0.35">
      <c r="A56" s="21"/>
      <c r="B56" s="21"/>
      <c r="C56" s="21"/>
      <c r="D56" s="21"/>
      <c r="E56" s="21"/>
      <c r="F56" s="21"/>
      <c r="G56" s="21"/>
      <c r="H56" s="21"/>
      <c r="I56" s="21"/>
      <c r="J56" s="21"/>
      <c r="K56" s="21"/>
      <c r="L56" s="21"/>
      <c r="M56" s="21"/>
      <c r="N56" s="21"/>
      <c r="O56" s="21"/>
      <c r="P56" s="21"/>
      <c r="Q56" s="21"/>
      <c r="R56" s="21"/>
      <c r="S56" s="21"/>
      <c r="T56" s="713" t="s">
        <v>234</v>
      </c>
      <c r="U56" s="741"/>
      <c r="V56" s="741"/>
      <c r="W56" s="742"/>
      <c r="X56" s="21"/>
      <c r="Y56" s="21"/>
      <c r="Z56" s="21"/>
      <c r="AA56" s="21"/>
      <c r="AB56" s="21"/>
      <c r="AC56" s="21"/>
      <c r="AD56" s="21"/>
      <c r="AE56" s="21"/>
      <c r="AF56" s="21"/>
      <c r="AG56" s="21"/>
      <c r="AH56" s="21"/>
      <c r="AI56" s="21"/>
      <c r="AJ56" s="21"/>
      <c r="AK56" s="21"/>
    </row>
    <row r="57" spans="1:37" ht="15" x14ac:dyDescent="0.35">
      <c r="A57" s="21"/>
      <c r="B57" s="21"/>
      <c r="C57" s="21"/>
      <c r="D57" s="21"/>
      <c r="E57" s="21"/>
      <c r="F57" s="21"/>
      <c r="G57" s="21"/>
      <c r="H57" s="21"/>
      <c r="I57" s="21"/>
      <c r="J57" s="21"/>
      <c r="K57" s="21"/>
      <c r="L57" s="21"/>
      <c r="M57" s="21"/>
      <c r="N57" s="21"/>
      <c r="O57" s="21"/>
      <c r="P57" s="21"/>
      <c r="Q57" s="21"/>
      <c r="R57" s="21"/>
      <c r="S57" s="21"/>
      <c r="T57" s="743"/>
      <c r="U57" s="744"/>
      <c r="V57" s="744"/>
      <c r="W57" s="745"/>
      <c r="X57" s="21"/>
      <c r="Y57" s="21"/>
      <c r="Z57" s="21"/>
      <c r="AA57" s="21"/>
      <c r="AB57" s="21"/>
      <c r="AC57" s="21"/>
      <c r="AD57" s="21"/>
      <c r="AE57" s="21"/>
      <c r="AF57" s="21"/>
      <c r="AG57" s="21"/>
      <c r="AH57" s="21"/>
      <c r="AI57" s="21"/>
      <c r="AJ57" s="21"/>
      <c r="AK57" s="21"/>
    </row>
    <row r="58" spans="1:37" ht="15" x14ac:dyDescent="0.35">
      <c r="A58" s="21"/>
      <c r="B58" s="21"/>
      <c r="C58" s="21"/>
      <c r="D58" s="21"/>
      <c r="E58" s="21"/>
      <c r="F58" s="21"/>
      <c r="G58" s="21"/>
      <c r="H58" s="21"/>
      <c r="I58" s="21"/>
      <c r="J58" s="21"/>
      <c r="K58" s="21"/>
      <c r="L58" s="21"/>
      <c r="M58" s="21"/>
      <c r="N58" s="21"/>
      <c r="O58" s="21"/>
      <c r="P58" s="21"/>
      <c r="Q58" s="21"/>
      <c r="R58" s="21"/>
      <c r="S58" s="21"/>
      <c r="T58" s="743"/>
      <c r="U58" s="744"/>
      <c r="V58" s="744"/>
      <c r="W58" s="745"/>
      <c r="X58" s="21"/>
      <c r="Y58" s="21"/>
      <c r="Z58" s="21"/>
      <c r="AA58" s="21"/>
      <c r="AB58" s="21"/>
      <c r="AC58" s="21"/>
      <c r="AD58" s="21"/>
      <c r="AE58" s="21"/>
      <c r="AF58" s="21"/>
      <c r="AG58" s="21"/>
      <c r="AH58" s="21"/>
      <c r="AI58" s="21"/>
      <c r="AJ58" s="21"/>
      <c r="AK58" s="21"/>
    </row>
    <row r="59" spans="1:37" ht="15" x14ac:dyDescent="0.35">
      <c r="A59" s="21"/>
      <c r="B59" s="21"/>
      <c r="C59" s="21"/>
      <c r="D59" s="21"/>
      <c r="E59" s="21"/>
      <c r="F59" s="21"/>
      <c r="G59" s="21"/>
      <c r="H59" s="21"/>
      <c r="I59" s="21"/>
      <c r="J59" s="21"/>
      <c r="K59" s="21"/>
      <c r="L59" s="21"/>
      <c r="M59" s="21"/>
      <c r="N59" s="21"/>
      <c r="O59" s="21"/>
      <c r="P59" s="21"/>
      <c r="Q59" s="21"/>
      <c r="R59" s="21"/>
      <c r="S59" s="21"/>
      <c r="T59" s="743"/>
      <c r="U59" s="744"/>
      <c r="V59" s="744"/>
      <c r="W59" s="745"/>
      <c r="X59" s="21"/>
      <c r="Y59" s="21"/>
      <c r="Z59" s="21"/>
      <c r="AA59" s="21"/>
      <c r="AB59" s="21"/>
      <c r="AC59" s="21"/>
      <c r="AD59" s="21"/>
      <c r="AE59" s="21"/>
      <c r="AF59" s="21"/>
      <c r="AG59" s="21"/>
      <c r="AH59" s="21"/>
      <c r="AI59" s="21"/>
      <c r="AJ59" s="21"/>
      <c r="AK59" s="21"/>
    </row>
    <row r="60" spans="1:37" ht="15" x14ac:dyDescent="0.35">
      <c r="A60" s="21"/>
      <c r="B60" s="21"/>
      <c r="C60" s="21"/>
      <c r="D60" s="21"/>
      <c r="E60" s="21"/>
      <c r="F60" s="21"/>
      <c r="G60" s="21"/>
      <c r="H60" s="21"/>
      <c r="I60" s="21"/>
      <c r="J60" s="21"/>
      <c r="K60" s="21"/>
      <c r="L60" s="21"/>
      <c r="M60" s="21"/>
      <c r="N60" s="21"/>
      <c r="O60" s="21"/>
      <c r="P60" s="21"/>
      <c r="Q60" s="21"/>
      <c r="R60" s="21"/>
      <c r="S60" s="21"/>
      <c r="T60" s="743"/>
      <c r="U60" s="744"/>
      <c r="V60" s="744"/>
      <c r="W60" s="745"/>
      <c r="X60" s="21"/>
      <c r="Y60" s="21"/>
      <c r="Z60" s="21"/>
      <c r="AA60" s="21"/>
      <c r="AB60" s="21"/>
      <c r="AC60" s="21"/>
      <c r="AD60" s="21"/>
      <c r="AE60" s="21"/>
      <c r="AF60" s="21"/>
      <c r="AG60" s="21"/>
      <c r="AH60" s="21"/>
      <c r="AI60" s="21"/>
      <c r="AJ60" s="21"/>
      <c r="AK60" s="21"/>
    </row>
    <row r="61" spans="1:37" ht="15" x14ac:dyDescent="0.35">
      <c r="A61" s="21"/>
      <c r="B61" s="21"/>
      <c r="C61" s="21"/>
      <c r="D61" s="21"/>
      <c r="E61" s="21"/>
      <c r="F61" s="21"/>
      <c r="G61" s="21"/>
      <c r="H61" s="21"/>
      <c r="I61" s="21"/>
      <c r="J61" s="21"/>
      <c r="K61" s="21"/>
      <c r="L61" s="21"/>
      <c r="M61" s="21"/>
      <c r="N61" s="21"/>
      <c r="O61" s="21"/>
      <c r="P61" s="21"/>
      <c r="Q61" s="21"/>
      <c r="R61" s="21"/>
      <c r="S61" s="21"/>
      <c r="T61" s="743"/>
      <c r="U61" s="744"/>
      <c r="V61" s="744"/>
      <c r="W61" s="745"/>
      <c r="X61" s="21"/>
      <c r="Y61" s="21"/>
      <c r="Z61" s="21"/>
      <c r="AA61" s="21"/>
      <c r="AB61" s="21"/>
      <c r="AC61" s="21"/>
      <c r="AD61" s="21"/>
      <c r="AE61" s="21"/>
      <c r="AF61" s="21"/>
      <c r="AG61" s="21"/>
      <c r="AH61" s="21"/>
      <c r="AI61" s="21"/>
      <c r="AJ61" s="21"/>
      <c r="AK61" s="21"/>
    </row>
    <row r="62" spans="1:37" ht="15" x14ac:dyDescent="0.35">
      <c r="A62" s="21"/>
      <c r="B62" s="21"/>
      <c r="C62" s="21"/>
      <c r="D62" s="21"/>
      <c r="E62" s="21"/>
      <c r="F62" s="21"/>
      <c r="G62" s="21"/>
      <c r="H62" s="21"/>
      <c r="I62" s="21"/>
      <c r="J62" s="21"/>
      <c r="K62" s="21"/>
      <c r="L62" s="21"/>
      <c r="M62" s="21"/>
      <c r="N62" s="21"/>
      <c r="O62" s="21"/>
      <c r="P62" s="21"/>
      <c r="Q62" s="21"/>
      <c r="R62" s="21"/>
      <c r="S62" s="21"/>
      <c r="T62" s="743"/>
      <c r="U62" s="744"/>
      <c r="V62" s="744"/>
      <c r="W62" s="745"/>
      <c r="X62" s="21"/>
      <c r="Y62" s="21"/>
      <c r="Z62" s="21"/>
      <c r="AA62" s="21"/>
      <c r="AB62" s="21"/>
      <c r="AC62" s="21"/>
      <c r="AD62" s="21"/>
      <c r="AE62" s="21"/>
      <c r="AF62" s="21"/>
      <c r="AG62" s="21"/>
      <c r="AH62" s="21"/>
      <c r="AI62" s="21"/>
      <c r="AJ62" s="21"/>
      <c r="AK62" s="21"/>
    </row>
    <row r="63" spans="1:37" ht="15" x14ac:dyDescent="0.35">
      <c r="A63" s="21"/>
      <c r="B63" s="21"/>
      <c r="C63" s="21"/>
      <c r="D63" s="21"/>
      <c r="E63" s="21"/>
      <c r="F63" s="21"/>
      <c r="G63" s="21"/>
      <c r="H63" s="21"/>
      <c r="I63" s="21"/>
      <c r="J63" s="21"/>
      <c r="K63" s="21"/>
      <c r="L63" s="21"/>
      <c r="M63" s="21"/>
      <c r="N63" s="21"/>
      <c r="O63" s="21"/>
      <c r="P63" s="21"/>
      <c r="Q63" s="21"/>
      <c r="R63" s="21"/>
      <c r="S63" s="21"/>
      <c r="T63" s="743"/>
      <c r="U63" s="744"/>
      <c r="V63" s="744"/>
      <c r="W63" s="745"/>
      <c r="X63" s="21"/>
      <c r="Y63" s="21"/>
      <c r="Z63" s="21"/>
      <c r="AA63" s="21"/>
      <c r="AB63" s="21"/>
      <c r="AC63" s="21"/>
      <c r="AD63" s="21"/>
      <c r="AE63" s="21"/>
      <c r="AF63" s="21"/>
      <c r="AG63" s="21"/>
      <c r="AH63" s="21"/>
      <c r="AI63" s="21"/>
      <c r="AJ63" s="21"/>
      <c r="AK63" s="21"/>
    </row>
    <row r="64" spans="1:37" ht="15" x14ac:dyDescent="0.35">
      <c r="A64" s="21"/>
      <c r="B64" s="21"/>
      <c r="C64" s="21"/>
      <c r="D64" s="21"/>
      <c r="E64" s="21"/>
      <c r="F64" s="21"/>
      <c r="G64" s="21"/>
      <c r="H64" s="21"/>
      <c r="I64" s="21"/>
      <c r="J64" s="21"/>
      <c r="K64" s="21"/>
      <c r="L64" s="21"/>
      <c r="M64" s="21"/>
      <c r="N64" s="21"/>
      <c r="O64" s="21"/>
      <c r="P64" s="21"/>
      <c r="Q64" s="21"/>
      <c r="R64" s="21"/>
      <c r="S64" s="21"/>
      <c r="T64" s="743"/>
      <c r="U64" s="744"/>
      <c r="V64" s="744"/>
      <c r="W64" s="745"/>
      <c r="X64" s="21"/>
      <c r="Y64" s="21"/>
      <c r="Z64" s="21"/>
      <c r="AA64" s="21"/>
      <c r="AB64" s="21"/>
      <c r="AC64" s="21"/>
      <c r="AD64" s="21"/>
      <c r="AE64" s="21"/>
      <c r="AF64" s="21"/>
      <c r="AG64" s="21"/>
      <c r="AH64" s="21"/>
      <c r="AI64" s="21"/>
      <c r="AJ64" s="21"/>
      <c r="AK64" s="21"/>
    </row>
    <row r="65" spans="1:37" ht="15" x14ac:dyDescent="0.35">
      <c r="A65" s="21"/>
      <c r="B65" s="21"/>
      <c r="C65" s="21"/>
      <c r="D65" s="21"/>
      <c r="E65" s="21"/>
      <c r="F65" s="21"/>
      <c r="G65" s="21"/>
      <c r="H65" s="21"/>
      <c r="I65" s="21"/>
      <c r="J65" s="21"/>
      <c r="K65" s="21"/>
      <c r="L65" s="21"/>
      <c r="M65" s="21"/>
      <c r="N65" s="21"/>
      <c r="O65" s="21"/>
      <c r="P65" s="21"/>
      <c r="Q65" s="21"/>
      <c r="R65" s="21"/>
      <c r="S65" s="21"/>
      <c r="T65" s="743"/>
      <c r="U65" s="744"/>
      <c r="V65" s="744"/>
      <c r="W65" s="745"/>
      <c r="X65" s="21"/>
      <c r="Y65" s="21"/>
      <c r="Z65" s="21"/>
      <c r="AA65" s="21"/>
      <c r="AB65" s="21"/>
      <c r="AC65" s="21"/>
      <c r="AD65" s="21"/>
      <c r="AE65" s="21"/>
      <c r="AF65" s="21"/>
      <c r="AG65" s="21"/>
      <c r="AH65" s="21"/>
      <c r="AI65" s="21"/>
      <c r="AJ65" s="21"/>
      <c r="AK65" s="21"/>
    </row>
    <row r="66" spans="1:37" ht="15" x14ac:dyDescent="0.35">
      <c r="A66" s="21"/>
      <c r="B66" s="21"/>
      <c r="C66" s="21"/>
      <c r="D66" s="21"/>
      <c r="E66" s="21"/>
      <c r="F66" s="21"/>
      <c r="G66" s="21"/>
      <c r="H66" s="21"/>
      <c r="I66" s="21"/>
      <c r="J66" s="21"/>
      <c r="K66" s="21"/>
      <c r="L66" s="21"/>
      <c r="M66" s="21"/>
      <c r="N66" s="21"/>
      <c r="O66" s="21"/>
      <c r="P66" s="21"/>
      <c r="Q66" s="21"/>
      <c r="R66" s="21"/>
      <c r="S66" s="21"/>
      <c r="T66" s="743"/>
      <c r="U66" s="744"/>
      <c r="V66" s="744"/>
      <c r="W66" s="745"/>
      <c r="X66" s="21"/>
      <c r="Y66" s="21"/>
      <c r="Z66" s="21"/>
      <c r="AA66" s="21"/>
      <c r="AB66" s="21"/>
      <c r="AC66" s="21"/>
      <c r="AD66" s="21"/>
      <c r="AE66" s="21"/>
      <c r="AF66" s="21"/>
      <c r="AG66" s="21"/>
      <c r="AH66" s="21"/>
      <c r="AI66" s="21"/>
      <c r="AJ66" s="21"/>
      <c r="AK66" s="21"/>
    </row>
    <row r="67" spans="1:37" ht="15" x14ac:dyDescent="0.35">
      <c r="A67" s="21"/>
      <c r="B67" s="21"/>
      <c r="C67" s="21"/>
      <c r="D67" s="21"/>
      <c r="E67" s="21"/>
      <c r="F67" s="21"/>
      <c r="G67" s="21"/>
      <c r="H67" s="21"/>
      <c r="I67" s="21"/>
      <c r="J67" s="21"/>
      <c r="K67" s="21"/>
      <c r="L67" s="21"/>
      <c r="M67" s="21"/>
      <c r="N67" s="21"/>
      <c r="O67" s="21"/>
      <c r="P67" s="21"/>
      <c r="Q67" s="21"/>
      <c r="R67" s="21"/>
      <c r="S67" s="21"/>
      <c r="T67" s="743"/>
      <c r="U67" s="744"/>
      <c r="V67" s="744"/>
      <c r="W67" s="745"/>
      <c r="X67" s="21"/>
      <c r="Y67" s="21"/>
      <c r="Z67" s="21"/>
      <c r="AA67" s="21"/>
      <c r="AB67" s="21"/>
      <c r="AC67" s="21"/>
      <c r="AD67" s="21"/>
      <c r="AE67" s="21"/>
      <c r="AF67" s="21"/>
      <c r="AG67" s="21"/>
      <c r="AH67" s="21"/>
      <c r="AI67" s="21"/>
      <c r="AJ67" s="21"/>
      <c r="AK67" s="21"/>
    </row>
    <row r="68" spans="1:37" ht="15" x14ac:dyDescent="0.35">
      <c r="A68" s="21"/>
      <c r="B68" s="21"/>
      <c r="C68" s="21"/>
      <c r="D68" s="21"/>
      <c r="E68" s="21"/>
      <c r="F68" s="21"/>
      <c r="G68" s="21"/>
      <c r="H68" s="21"/>
      <c r="I68" s="21"/>
      <c r="J68" s="21"/>
      <c r="K68" s="21"/>
      <c r="L68" s="21"/>
      <c r="M68" s="21"/>
      <c r="N68" s="21"/>
      <c r="O68" s="21"/>
      <c r="P68" s="21"/>
      <c r="Q68" s="21"/>
      <c r="R68" s="21"/>
      <c r="S68" s="21"/>
      <c r="T68" s="743"/>
      <c r="U68" s="744"/>
      <c r="V68" s="744"/>
      <c r="W68" s="745"/>
      <c r="X68" s="21"/>
      <c r="Y68" s="21"/>
      <c r="Z68" s="21"/>
      <c r="AA68" s="21"/>
      <c r="AB68" s="21"/>
      <c r="AC68" s="21"/>
      <c r="AD68" s="21"/>
      <c r="AE68" s="21"/>
      <c r="AF68" s="21"/>
      <c r="AG68" s="21"/>
      <c r="AH68" s="21"/>
      <c r="AI68" s="21"/>
      <c r="AJ68" s="21"/>
      <c r="AK68" s="21"/>
    </row>
    <row r="69" spans="1:37" ht="15" x14ac:dyDescent="0.35">
      <c r="A69" s="21"/>
      <c r="B69" s="21"/>
      <c r="C69" s="21"/>
      <c r="D69" s="21"/>
      <c r="E69" s="21"/>
      <c r="F69" s="21"/>
      <c r="G69" s="21"/>
      <c r="H69" s="21"/>
      <c r="I69" s="21"/>
      <c r="J69" s="21"/>
      <c r="K69" s="21"/>
      <c r="L69" s="21"/>
      <c r="M69" s="21"/>
      <c r="N69" s="21"/>
      <c r="O69" s="21"/>
      <c r="P69" s="21"/>
      <c r="Q69" s="21"/>
      <c r="R69" s="21"/>
      <c r="S69" s="21"/>
      <c r="T69" s="743"/>
      <c r="U69" s="744"/>
      <c r="V69" s="744"/>
      <c r="W69" s="745"/>
      <c r="X69" s="21"/>
      <c r="Y69" s="21"/>
      <c r="Z69" s="21"/>
      <c r="AA69" s="21"/>
      <c r="AB69" s="21"/>
      <c r="AC69" s="21"/>
      <c r="AD69" s="21"/>
      <c r="AE69" s="21"/>
      <c r="AF69" s="21"/>
      <c r="AG69" s="21"/>
      <c r="AH69" s="21"/>
      <c r="AI69" s="21"/>
      <c r="AJ69" s="21"/>
      <c r="AK69" s="21"/>
    </row>
    <row r="70" spans="1:37" ht="15" x14ac:dyDescent="0.35">
      <c r="A70" s="21"/>
      <c r="B70" s="21"/>
      <c r="C70" s="21"/>
      <c r="D70" s="21"/>
      <c r="E70" s="21"/>
      <c r="F70" s="21"/>
      <c r="G70" s="21"/>
      <c r="H70" s="21"/>
      <c r="I70" s="21"/>
      <c r="J70" s="21"/>
      <c r="K70" s="21"/>
      <c r="L70" s="21"/>
      <c r="M70" s="21"/>
      <c r="N70" s="21"/>
      <c r="O70" s="21"/>
      <c r="P70" s="21"/>
      <c r="Q70" s="21"/>
      <c r="R70" s="21"/>
      <c r="S70" s="21"/>
      <c r="T70" s="743"/>
      <c r="U70" s="744"/>
      <c r="V70" s="744"/>
      <c r="W70" s="745"/>
      <c r="X70" s="21"/>
      <c r="Y70" s="21"/>
      <c r="Z70" s="21"/>
      <c r="AA70" s="21"/>
      <c r="AB70" s="21"/>
      <c r="AC70" s="21"/>
      <c r="AD70" s="21"/>
      <c r="AE70" s="21"/>
      <c r="AF70" s="21"/>
      <c r="AG70" s="21"/>
      <c r="AH70" s="21"/>
      <c r="AI70" s="21"/>
      <c r="AJ70" s="21"/>
      <c r="AK70" s="21"/>
    </row>
    <row r="71" spans="1:37" ht="15" x14ac:dyDescent="0.35">
      <c r="A71" s="21"/>
      <c r="B71" s="21"/>
      <c r="C71" s="21"/>
      <c r="D71" s="21"/>
      <c r="E71" s="21"/>
      <c r="F71" s="21"/>
      <c r="G71" s="21"/>
      <c r="H71" s="21"/>
      <c r="I71" s="21"/>
      <c r="J71" s="21"/>
      <c r="K71" s="21"/>
      <c r="L71" s="21"/>
      <c r="M71" s="21"/>
      <c r="N71" s="21"/>
      <c r="O71" s="21"/>
      <c r="P71" s="21"/>
      <c r="Q71" s="21"/>
      <c r="R71" s="21"/>
      <c r="S71" s="21"/>
      <c r="T71" s="743"/>
      <c r="U71" s="744"/>
      <c r="V71" s="744"/>
      <c r="W71" s="745"/>
      <c r="X71" s="21"/>
      <c r="Y71" s="21"/>
      <c r="Z71" s="21"/>
      <c r="AA71" s="21"/>
      <c r="AB71" s="21"/>
      <c r="AC71" s="21"/>
      <c r="AD71" s="21"/>
      <c r="AE71" s="21"/>
      <c r="AF71" s="21"/>
      <c r="AG71" s="21"/>
      <c r="AH71" s="21"/>
      <c r="AI71" s="21"/>
      <c r="AJ71" s="21"/>
      <c r="AK71" s="21"/>
    </row>
    <row r="72" spans="1:37" ht="15" x14ac:dyDescent="0.35">
      <c r="A72" s="21"/>
      <c r="B72" s="21"/>
      <c r="C72" s="21"/>
      <c r="D72" s="21"/>
      <c r="E72" s="21"/>
      <c r="F72" s="21"/>
      <c r="G72" s="21"/>
      <c r="H72" s="21"/>
      <c r="I72" s="21"/>
      <c r="J72" s="21"/>
      <c r="K72" s="21"/>
      <c r="L72" s="21"/>
      <c r="M72" s="21"/>
      <c r="N72" s="21"/>
      <c r="O72" s="21"/>
      <c r="P72" s="21"/>
      <c r="Q72" s="21"/>
      <c r="R72" s="21"/>
      <c r="S72" s="21"/>
      <c r="T72" s="743"/>
      <c r="U72" s="744"/>
      <c r="V72" s="744"/>
      <c r="W72" s="745"/>
      <c r="X72" s="21"/>
      <c r="Y72" s="21"/>
      <c r="Z72" s="21"/>
      <c r="AA72" s="21"/>
      <c r="AB72" s="21"/>
      <c r="AC72" s="21"/>
      <c r="AD72" s="21"/>
      <c r="AE72" s="21"/>
      <c r="AF72" s="21"/>
      <c r="AG72" s="21"/>
      <c r="AH72" s="21"/>
      <c r="AI72" s="21"/>
      <c r="AJ72" s="21"/>
      <c r="AK72" s="21"/>
    </row>
    <row r="73" spans="1:37" ht="15" x14ac:dyDescent="0.35">
      <c r="A73" s="21"/>
      <c r="B73" s="21"/>
      <c r="C73" s="21"/>
      <c r="D73" s="21"/>
      <c r="E73" s="21"/>
      <c r="F73" s="21"/>
      <c r="G73" s="21"/>
      <c r="H73" s="21"/>
      <c r="I73" s="21"/>
      <c r="J73" s="21"/>
      <c r="K73" s="21"/>
      <c r="L73" s="21"/>
      <c r="M73" s="21"/>
      <c r="N73" s="21"/>
      <c r="O73" s="21"/>
      <c r="P73" s="21"/>
      <c r="Q73" s="21"/>
      <c r="R73" s="21"/>
      <c r="S73" s="21"/>
      <c r="T73" s="743"/>
      <c r="U73" s="744"/>
      <c r="V73" s="744"/>
      <c r="W73" s="745"/>
      <c r="X73" s="21"/>
      <c r="Y73" s="21"/>
      <c r="Z73" s="21"/>
      <c r="AA73" s="21"/>
      <c r="AB73" s="21"/>
      <c r="AC73" s="21"/>
      <c r="AD73" s="21"/>
      <c r="AE73" s="21"/>
      <c r="AF73" s="21"/>
      <c r="AG73" s="21"/>
      <c r="AH73" s="21"/>
      <c r="AI73" s="21"/>
      <c r="AJ73" s="21"/>
      <c r="AK73" s="21"/>
    </row>
    <row r="74" spans="1:37" ht="15" x14ac:dyDescent="0.35">
      <c r="A74" s="21"/>
      <c r="B74" s="21"/>
      <c r="C74" s="21"/>
      <c r="D74" s="21"/>
      <c r="E74" s="21"/>
      <c r="F74" s="21"/>
      <c r="G74" s="21"/>
      <c r="H74" s="21"/>
      <c r="I74" s="21"/>
      <c r="J74" s="21"/>
      <c r="K74" s="21"/>
      <c r="L74" s="21"/>
      <c r="M74" s="21"/>
      <c r="N74" s="21"/>
      <c r="O74" s="21"/>
      <c r="P74" s="21"/>
      <c r="Q74" s="21"/>
      <c r="R74" s="21"/>
      <c r="S74" s="21"/>
      <c r="T74" s="743"/>
      <c r="U74" s="744"/>
      <c r="V74" s="744"/>
      <c r="W74" s="745"/>
      <c r="X74" s="21"/>
      <c r="Y74" s="21"/>
      <c r="Z74" s="21"/>
      <c r="AA74" s="21"/>
      <c r="AB74" s="21"/>
      <c r="AC74" s="21"/>
      <c r="AD74" s="21"/>
      <c r="AE74" s="21"/>
      <c r="AF74" s="21"/>
      <c r="AG74" s="21"/>
      <c r="AH74" s="21"/>
      <c r="AI74" s="21"/>
      <c r="AJ74" s="21"/>
      <c r="AK74" s="21"/>
    </row>
    <row r="75" spans="1:37" ht="15" x14ac:dyDescent="0.35">
      <c r="A75" s="21"/>
      <c r="B75" s="21"/>
      <c r="C75" s="21"/>
      <c r="D75" s="21"/>
      <c r="E75" s="21"/>
      <c r="F75" s="21"/>
      <c r="G75" s="21"/>
      <c r="H75" s="21"/>
      <c r="I75" s="21"/>
      <c r="J75" s="21"/>
      <c r="K75" s="21"/>
      <c r="L75" s="21"/>
      <c r="M75" s="21"/>
      <c r="N75" s="21"/>
      <c r="O75" s="21"/>
      <c r="P75" s="21"/>
      <c r="Q75" s="21"/>
      <c r="R75" s="21"/>
      <c r="S75" s="21"/>
      <c r="T75" s="743"/>
      <c r="U75" s="744"/>
      <c r="V75" s="744"/>
      <c r="W75" s="745"/>
      <c r="X75" s="21"/>
      <c r="Y75" s="21"/>
      <c r="Z75" s="21"/>
      <c r="AA75" s="21"/>
      <c r="AB75" s="21"/>
      <c r="AC75" s="21"/>
      <c r="AD75" s="21"/>
      <c r="AE75" s="21"/>
      <c r="AF75" s="21"/>
      <c r="AG75" s="21"/>
      <c r="AH75" s="21"/>
      <c r="AI75" s="21"/>
      <c r="AJ75" s="21"/>
      <c r="AK75" s="21"/>
    </row>
    <row r="76" spans="1:37" ht="165" customHeight="1" x14ac:dyDescent="0.35">
      <c r="A76" s="21"/>
      <c r="B76" s="21"/>
      <c r="C76" s="21"/>
      <c r="D76" s="21"/>
      <c r="E76" s="21"/>
      <c r="F76" s="21"/>
      <c r="G76" s="21"/>
      <c r="H76" s="21"/>
      <c r="I76" s="21"/>
      <c r="J76" s="21"/>
      <c r="K76" s="21"/>
      <c r="L76" s="21"/>
      <c r="M76" s="21"/>
      <c r="N76" s="21"/>
      <c r="O76" s="21"/>
      <c r="P76" s="21"/>
      <c r="Q76" s="21"/>
      <c r="R76" s="21"/>
      <c r="S76" s="21"/>
      <c r="T76" s="746"/>
      <c r="U76" s="747"/>
      <c r="V76" s="747"/>
      <c r="W76" s="748"/>
      <c r="X76" s="21"/>
      <c r="Y76" s="21"/>
      <c r="Z76" s="21"/>
      <c r="AA76" s="21"/>
      <c r="AB76" s="21"/>
      <c r="AC76" s="21"/>
      <c r="AD76" s="21"/>
      <c r="AE76" s="21"/>
      <c r="AF76" s="21"/>
      <c r="AG76" s="21"/>
      <c r="AH76" s="21"/>
      <c r="AI76" s="21"/>
      <c r="AJ76" s="21"/>
      <c r="AK76" s="21"/>
    </row>
  </sheetData>
  <mergeCells count="21">
    <mergeCell ref="L8:O8"/>
    <mergeCell ref="P8:S8"/>
    <mergeCell ref="T8:W8"/>
    <mergeCell ref="A7:W7"/>
    <mergeCell ref="A41:H41"/>
    <mergeCell ref="A42:H42"/>
    <mergeCell ref="A43:H43"/>
    <mergeCell ref="A1:H2"/>
    <mergeCell ref="A3:H4"/>
    <mergeCell ref="A5:H5"/>
    <mergeCell ref="A8:A9"/>
    <mergeCell ref="B8:C8"/>
    <mergeCell ref="D8:G8"/>
    <mergeCell ref="H8:K8"/>
    <mergeCell ref="T46:W54"/>
    <mergeCell ref="T56:W76"/>
    <mergeCell ref="A46:C54"/>
    <mergeCell ref="D46:G54"/>
    <mergeCell ref="H46:K54"/>
    <mergeCell ref="L46:O54"/>
    <mergeCell ref="P46:S54"/>
  </mergeCells>
  <printOptions horizontalCentered="1" verticalCentered="1"/>
  <pageMargins left="0.75000000000000011" right="0.75000000000000011" top="1" bottom="1" header="0.5" footer="0.5"/>
  <pageSetup scale="17" orientation="portrait" horizontalDpi="4294967292" verticalDpi="4294967292"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K76"/>
  <sheetViews>
    <sheetView showGridLines="0" topLeftCell="A7" zoomScale="90" zoomScaleNormal="90" workbookViewId="0">
      <pane xSplit="1" ySplit="3" topLeftCell="K16" activePane="bottomRight" state="frozen"/>
      <selection pane="topRight" activeCell="B7" sqref="B7"/>
      <selection pane="bottomLeft" activeCell="A10" sqref="A10"/>
      <selection pane="bottomRight" activeCell="A7" sqref="A7:W7"/>
    </sheetView>
  </sheetViews>
  <sheetFormatPr baseColWidth="10" defaultColWidth="11.44140625" defaultRowHeight="13.35" customHeight="1" x14ac:dyDescent="0.25"/>
  <cols>
    <col min="1" max="1" width="70.44140625" customWidth="1"/>
    <col min="2" max="2" width="12" customWidth="1"/>
    <col min="3" max="3" width="12.44140625" customWidth="1"/>
    <col min="4" max="6" width="12" customWidth="1"/>
    <col min="7" max="7" width="15.5546875" customWidth="1"/>
    <col min="8" max="8" width="11.77734375" customWidth="1"/>
    <col min="11" max="11" width="15.44140625" customWidth="1"/>
    <col min="15" max="15" width="15.44140625" customWidth="1"/>
    <col min="19" max="19" width="15.44140625" customWidth="1"/>
    <col min="23" max="23" width="15.44140625" customWidth="1"/>
  </cols>
  <sheetData>
    <row r="1" spans="1:37" ht="60" customHeight="1" x14ac:dyDescent="0.3">
      <c r="A1" s="641"/>
      <c r="B1" s="641"/>
      <c r="C1" s="641"/>
      <c r="D1" s="641"/>
      <c r="E1" s="641"/>
      <c r="F1" s="641"/>
      <c r="G1" s="641"/>
      <c r="H1" s="641"/>
      <c r="I1" s="9"/>
      <c r="J1" s="9"/>
      <c r="K1" s="9"/>
      <c r="L1" s="9"/>
      <c r="M1" s="9"/>
      <c r="N1" s="9"/>
      <c r="O1" s="9"/>
      <c r="P1" s="9"/>
      <c r="Q1" s="9"/>
      <c r="R1" s="9"/>
      <c r="S1" s="9"/>
      <c r="T1" s="9"/>
      <c r="U1" s="9"/>
      <c r="V1" s="9"/>
      <c r="W1" s="9"/>
      <c r="X1" s="9"/>
      <c r="Y1" s="9"/>
      <c r="Z1" s="9"/>
      <c r="AA1" s="9"/>
      <c r="AB1" s="9"/>
      <c r="AC1" s="9"/>
      <c r="AD1" s="9"/>
      <c r="AE1" s="9"/>
      <c r="AF1" s="9"/>
      <c r="AG1" s="9"/>
      <c r="AH1" s="9"/>
      <c r="AI1" s="9"/>
      <c r="AJ1" s="9"/>
      <c r="AK1" s="9"/>
    </row>
    <row r="2" spans="1:37" ht="30.75" customHeight="1" x14ac:dyDescent="0.3">
      <c r="A2" s="641"/>
      <c r="B2" s="641"/>
      <c r="C2" s="641"/>
      <c r="D2" s="641"/>
      <c r="E2" s="641"/>
      <c r="F2" s="641"/>
      <c r="G2" s="641"/>
      <c r="H2" s="641"/>
      <c r="I2" s="9"/>
      <c r="J2" s="9"/>
      <c r="K2" s="9"/>
      <c r="L2" s="9"/>
      <c r="M2" s="9"/>
      <c r="N2" s="9"/>
      <c r="O2" s="9"/>
      <c r="P2" s="9"/>
      <c r="Q2" s="9"/>
      <c r="R2" s="9"/>
      <c r="S2" s="9"/>
      <c r="T2" s="9"/>
      <c r="U2" s="9"/>
      <c r="V2" s="9"/>
      <c r="W2" s="9"/>
      <c r="X2" s="9"/>
      <c r="Y2" s="9"/>
      <c r="Z2" s="9"/>
      <c r="AA2" s="9"/>
      <c r="AB2" s="9"/>
      <c r="AC2" s="9"/>
      <c r="AD2" s="9"/>
      <c r="AE2" s="9"/>
      <c r="AF2" s="9"/>
      <c r="AG2" s="9"/>
      <c r="AH2" s="9"/>
      <c r="AI2" s="9"/>
      <c r="AJ2" s="9"/>
      <c r="AK2" s="9"/>
    </row>
    <row r="3" spans="1:37" ht="14.1" customHeight="1" x14ac:dyDescent="0.3">
      <c r="A3" s="640" t="s">
        <v>104</v>
      </c>
      <c r="B3" s="640"/>
      <c r="C3" s="640"/>
      <c r="D3" s="640"/>
      <c r="E3" s="640"/>
      <c r="F3" s="640"/>
      <c r="G3" s="640"/>
      <c r="H3" s="640"/>
      <c r="I3" s="9"/>
      <c r="J3" s="9"/>
      <c r="K3" s="9"/>
      <c r="L3" s="9"/>
      <c r="M3" s="9"/>
      <c r="N3" s="9"/>
      <c r="O3" s="9"/>
      <c r="P3" s="9"/>
      <c r="Q3" s="9"/>
      <c r="R3" s="9"/>
      <c r="S3" s="9"/>
      <c r="T3" s="9"/>
      <c r="U3" s="9"/>
      <c r="V3" s="9"/>
      <c r="W3" s="9"/>
      <c r="X3" s="9"/>
      <c r="Y3" s="9"/>
      <c r="Z3" s="9"/>
      <c r="AA3" s="9"/>
      <c r="AB3" s="9"/>
      <c r="AC3" s="9"/>
      <c r="AD3" s="9"/>
      <c r="AE3" s="9"/>
      <c r="AF3" s="9"/>
      <c r="AG3" s="9"/>
      <c r="AH3" s="9"/>
      <c r="AI3" s="9"/>
      <c r="AJ3" s="9"/>
      <c r="AK3" s="9"/>
    </row>
    <row r="4" spans="1:37" ht="17.100000000000001" customHeight="1" x14ac:dyDescent="0.3">
      <c r="A4" s="640"/>
      <c r="B4" s="640"/>
      <c r="C4" s="640"/>
      <c r="D4" s="640"/>
      <c r="E4" s="640"/>
      <c r="F4" s="640"/>
      <c r="G4" s="640"/>
      <c r="H4" s="640"/>
      <c r="I4" s="9"/>
      <c r="J4" s="9"/>
      <c r="K4" s="9"/>
      <c r="L4" s="9"/>
      <c r="M4" s="9"/>
      <c r="N4" s="9"/>
      <c r="O4" s="9"/>
      <c r="P4" s="9"/>
      <c r="Q4" s="9"/>
      <c r="R4" s="9"/>
      <c r="S4" s="9"/>
      <c r="T4" s="9"/>
      <c r="U4" s="9"/>
      <c r="V4" s="9"/>
      <c r="W4" s="9"/>
      <c r="X4" s="9"/>
      <c r="Y4" s="9"/>
      <c r="Z4" s="9"/>
      <c r="AA4" s="9"/>
      <c r="AB4" s="9"/>
      <c r="AC4" s="9"/>
      <c r="AD4" s="9"/>
      <c r="AE4" s="9"/>
      <c r="AF4" s="9"/>
      <c r="AG4" s="9"/>
      <c r="AH4" s="9"/>
      <c r="AI4" s="9"/>
      <c r="AJ4" s="9"/>
      <c r="AK4" s="9"/>
    </row>
    <row r="5" spans="1:37" ht="71.099999999999994" customHeight="1" x14ac:dyDescent="0.3">
      <c r="A5" s="642" t="s">
        <v>235</v>
      </c>
      <c r="B5" s="643"/>
      <c r="C5" s="643"/>
      <c r="D5" s="643"/>
      <c r="E5" s="643"/>
      <c r="F5" s="643"/>
      <c r="G5" s="643"/>
      <c r="H5" s="644"/>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1:37" ht="13.8" x14ac:dyDescent="0.3">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row>
    <row r="7" spans="1:37" ht="18" customHeight="1" x14ac:dyDescent="0.45">
      <c r="A7" s="645" t="s">
        <v>13</v>
      </c>
      <c r="B7" s="646"/>
      <c r="C7" s="646"/>
      <c r="D7" s="646"/>
      <c r="E7" s="646"/>
      <c r="F7" s="646"/>
      <c r="G7" s="646"/>
      <c r="H7" s="646"/>
      <c r="I7" s="646"/>
      <c r="J7" s="646"/>
      <c r="K7" s="646"/>
      <c r="L7" s="646"/>
      <c r="M7" s="646"/>
      <c r="N7" s="646"/>
      <c r="O7" s="646"/>
      <c r="P7" s="646"/>
      <c r="Q7" s="646"/>
      <c r="R7" s="646"/>
      <c r="S7" s="646"/>
      <c r="T7" s="646"/>
      <c r="U7" s="646"/>
      <c r="V7" s="646"/>
      <c r="W7" s="647"/>
      <c r="X7" s="9"/>
      <c r="Y7" s="9"/>
      <c r="Z7" s="9"/>
      <c r="AA7" s="9"/>
      <c r="AB7" s="9"/>
      <c r="AC7" s="9"/>
      <c r="AD7" s="9"/>
      <c r="AE7" s="9"/>
      <c r="AF7" s="9"/>
      <c r="AG7" s="9"/>
      <c r="AH7" s="9"/>
      <c r="AI7" s="9"/>
      <c r="AJ7" s="9"/>
      <c r="AK7" s="9"/>
    </row>
    <row r="8" spans="1:37" ht="17.25" customHeight="1" x14ac:dyDescent="0.3">
      <c r="A8" s="730" t="s">
        <v>72</v>
      </c>
      <c r="B8" s="682" t="s">
        <v>106</v>
      </c>
      <c r="C8" s="683"/>
      <c r="D8" s="678" t="s">
        <v>107</v>
      </c>
      <c r="E8" s="679"/>
      <c r="F8" s="679"/>
      <c r="G8" s="680"/>
      <c r="H8" s="678" t="s">
        <v>108</v>
      </c>
      <c r="I8" s="679"/>
      <c r="J8" s="679"/>
      <c r="K8" s="680"/>
      <c r="L8" s="682" t="s">
        <v>109</v>
      </c>
      <c r="M8" s="683"/>
      <c r="N8" s="683"/>
      <c r="O8" s="684"/>
      <c r="P8" s="682" t="s">
        <v>110</v>
      </c>
      <c r="Q8" s="683"/>
      <c r="R8" s="683"/>
      <c r="S8" s="684"/>
      <c r="T8" s="682" t="s">
        <v>111</v>
      </c>
      <c r="U8" s="683"/>
      <c r="V8" s="683"/>
      <c r="W8" s="684"/>
      <c r="X8" s="9"/>
      <c r="Y8" s="9"/>
      <c r="Z8" s="9"/>
      <c r="AA8" s="9"/>
      <c r="AB8" s="9"/>
      <c r="AC8" s="9"/>
      <c r="AD8" s="9"/>
      <c r="AE8" s="9"/>
      <c r="AF8" s="9"/>
      <c r="AG8" s="9"/>
      <c r="AH8" s="9"/>
      <c r="AI8" s="9"/>
      <c r="AJ8" s="9"/>
      <c r="AK8" s="9"/>
    </row>
    <row r="9" spans="1:37" ht="53.55" customHeight="1" x14ac:dyDescent="0.3">
      <c r="A9" s="731"/>
      <c r="B9" s="30" t="s">
        <v>112</v>
      </c>
      <c r="C9" s="232" t="s">
        <v>113</v>
      </c>
      <c r="D9" s="30" t="s">
        <v>112</v>
      </c>
      <c r="E9" s="232" t="s">
        <v>114</v>
      </c>
      <c r="F9" s="232" t="s">
        <v>113</v>
      </c>
      <c r="G9" s="238" t="s">
        <v>198</v>
      </c>
      <c r="H9" s="27" t="s">
        <v>112</v>
      </c>
      <c r="I9" s="232" t="s">
        <v>115</v>
      </c>
      <c r="J9" s="232" t="s">
        <v>113</v>
      </c>
      <c r="K9" s="238" t="s">
        <v>198</v>
      </c>
      <c r="L9" s="30" t="s">
        <v>112</v>
      </c>
      <c r="M9" s="232" t="s">
        <v>116</v>
      </c>
      <c r="N9" s="232" t="s">
        <v>113</v>
      </c>
      <c r="O9" s="238" t="s">
        <v>198</v>
      </c>
      <c r="P9" s="30" t="s">
        <v>112</v>
      </c>
      <c r="Q9" s="232" t="s">
        <v>117</v>
      </c>
      <c r="R9" s="232" t="s">
        <v>113</v>
      </c>
      <c r="S9" s="238" t="s">
        <v>198</v>
      </c>
      <c r="T9" s="27" t="s">
        <v>112</v>
      </c>
      <c r="U9" s="232" t="s">
        <v>118</v>
      </c>
      <c r="V9" s="232" t="s">
        <v>113</v>
      </c>
      <c r="W9" s="239" t="s">
        <v>198</v>
      </c>
      <c r="X9" s="9"/>
      <c r="Y9" s="9"/>
      <c r="Z9" s="9"/>
      <c r="AA9" s="9"/>
      <c r="AB9" s="9"/>
      <c r="AC9" s="9"/>
      <c r="AD9" s="9"/>
      <c r="AE9" s="9"/>
      <c r="AF9" s="9"/>
      <c r="AG9" s="9"/>
      <c r="AH9" s="9"/>
      <c r="AI9" s="9"/>
      <c r="AJ9" s="9"/>
      <c r="AK9" s="9"/>
    </row>
    <row r="10" spans="1:37" ht="16.350000000000001" customHeight="1" x14ac:dyDescent="0.3">
      <c r="A10" s="252" t="s">
        <v>200</v>
      </c>
      <c r="B10" s="210"/>
      <c r="C10" s="211"/>
      <c r="D10" s="210"/>
      <c r="E10" s="211"/>
      <c r="F10" s="211"/>
      <c r="G10" s="212"/>
      <c r="H10" s="210"/>
      <c r="I10" s="211"/>
      <c r="J10" s="211"/>
      <c r="K10" s="213"/>
      <c r="L10" s="210"/>
      <c r="M10" s="211"/>
      <c r="N10" s="211"/>
      <c r="O10" s="212"/>
      <c r="P10" s="210"/>
      <c r="Q10" s="211"/>
      <c r="R10" s="211"/>
      <c r="S10" s="212"/>
      <c r="T10" s="210"/>
      <c r="U10" s="211"/>
      <c r="V10" s="211"/>
      <c r="W10" s="213"/>
      <c r="X10" s="9"/>
      <c r="Y10" s="9"/>
      <c r="Z10" s="9"/>
      <c r="AA10" s="9"/>
      <c r="AB10" s="9"/>
      <c r="AC10" s="9"/>
      <c r="AD10" s="9"/>
      <c r="AE10" s="9"/>
      <c r="AF10" s="9"/>
      <c r="AG10" s="9"/>
      <c r="AH10" s="9"/>
      <c r="AI10" s="9"/>
      <c r="AJ10" s="9"/>
      <c r="AK10" s="9"/>
    </row>
    <row r="11" spans="1:37" ht="15" x14ac:dyDescent="0.35">
      <c r="A11" s="253" t="s">
        <v>176</v>
      </c>
      <c r="B11" s="308">
        <v>68.952901999999995</v>
      </c>
      <c r="C11" s="309"/>
      <c r="D11" s="308">
        <v>74.597570000000005</v>
      </c>
      <c r="E11" s="310">
        <f>+((D11/B11)-1)*100</f>
        <v>8.1862660399703024</v>
      </c>
      <c r="F11" s="309"/>
      <c r="G11" s="311">
        <f>+(E11/100)*C14</f>
        <v>1.0205743842434795E-2</v>
      </c>
      <c r="H11" s="312">
        <v>99.625282999999996</v>
      </c>
      <c r="I11" s="310">
        <f>+((H11/D11)-1)*100</f>
        <v>33.550305995222082</v>
      </c>
      <c r="J11" s="309"/>
      <c r="K11" s="311">
        <f>+(I11/100)*F14</f>
        <v>4.2045906334973036E-2</v>
      </c>
      <c r="L11" s="308">
        <v>114.53093800000001</v>
      </c>
      <c r="M11" s="310">
        <f>+((L11/H11)-1)*100</f>
        <v>14.961719104978609</v>
      </c>
      <c r="N11" s="309"/>
      <c r="O11" s="311">
        <f>+(M11/100)*J14</f>
        <v>2.357153997423888E-2</v>
      </c>
      <c r="P11" s="308">
        <v>150.927594</v>
      </c>
      <c r="Q11" s="310">
        <f>+((P11/L11)-1)*100</f>
        <v>31.778885806383595</v>
      </c>
      <c r="R11" s="309"/>
      <c r="S11" s="311">
        <f>+(Q11/100)*N14</f>
        <v>5.2575462724874088E-2</v>
      </c>
      <c r="T11" s="308">
        <v>209.91159485891629</v>
      </c>
      <c r="U11" s="310">
        <f>+((T11/P11)-1)*100</f>
        <v>39.080991948308849</v>
      </c>
      <c r="V11" s="309"/>
      <c r="W11" s="311">
        <f>+(U11/100)*R14</f>
        <v>6.5532619234694528E-2</v>
      </c>
      <c r="X11" s="48"/>
      <c r="Y11" s="48"/>
      <c r="Z11" s="48"/>
      <c r="AA11" s="48"/>
      <c r="AB11" s="48"/>
      <c r="AC11" s="48"/>
      <c r="AD11" s="48"/>
      <c r="AE11" s="48"/>
      <c r="AF11" s="48"/>
      <c r="AG11" s="48"/>
      <c r="AH11" s="48"/>
      <c r="AI11" s="48"/>
      <c r="AJ11" s="48"/>
      <c r="AK11" s="48"/>
    </row>
    <row r="12" spans="1:37" ht="13.8" x14ac:dyDescent="0.3">
      <c r="A12" s="49" t="s">
        <v>201</v>
      </c>
      <c r="B12" s="290"/>
      <c r="C12" s="246">
        <f>+(B11/B35)*100</f>
        <v>4.2607600208610878E-3</v>
      </c>
      <c r="D12" s="290"/>
      <c r="E12" s="291"/>
      <c r="F12" s="246">
        <f>+(D11/D35)*100</f>
        <v>4.3047945778595942E-3</v>
      </c>
      <c r="G12" s="267"/>
      <c r="H12" s="292"/>
      <c r="I12" s="291"/>
      <c r="J12" s="246">
        <f>+(H11/H35)*100</f>
        <v>5.3635657045026904E-3</v>
      </c>
      <c r="K12" s="267"/>
      <c r="L12" s="290"/>
      <c r="M12" s="291"/>
      <c r="N12" s="246">
        <f>+(L11/L35)*100</f>
        <v>6.5651947215189079E-3</v>
      </c>
      <c r="O12" s="267"/>
      <c r="P12" s="290"/>
      <c r="Q12" s="291"/>
      <c r="R12" s="246">
        <f>+(P11/P35)*100</f>
        <v>7.0983529564478797E-3</v>
      </c>
      <c r="S12" s="267"/>
      <c r="T12" s="290"/>
      <c r="U12" s="291"/>
      <c r="V12" s="246">
        <f>+(T11/T35)*100</f>
        <v>8.0197688363005462E-3</v>
      </c>
      <c r="W12" s="267"/>
      <c r="X12" s="9"/>
      <c r="Y12" s="9"/>
      <c r="Z12" s="9"/>
      <c r="AA12" s="9"/>
      <c r="AB12" s="9"/>
      <c r="AC12" s="9"/>
      <c r="AD12" s="9"/>
      <c r="AE12" s="9"/>
      <c r="AF12" s="9"/>
      <c r="AG12" s="9"/>
      <c r="AH12" s="9"/>
      <c r="AI12" s="9"/>
      <c r="AJ12" s="9"/>
      <c r="AK12" s="9"/>
    </row>
    <row r="13" spans="1:37" ht="13.8" x14ac:dyDescent="0.3">
      <c r="A13" s="219" t="s">
        <v>202</v>
      </c>
      <c r="B13" s="268"/>
      <c r="C13" s="247">
        <f>+(B11/B38)*100</f>
        <v>7.491045562543523E-3</v>
      </c>
      <c r="D13" s="268"/>
      <c r="E13" s="270"/>
      <c r="F13" s="247">
        <f>+(D11/D38)*100</f>
        <v>7.5519588657924604E-3</v>
      </c>
      <c r="G13" s="271"/>
      <c r="H13" s="293"/>
      <c r="I13" s="270"/>
      <c r="J13" s="247">
        <f>+(H11/H38)*100</f>
        <v>9.3980087126486218E-3</v>
      </c>
      <c r="K13" s="271"/>
      <c r="L13" s="268"/>
      <c r="M13" s="270"/>
      <c r="N13" s="247">
        <f>+(L11/L38)*100</f>
        <v>1.1479013412284911E-2</v>
      </c>
      <c r="O13" s="271"/>
      <c r="P13" s="268"/>
      <c r="Q13" s="270"/>
      <c r="R13" s="247">
        <f>+(P11/P38)*100</f>
        <v>1.2655489331586965E-2</v>
      </c>
      <c r="S13" s="271"/>
      <c r="T13" s="268"/>
      <c r="U13" s="270"/>
      <c r="V13" s="247">
        <f>+(T11/T38)*100</f>
        <v>1.4352709345534457E-2</v>
      </c>
      <c r="W13" s="271"/>
      <c r="X13" s="9"/>
      <c r="Y13" s="9"/>
      <c r="Z13" s="9"/>
      <c r="AA13" s="9"/>
      <c r="AB13" s="9"/>
      <c r="AC13" s="9"/>
      <c r="AD13" s="9"/>
      <c r="AE13" s="9"/>
      <c r="AF13" s="9"/>
      <c r="AG13" s="9"/>
      <c r="AH13" s="9"/>
      <c r="AI13" s="9"/>
      <c r="AJ13" s="9"/>
      <c r="AK13" s="9"/>
    </row>
    <row r="14" spans="1:37" ht="13.8" x14ac:dyDescent="0.3">
      <c r="A14" s="240" t="s">
        <v>203</v>
      </c>
      <c r="B14" s="290"/>
      <c r="C14" s="246">
        <f>+B11/'C.1__'!$B$11*100</f>
        <v>0.12466909568543437</v>
      </c>
      <c r="D14" s="290"/>
      <c r="E14" s="291"/>
      <c r="F14" s="246">
        <f>+D11/'C.1__'!D$11*100</f>
        <v>0.12532197572493323</v>
      </c>
      <c r="G14" s="267"/>
      <c r="H14" s="292"/>
      <c r="I14" s="291"/>
      <c r="J14" s="246">
        <f>+H11/'C.1__'!G$11*100</f>
        <v>0.15754566576774787</v>
      </c>
      <c r="K14" s="267"/>
      <c r="L14" s="290"/>
      <c r="M14" s="291"/>
      <c r="N14" s="246">
        <f>+L11/'C.1__'!J$11*100</f>
        <v>0.16544149170362976</v>
      </c>
      <c r="O14" s="267"/>
      <c r="P14" s="290"/>
      <c r="Q14" s="291"/>
      <c r="R14" s="246">
        <f>+P11/'C.1__'!M$11*100</f>
        <v>0.16768412460301002</v>
      </c>
      <c r="S14" s="267"/>
      <c r="T14" s="290"/>
      <c r="U14" s="291"/>
      <c r="V14" s="246">
        <f>+T11/'C.1__'!P$11*100</f>
        <v>0.18753522959966054</v>
      </c>
      <c r="W14" s="267"/>
      <c r="X14" s="9"/>
      <c r="Y14" s="9"/>
      <c r="Z14" s="9"/>
      <c r="AA14" s="9"/>
      <c r="AB14" s="9"/>
      <c r="AC14" s="9"/>
      <c r="AD14" s="9"/>
      <c r="AE14" s="9"/>
      <c r="AF14" s="9"/>
      <c r="AG14" s="9"/>
      <c r="AH14" s="9"/>
      <c r="AI14" s="9"/>
      <c r="AJ14" s="9"/>
      <c r="AK14" s="9"/>
    </row>
    <row r="15" spans="1:37" ht="15" x14ac:dyDescent="0.35">
      <c r="A15" s="254" t="s">
        <v>179</v>
      </c>
      <c r="B15" s="313">
        <v>27.610779744158076</v>
      </c>
      <c r="C15" s="314"/>
      <c r="D15" s="313">
        <v>29.725562631704037</v>
      </c>
      <c r="E15" s="315">
        <f>+((D15/B15)-1)*100</f>
        <v>7.6592653562904456</v>
      </c>
      <c r="F15" s="314"/>
      <c r="G15" s="316">
        <f>+(E15/100)*C19</f>
        <v>8.7552396536963624E-3</v>
      </c>
      <c r="H15" s="317">
        <v>39.519186182991028</v>
      </c>
      <c r="I15" s="315">
        <f>+((H15/D15)-1)*100</f>
        <v>32.946806331737946</v>
      </c>
      <c r="J15" s="314"/>
      <c r="K15" s="316">
        <f>+(I15/100)*F19</f>
        <v>3.7938523150997522E-2</v>
      </c>
      <c r="L15" s="313">
        <v>46.387112889020862</v>
      </c>
      <c r="M15" s="315">
        <f>+((L15/H15)-1)*100</f>
        <v>17.378714921477247</v>
      </c>
      <c r="N15" s="314"/>
      <c r="O15" s="316">
        <f>+(M15/100)*J19</f>
        <v>2.542620375258552E-2</v>
      </c>
      <c r="P15" s="313">
        <v>56.731171769020179</v>
      </c>
      <c r="Q15" s="315">
        <f>+((P15/L15)-1)*100</f>
        <v>22.299423774760506</v>
      </c>
      <c r="R15" s="314"/>
      <c r="S15" s="316">
        <f>+(Q15/100)*N19</f>
        <v>3.3487505763610093E-2</v>
      </c>
      <c r="T15" s="313">
        <v>79.755954367684794</v>
      </c>
      <c r="U15" s="315">
        <f>+((T15/P15)-1)*100</f>
        <v>40.585769482092758</v>
      </c>
      <c r="V15" s="314"/>
      <c r="W15" s="316">
        <f>+(U15/100)*R19</f>
        <v>5.384615514418168E-2</v>
      </c>
      <c r="X15" s="48"/>
      <c r="Y15" s="48"/>
      <c r="Z15" s="48"/>
      <c r="AA15" s="48"/>
      <c r="AB15" s="48"/>
      <c r="AC15" s="48"/>
      <c r="AD15" s="48"/>
      <c r="AE15" s="48"/>
      <c r="AF15" s="48"/>
      <c r="AG15" s="48"/>
      <c r="AH15" s="48"/>
      <c r="AI15" s="48"/>
      <c r="AJ15" s="48"/>
      <c r="AK15" s="48"/>
    </row>
    <row r="16" spans="1:37" ht="13.8" x14ac:dyDescent="0.3">
      <c r="A16" s="240" t="s">
        <v>204</v>
      </c>
      <c r="B16" s="294"/>
      <c r="C16" s="246">
        <f>+(B15/B36)*100</f>
        <v>3.5289039546838232E-3</v>
      </c>
      <c r="D16" s="294"/>
      <c r="E16" s="295"/>
      <c r="F16" s="246">
        <f>+(D15/D36)*100</f>
        <v>3.5546730817032014E-3</v>
      </c>
      <c r="G16" s="267"/>
      <c r="H16" s="296"/>
      <c r="I16" s="295"/>
      <c r="J16" s="246">
        <f>+(H15/H36)*100</f>
        <v>4.4025014324010538E-3</v>
      </c>
      <c r="K16" s="267"/>
      <c r="L16" s="294"/>
      <c r="M16" s="295"/>
      <c r="N16" s="246">
        <f>+(L15/L36)*100</f>
        <v>5.5490760600927173E-3</v>
      </c>
      <c r="O16" s="267"/>
      <c r="P16" s="294"/>
      <c r="Q16" s="295"/>
      <c r="R16" s="246">
        <f>+(P15/P36)*100</f>
        <v>5.4199564319233123E-3</v>
      </c>
      <c r="S16" s="267"/>
      <c r="T16" s="294"/>
      <c r="U16" s="295"/>
      <c r="V16" s="246">
        <f>+(T15/T36)*100</f>
        <v>6.123504699405184E-3</v>
      </c>
      <c r="W16" s="267"/>
      <c r="X16" s="9"/>
      <c r="Y16" s="9"/>
      <c r="Z16" s="9"/>
      <c r="AA16" s="9"/>
      <c r="AB16" s="9"/>
      <c r="AC16" s="9"/>
      <c r="AD16" s="9"/>
      <c r="AE16" s="9"/>
      <c r="AF16" s="9"/>
      <c r="AG16" s="9"/>
      <c r="AH16" s="9"/>
      <c r="AI16" s="9"/>
      <c r="AJ16" s="9"/>
      <c r="AK16" s="9"/>
    </row>
    <row r="17" spans="1:37" ht="13.8" x14ac:dyDescent="0.3">
      <c r="A17" s="219" t="s">
        <v>181</v>
      </c>
      <c r="B17" s="272"/>
      <c r="C17" s="247">
        <f>+(B15/B11)*100</f>
        <v>40.042955326460486</v>
      </c>
      <c r="D17" s="272"/>
      <c r="E17" s="273"/>
      <c r="F17" s="247">
        <f>+(D15/D11)*100</f>
        <v>39.847896696506382</v>
      </c>
      <c r="G17" s="271"/>
      <c r="H17" s="297"/>
      <c r="I17" s="273"/>
      <c r="J17" s="247">
        <f>+(H15/H11)*100</f>
        <v>39.667828279083558</v>
      </c>
      <c r="K17" s="271"/>
      <c r="L17" s="272"/>
      <c r="M17" s="273"/>
      <c r="N17" s="247">
        <f>+(L15/L11)*100</f>
        <v>40.501818721698463</v>
      </c>
      <c r="O17" s="271"/>
      <c r="P17" s="272"/>
      <c r="Q17" s="273"/>
      <c r="R17" s="247">
        <f>+(P15/P11)*100</f>
        <v>37.588336410517606</v>
      </c>
      <c r="S17" s="271"/>
      <c r="T17" s="272"/>
      <c r="U17" s="273"/>
      <c r="V17" s="247">
        <f>+(T15/T11)*100</f>
        <v>37.995020914061264</v>
      </c>
      <c r="W17" s="271"/>
      <c r="X17" s="9"/>
      <c r="Y17" s="9"/>
      <c r="Z17" s="9"/>
      <c r="AA17" s="9"/>
      <c r="AB17" s="9"/>
      <c r="AC17" s="9"/>
      <c r="AD17" s="9"/>
      <c r="AE17" s="9"/>
      <c r="AF17" s="9"/>
      <c r="AG17" s="9"/>
      <c r="AH17" s="9"/>
      <c r="AI17" s="9"/>
      <c r="AJ17" s="9"/>
      <c r="AK17" s="9"/>
    </row>
    <row r="18" spans="1:37" ht="13.8" x14ac:dyDescent="0.3">
      <c r="A18" s="49" t="s">
        <v>182</v>
      </c>
      <c r="B18" s="294"/>
      <c r="C18" s="246">
        <f>+B15/B20*100</f>
        <v>66.786072503223977</v>
      </c>
      <c r="D18" s="294"/>
      <c r="E18" s="295"/>
      <c r="F18" s="246">
        <f>+D15/D20*100</f>
        <v>66.245225865929157</v>
      </c>
      <c r="G18" s="267"/>
      <c r="H18" s="296"/>
      <c r="I18" s="295"/>
      <c r="J18" s="246">
        <f>+H15/H20*100</f>
        <v>65.749047560525995</v>
      </c>
      <c r="K18" s="267"/>
      <c r="L18" s="294"/>
      <c r="M18" s="295"/>
      <c r="N18" s="246">
        <f>+L15/L20*100</f>
        <v>68.072364316905805</v>
      </c>
      <c r="O18" s="267"/>
      <c r="P18" s="294"/>
      <c r="Q18" s="295"/>
      <c r="R18" s="246">
        <f>+P15/P20*100</f>
        <v>60.226461287361012</v>
      </c>
      <c r="S18" s="267"/>
      <c r="T18" s="294"/>
      <c r="U18" s="295"/>
      <c r="V18" s="246">
        <f>+T15/T20*100</f>
        <v>61.27737074372731</v>
      </c>
      <c r="W18" s="267"/>
      <c r="X18" s="9"/>
      <c r="Y18" s="9"/>
      <c r="Z18" s="9"/>
      <c r="AA18" s="9"/>
      <c r="AB18" s="9"/>
      <c r="AC18" s="9"/>
      <c r="AD18" s="9"/>
      <c r="AE18" s="9"/>
      <c r="AF18" s="9"/>
      <c r="AG18" s="9"/>
      <c r="AH18" s="9"/>
      <c r="AI18" s="9"/>
      <c r="AJ18" s="9"/>
      <c r="AK18" s="9"/>
    </row>
    <row r="19" spans="1:37" ht="26.4" x14ac:dyDescent="0.3">
      <c r="A19" s="242" t="s">
        <v>227</v>
      </c>
      <c r="B19" s="272"/>
      <c r="C19" s="247">
        <f>+(B15/'C.1__'!$B$14)*100</f>
        <v>0.11430913079027624</v>
      </c>
      <c r="D19" s="272"/>
      <c r="E19" s="273"/>
      <c r="F19" s="247">
        <f>+(D15/'C.1__'!D$14)*100</f>
        <v>0.1151508366820095</v>
      </c>
      <c r="G19" s="271"/>
      <c r="H19" s="297"/>
      <c r="I19" s="273"/>
      <c r="J19" s="247">
        <f>+(H15/'C.1__'!G$14)*100</f>
        <v>0.14630658174364142</v>
      </c>
      <c r="K19" s="271"/>
      <c r="L19" s="272"/>
      <c r="M19" s="273"/>
      <c r="N19" s="247">
        <f>+(L15/'C.1__'!J$14)*100</f>
        <v>0.15017206768146524</v>
      </c>
      <c r="O19" s="271"/>
      <c r="P19" s="272"/>
      <c r="Q19" s="273"/>
      <c r="R19" s="247">
        <f>+(P15/'C.1__'!M$14)*100</f>
        <v>0.13267250031551001</v>
      </c>
      <c r="S19" s="271"/>
      <c r="T19" s="272"/>
      <c r="U19" s="273"/>
      <c r="V19" s="247">
        <f>+(T15/'C.1__'!P$14)*100</f>
        <v>0.14886642526612512</v>
      </c>
      <c r="W19" s="271"/>
      <c r="X19" s="9"/>
      <c r="Y19" s="9"/>
      <c r="Z19" s="9"/>
      <c r="AA19" s="9"/>
      <c r="AB19" s="9"/>
      <c r="AC19" s="9"/>
      <c r="AD19" s="9"/>
      <c r="AE19" s="9"/>
      <c r="AF19" s="9"/>
      <c r="AG19" s="9"/>
      <c r="AH19" s="9"/>
      <c r="AI19" s="9"/>
      <c r="AJ19" s="9"/>
      <c r="AK19" s="9"/>
    </row>
    <row r="20" spans="1:37" ht="15" x14ac:dyDescent="0.3">
      <c r="A20" s="255" t="s">
        <v>183</v>
      </c>
      <c r="B20" s="318">
        <f>+B11-B15</f>
        <v>41.342122255841915</v>
      </c>
      <c r="C20" s="319"/>
      <c r="D20" s="318">
        <f>+D11-D15</f>
        <v>44.872007368295968</v>
      </c>
      <c r="E20" s="320">
        <f>+((D20/B20)-1)*100</f>
        <v>8.5382290986652407</v>
      </c>
      <c r="F20" s="319"/>
      <c r="G20" s="321">
        <f>+(E20/100)*C24</f>
        <v>1.1330347224108235E-2</v>
      </c>
      <c r="H20" s="322">
        <f>+H11-H15</f>
        <v>60.106096817008968</v>
      </c>
      <c r="I20" s="320">
        <f>+((H20/D20)-1)*100</f>
        <v>33.950095710397285</v>
      </c>
      <c r="J20" s="319"/>
      <c r="K20" s="321">
        <f>+(I20/100)*F24</f>
        <v>4.5191234082893973E-2</v>
      </c>
      <c r="L20" s="318">
        <f>+L11-L15</f>
        <v>68.143825110979151</v>
      </c>
      <c r="M20" s="320">
        <f>+((L20/H20)-1)*100</f>
        <v>13.372567376053013</v>
      </c>
      <c r="N20" s="319"/>
      <c r="O20" s="321">
        <f>+(M20/100)*J24</f>
        <v>2.2188592300166288E-2</v>
      </c>
      <c r="P20" s="318">
        <f>+P11-P15</f>
        <v>94.19642223097982</v>
      </c>
      <c r="Q20" s="320">
        <f>+((P20/L20)-1)*100</f>
        <v>38.231779735832802</v>
      </c>
      <c r="R20" s="319"/>
      <c r="S20" s="321">
        <f>+(Q20/100)*N24</f>
        <v>6.7954759880061277E-2</v>
      </c>
      <c r="T20" s="318">
        <f>+T11-T15</f>
        <v>130.15564049123151</v>
      </c>
      <c r="U20" s="320">
        <f>+((T20/P20)-1)*100</f>
        <v>38.174717689463613</v>
      </c>
      <c r="V20" s="319"/>
      <c r="W20" s="321">
        <f>+(U20/100)*R24</f>
        <v>7.6109358225487311E-2</v>
      </c>
      <c r="X20" s="9"/>
      <c r="Y20" s="9"/>
      <c r="Z20" s="9"/>
      <c r="AA20" s="9"/>
      <c r="AB20" s="9"/>
      <c r="AC20" s="9"/>
      <c r="AD20" s="9"/>
      <c r="AE20" s="9"/>
      <c r="AF20" s="9"/>
      <c r="AG20" s="9"/>
      <c r="AH20" s="9"/>
      <c r="AI20" s="9"/>
      <c r="AJ20" s="9"/>
      <c r="AK20" s="9"/>
    </row>
    <row r="21" spans="1:37" ht="13.8" x14ac:dyDescent="0.3">
      <c r="A21" s="219" t="s">
        <v>206</v>
      </c>
      <c r="B21" s="214"/>
      <c r="C21" s="247">
        <f>+(B20/B37)*100</f>
        <v>4.9457860400382242E-3</v>
      </c>
      <c r="D21" s="214"/>
      <c r="E21" s="236"/>
      <c r="F21" s="247">
        <f>+(D20/D37)*100</f>
        <v>5.0043726209712501E-3</v>
      </c>
      <c r="G21" s="276"/>
      <c r="H21" s="215"/>
      <c r="I21" s="236"/>
      <c r="J21" s="247">
        <f>+(H20/H37)*100</f>
        <v>6.2624086069699436E-3</v>
      </c>
      <c r="K21" s="276"/>
      <c r="L21" s="278"/>
      <c r="M21" s="236"/>
      <c r="N21" s="247">
        <f>+(L20/L37)*100</f>
        <v>7.5000853107153789E-3</v>
      </c>
      <c r="O21" s="277"/>
      <c r="P21" s="278"/>
      <c r="Q21" s="236"/>
      <c r="R21" s="247">
        <f>+(P20/P37)*100</f>
        <v>8.7257286520441707E-3</v>
      </c>
      <c r="S21" s="277"/>
      <c r="T21" s="278"/>
      <c r="U21" s="236"/>
      <c r="V21" s="247">
        <f>+(T20/T37)*100</f>
        <v>9.8979856203088527E-3</v>
      </c>
      <c r="W21" s="276"/>
      <c r="X21" s="9"/>
      <c r="Y21" s="9"/>
      <c r="Z21" s="9"/>
      <c r="AA21" s="9"/>
      <c r="AB21" s="9"/>
      <c r="AC21" s="9"/>
      <c r="AD21" s="9"/>
      <c r="AE21" s="9"/>
      <c r="AF21" s="9"/>
      <c r="AG21" s="9"/>
      <c r="AH21" s="9"/>
      <c r="AI21" s="9"/>
      <c r="AJ21" s="9"/>
      <c r="AK21" s="9"/>
    </row>
    <row r="22" spans="1:37" ht="13.8" hidden="1" x14ac:dyDescent="0.3">
      <c r="A22" s="49" t="s">
        <v>185</v>
      </c>
      <c r="B22" s="59"/>
      <c r="C22" s="246">
        <f>+(B20/B11)*100</f>
        <v>59.957044673539507</v>
      </c>
      <c r="D22" s="59"/>
      <c r="E22" s="233"/>
      <c r="F22" s="246">
        <f>+(D20/D11)*100</f>
        <v>60.152103303493618</v>
      </c>
      <c r="G22" s="280"/>
      <c r="H22" s="64"/>
      <c r="I22" s="233"/>
      <c r="J22" s="246">
        <f>+(H20/H11)*100</f>
        <v>60.332171720916442</v>
      </c>
      <c r="K22" s="280"/>
      <c r="L22" s="282"/>
      <c r="M22" s="233"/>
      <c r="N22" s="246">
        <f>+(L20/L11)*100</f>
        <v>59.498181278301544</v>
      </c>
      <c r="O22" s="281"/>
      <c r="P22" s="282"/>
      <c r="Q22" s="233"/>
      <c r="R22" s="246">
        <f>+(P20/P11)*100</f>
        <v>62.411663589482401</v>
      </c>
      <c r="S22" s="281"/>
      <c r="T22" s="282"/>
      <c r="U22" s="233"/>
      <c r="V22" s="246">
        <f>+(T20/T11)*100</f>
        <v>62.004979085938736</v>
      </c>
      <c r="W22" s="280"/>
      <c r="X22" s="9"/>
      <c r="Y22" s="9"/>
      <c r="Z22" s="9"/>
      <c r="AA22" s="9"/>
      <c r="AB22" s="9"/>
      <c r="AC22" s="9"/>
      <c r="AD22" s="9"/>
      <c r="AE22" s="9"/>
      <c r="AF22" s="9"/>
      <c r="AG22" s="9"/>
      <c r="AH22" s="9"/>
      <c r="AI22" s="9"/>
      <c r="AJ22" s="9"/>
      <c r="AK22" s="9"/>
    </row>
    <row r="23" spans="1:37" ht="13.8" x14ac:dyDescent="0.3">
      <c r="A23" s="219" t="s">
        <v>207</v>
      </c>
      <c r="B23" s="214"/>
      <c r="C23" s="247">
        <f>+(B20/B38)*100</f>
        <v>4.4914095344494188E-3</v>
      </c>
      <c r="D23" s="214"/>
      <c r="E23" s="236"/>
      <c r="F23" s="247">
        <f>+(D20/D38)*100</f>
        <v>4.542662098388826E-3</v>
      </c>
      <c r="G23" s="276"/>
      <c r="H23" s="215"/>
      <c r="I23" s="236"/>
      <c r="J23" s="247">
        <f>+(H20/H38)*100</f>
        <v>5.6700227548618547E-3</v>
      </c>
      <c r="K23" s="276"/>
      <c r="L23" s="278"/>
      <c r="M23" s="236"/>
      <c r="N23" s="247">
        <f>+(L20/L38)*100</f>
        <v>6.8298042090018237E-3</v>
      </c>
      <c r="O23" s="277"/>
      <c r="P23" s="278"/>
      <c r="Q23" s="236"/>
      <c r="R23" s="247">
        <f>+(P20/P38)*100</f>
        <v>7.8985014272328919E-3</v>
      </c>
      <c r="S23" s="277"/>
      <c r="T23" s="278"/>
      <c r="U23" s="236"/>
      <c r="V23" s="247">
        <f>+(T20/T38)*100</f>
        <v>8.8993944279642159E-3</v>
      </c>
      <c r="W23" s="276"/>
      <c r="X23" s="9"/>
      <c r="Y23" s="9"/>
      <c r="Z23" s="9"/>
      <c r="AA23" s="9"/>
      <c r="AB23" s="9"/>
      <c r="AC23" s="9"/>
      <c r="AD23" s="9"/>
      <c r="AE23" s="9"/>
      <c r="AF23" s="9"/>
      <c r="AG23" s="9"/>
      <c r="AH23" s="9"/>
      <c r="AI23" s="9"/>
      <c r="AJ23" s="9"/>
      <c r="AK23" s="9"/>
    </row>
    <row r="24" spans="1:37" ht="13.8" x14ac:dyDescent="0.3">
      <c r="A24" s="241" t="s">
        <v>208</v>
      </c>
      <c r="B24" s="63"/>
      <c r="C24" s="248">
        <f>+(B20/'C.1__'!$B$18)*100</f>
        <v>0.13270137276920196</v>
      </c>
      <c r="D24" s="63"/>
      <c r="E24" s="234"/>
      <c r="F24" s="248">
        <f>+(D20/'C.1__'!D$18)*100</f>
        <v>0.1331107707865874</v>
      </c>
      <c r="G24" s="298"/>
      <c r="H24" s="204"/>
      <c r="I24" s="234"/>
      <c r="J24" s="248">
        <f>+(H20/'C.1__'!G$18)*100</f>
        <v>0.16592619559278207</v>
      </c>
      <c r="K24" s="298"/>
      <c r="L24" s="299"/>
      <c r="M24" s="234"/>
      <c r="N24" s="248">
        <f>+(L20/'C.1__'!J$18)*100</f>
        <v>0.17774417081706129</v>
      </c>
      <c r="O24" s="300"/>
      <c r="P24" s="299"/>
      <c r="Q24" s="234"/>
      <c r="R24" s="248">
        <f>+(P20/'C.1__'!M$18)*100</f>
        <v>0.19937110955110959</v>
      </c>
      <c r="S24" s="300"/>
      <c r="T24" s="299"/>
      <c r="U24" s="234"/>
      <c r="V24" s="248">
        <f>+(T20/'C.1__'!P$18)*100</f>
        <v>0.22303612602614944</v>
      </c>
      <c r="W24" s="298"/>
      <c r="X24" s="9"/>
      <c r="Y24" s="9"/>
      <c r="Z24" s="9"/>
      <c r="AA24" s="9"/>
      <c r="AB24" s="9"/>
      <c r="AC24" s="9"/>
      <c r="AD24" s="9"/>
      <c r="AE24" s="9"/>
      <c r="AF24" s="9"/>
      <c r="AG24" s="9"/>
      <c r="AH24" s="9"/>
      <c r="AI24" s="9"/>
      <c r="AJ24" s="9"/>
      <c r="AK24" s="9"/>
    </row>
    <row r="25" spans="1:37" ht="15" x14ac:dyDescent="0.35">
      <c r="A25" s="256" t="s">
        <v>209</v>
      </c>
      <c r="B25" s="205"/>
      <c r="C25" s="249"/>
      <c r="D25" s="205"/>
      <c r="E25" s="206"/>
      <c r="F25" s="249"/>
      <c r="G25" s="301"/>
      <c r="H25" s="205"/>
      <c r="I25" s="206"/>
      <c r="J25" s="249"/>
      <c r="K25" s="302"/>
      <c r="L25" s="303"/>
      <c r="M25" s="206"/>
      <c r="N25" s="249"/>
      <c r="O25" s="301"/>
      <c r="P25" s="304"/>
      <c r="Q25" s="206"/>
      <c r="R25" s="249"/>
      <c r="S25" s="301"/>
      <c r="T25" s="304"/>
      <c r="U25" s="206"/>
      <c r="V25" s="249"/>
      <c r="W25" s="302"/>
      <c r="X25" s="9"/>
      <c r="Y25" s="9"/>
      <c r="Z25" s="9"/>
      <c r="AA25" s="9"/>
      <c r="AB25" s="9"/>
      <c r="AC25" s="9"/>
      <c r="AD25" s="9"/>
      <c r="AE25" s="9"/>
      <c r="AF25" s="9"/>
      <c r="AG25" s="9"/>
      <c r="AH25" s="9"/>
      <c r="AI25" s="9"/>
      <c r="AJ25" s="9"/>
      <c r="AK25" s="9"/>
    </row>
    <row r="26" spans="1:37" ht="15" x14ac:dyDescent="0.35">
      <c r="A26" s="384" t="s">
        <v>210</v>
      </c>
      <c r="B26" s="385">
        <v>23.847745971977321</v>
      </c>
      <c r="C26" s="386"/>
      <c r="D26" s="387">
        <v>26.203408490850027</v>
      </c>
      <c r="E26" s="310">
        <f t="shared" ref="E26:E32" si="0">+((D26/B26)-1)*100</f>
        <v>9.8779252414075813</v>
      </c>
      <c r="F26" s="386"/>
      <c r="G26" s="311">
        <f>+(E26/100)*C28</f>
        <v>1.9069509520304319E-2</v>
      </c>
      <c r="H26" s="387">
        <v>39.641896787160178</v>
      </c>
      <c r="I26" s="310">
        <f>+((H26/D26)-1)*100</f>
        <v>51.28526810167746</v>
      </c>
      <c r="J26" s="386"/>
      <c r="K26" s="311">
        <f>+(I26/100)*F28</f>
        <v>9.8667536948445211E-2</v>
      </c>
      <c r="L26" s="387">
        <v>49.456348180981372</v>
      </c>
      <c r="M26" s="310">
        <f>+((L26/H26)-1)*100</f>
        <v>24.757774448875637</v>
      </c>
      <c r="N26" s="386"/>
      <c r="O26" s="311">
        <f>+(M26/100)*J28</f>
        <v>6.6269139323904755E-2</v>
      </c>
      <c r="P26" s="387">
        <v>65.398434122620472</v>
      </c>
      <c r="Q26" s="310">
        <f>+((P26/L26)-1)*100</f>
        <v>32.234660519819158</v>
      </c>
      <c r="R26" s="386"/>
      <c r="S26" s="311">
        <f>+(Q26/100)*N28</f>
        <v>9.0608851654288308E-2</v>
      </c>
      <c r="T26" s="387">
        <v>82.184416310285755</v>
      </c>
      <c r="U26" s="310">
        <f>+((T26/P26)-1)*100</f>
        <v>25.667253983775783</v>
      </c>
      <c r="V26" s="386"/>
      <c r="W26" s="311">
        <f>+(U26/100)*R28</f>
        <v>7.7886783086456787E-2</v>
      </c>
      <c r="X26" s="217"/>
      <c r="Y26" s="217"/>
      <c r="Z26" s="217"/>
      <c r="AA26" s="217"/>
      <c r="AB26" s="217"/>
      <c r="AC26" s="217"/>
      <c r="AD26" s="217"/>
      <c r="AE26" s="217"/>
      <c r="AF26" s="217"/>
      <c r="AG26" s="217"/>
      <c r="AH26" s="217"/>
      <c r="AI26" s="217"/>
      <c r="AJ26" s="217"/>
      <c r="AK26" s="217"/>
    </row>
    <row r="27" spans="1:37" ht="15" x14ac:dyDescent="0.3">
      <c r="A27" s="388" t="s">
        <v>133</v>
      </c>
      <c r="B27" s="323"/>
      <c r="C27" s="402">
        <f>+(B26/B$38)*100</f>
        <v>2.590819914150182E-3</v>
      </c>
      <c r="D27" s="324"/>
      <c r="E27" s="326"/>
      <c r="F27" s="402">
        <f>+(D26/D$38)*100</f>
        <v>2.6527280053017313E-3</v>
      </c>
      <c r="G27" s="383"/>
      <c r="H27" s="324"/>
      <c r="I27" s="326"/>
      <c r="J27" s="402">
        <f>+(H26/H$38)*100</f>
        <v>3.7395616872842288E-3</v>
      </c>
      <c r="K27" s="328"/>
      <c r="L27" s="323"/>
      <c r="M27" s="326"/>
      <c r="N27" s="402">
        <f>+(L26/L$38)*100</f>
        <v>4.9568273342187903E-3</v>
      </c>
      <c r="O27" s="328"/>
      <c r="P27" s="324"/>
      <c r="Q27" s="326"/>
      <c r="R27" s="402">
        <f>+(P26/P$38)*100</f>
        <v>5.4837499452970572E-3</v>
      </c>
      <c r="S27" s="328"/>
      <c r="T27" s="324"/>
      <c r="U27" s="326"/>
      <c r="V27" s="402">
        <f>+(T26/T$38)*100</f>
        <v>5.6193610497158727E-3</v>
      </c>
      <c r="W27" s="328"/>
      <c r="X27" s="217"/>
      <c r="Y27" s="217"/>
      <c r="Z27" s="217"/>
      <c r="AA27" s="217"/>
      <c r="AB27" s="217"/>
      <c r="AC27" s="217"/>
      <c r="AD27" s="217"/>
      <c r="AE27" s="217"/>
      <c r="AF27" s="217"/>
      <c r="AG27" s="217"/>
      <c r="AH27" s="217"/>
      <c r="AI27" s="217"/>
      <c r="AJ27" s="217"/>
      <c r="AK27" s="217"/>
    </row>
    <row r="28" spans="1:37" ht="26.4" x14ac:dyDescent="0.3">
      <c r="A28" s="243" t="s">
        <v>211</v>
      </c>
      <c r="B28" s="220"/>
      <c r="C28" s="250">
        <f>+(B26/'C.1__'!$B$23)*100</f>
        <v>0.19305177002520985</v>
      </c>
      <c r="D28" s="218"/>
      <c r="E28" s="270"/>
      <c r="F28" s="250">
        <f>+(D26/'C.1__'!D$23)*100</f>
        <v>0.19238962883615685</v>
      </c>
      <c r="G28" s="305"/>
      <c r="H28" s="218"/>
      <c r="I28" s="270"/>
      <c r="J28" s="250">
        <f>+(H26/'C.1__'!G$23)*100</f>
        <v>0.26767001800080759</v>
      </c>
      <c r="K28" s="306"/>
      <c r="L28" s="307"/>
      <c r="M28" s="270"/>
      <c r="N28" s="250">
        <f>+(L26/'C.1__'!J$23)*100</f>
        <v>0.28109137863753325</v>
      </c>
      <c r="O28" s="306"/>
      <c r="P28" s="288"/>
      <c r="Q28" s="270"/>
      <c r="R28" s="250">
        <f>+(P26/'C.1__'!M$23)*100</f>
        <v>0.30344805539263708</v>
      </c>
      <c r="S28" s="306"/>
      <c r="T28" s="288"/>
      <c r="U28" s="270"/>
      <c r="V28" s="250">
        <f>+(T26/'C.1__'!P$23)*100</f>
        <v>0.33252597770707493</v>
      </c>
      <c r="W28" s="306"/>
      <c r="X28" s="217"/>
      <c r="Y28" s="217"/>
      <c r="Z28" s="217"/>
      <c r="AA28" s="217"/>
      <c r="AB28" s="217"/>
      <c r="AC28" s="217"/>
      <c r="AD28" s="217"/>
      <c r="AE28" s="217"/>
      <c r="AF28" s="217"/>
      <c r="AG28" s="217"/>
      <c r="AH28" s="217"/>
      <c r="AI28" s="217"/>
      <c r="AJ28" s="217"/>
      <c r="AK28" s="217"/>
    </row>
    <row r="29" spans="1:37" ht="30" x14ac:dyDescent="0.3">
      <c r="A29" s="333" t="s">
        <v>212</v>
      </c>
      <c r="B29" s="323">
        <v>1.5108048540967089</v>
      </c>
      <c r="C29" s="325"/>
      <c r="D29" s="324">
        <v>1.6192453600570385</v>
      </c>
      <c r="E29" s="326">
        <f t="shared" si="0"/>
        <v>7.1776646511481301</v>
      </c>
      <c r="F29" s="327"/>
      <c r="G29" s="328">
        <f>+(E29/100)*C31</f>
        <v>7.3908425609536428E-3</v>
      </c>
      <c r="H29" s="324">
        <v>2.2178380008904717</v>
      </c>
      <c r="I29" s="326">
        <f>+((H29/D29)-1)*100</f>
        <v>36.967383424359326</v>
      </c>
      <c r="J29" s="327"/>
      <c r="K29" s="328">
        <f>+(I29/100)*F31</f>
        <v>3.8011283678224907E-2</v>
      </c>
      <c r="L29" s="329">
        <v>1.9214603212827557</v>
      </c>
      <c r="M29" s="326">
        <f>+((L29/H29)-1)*100</f>
        <v>-13.363360150232751</v>
      </c>
      <c r="N29" s="327"/>
      <c r="O29" s="328">
        <f>+(M29/100)*J31</f>
        <v>-1.7641113293152929E-2</v>
      </c>
      <c r="P29" s="330">
        <v>2.6905027261730439</v>
      </c>
      <c r="Q29" s="326">
        <f>+((P29/L29)-1)*100</f>
        <v>40.023850421063067</v>
      </c>
      <c r="R29" s="327"/>
      <c r="S29" s="328">
        <f>+(Q29/100)*N31</f>
        <v>5.4653655778579759E-2</v>
      </c>
      <c r="T29" s="330">
        <v>3.6670911217953877</v>
      </c>
      <c r="U29" s="326">
        <f>+((T29/P29)-1)*100</f>
        <v>36.297617769428456</v>
      </c>
      <c r="V29" s="327"/>
      <c r="W29" s="328">
        <f>+(U29/100)*R31</f>
        <v>4.8650274174744247E-2</v>
      </c>
      <c r="X29" s="217"/>
      <c r="Y29" s="217"/>
      <c r="Z29" s="217"/>
      <c r="AA29" s="217"/>
      <c r="AB29" s="217"/>
      <c r="AC29" s="217"/>
      <c r="AD29" s="217"/>
      <c r="AE29" s="217"/>
      <c r="AF29" s="217"/>
      <c r="AG29" s="217"/>
      <c r="AH29" s="217"/>
      <c r="AI29" s="217"/>
      <c r="AJ29" s="217"/>
      <c r="AK29" s="217"/>
    </row>
    <row r="30" spans="1:37" ht="26.4" x14ac:dyDescent="0.3">
      <c r="A30" s="243" t="s">
        <v>213</v>
      </c>
      <c r="B30" s="385"/>
      <c r="C30" s="400">
        <f>+(B29/B$38)*100</f>
        <v>1.6413388950838308E-4</v>
      </c>
      <c r="D30" s="387"/>
      <c r="E30" s="315"/>
      <c r="F30" s="400">
        <f>+(D29/D$38)*100</f>
        <v>1.6392590740926355E-4</v>
      </c>
      <c r="G30" s="392"/>
      <c r="H30" s="387"/>
      <c r="I30" s="315"/>
      <c r="J30" s="400">
        <f>+(H29/H$38)*100</f>
        <v>2.092165786431127E-4</v>
      </c>
      <c r="K30" s="316"/>
      <c r="L30" s="393"/>
      <c r="M30" s="315"/>
      <c r="N30" s="400">
        <f>+(L29/L$38)*100</f>
        <v>1.9258087975476134E-4</v>
      </c>
      <c r="O30" s="316"/>
      <c r="P30" s="394"/>
      <c r="Q30" s="315"/>
      <c r="R30" s="400">
        <f>+(P29/P$38)*100</f>
        <v>2.2560240738806584E-4</v>
      </c>
      <c r="S30" s="316"/>
      <c r="T30" s="394"/>
      <c r="U30" s="315"/>
      <c r="V30" s="400">
        <f>+(T29/T$38)*100</f>
        <v>2.5073742615358655E-4</v>
      </c>
      <c r="W30" s="316"/>
      <c r="X30" s="217"/>
      <c r="Y30" s="217"/>
      <c r="Z30" s="217"/>
      <c r="AA30" s="217"/>
      <c r="AB30" s="217"/>
      <c r="AC30" s="217"/>
      <c r="AD30" s="217"/>
      <c r="AE30" s="217"/>
      <c r="AF30" s="217"/>
      <c r="AG30" s="217"/>
      <c r="AH30" s="217"/>
      <c r="AI30" s="217"/>
      <c r="AJ30" s="217"/>
      <c r="AK30" s="217"/>
    </row>
    <row r="31" spans="1:37" ht="26.4" x14ac:dyDescent="0.3">
      <c r="A31" s="388" t="s">
        <v>214</v>
      </c>
      <c r="B31" s="349"/>
      <c r="C31" s="389">
        <f>+(B29/'C.1__'!$B$25)*100</f>
        <v>0.10297001768912975</v>
      </c>
      <c r="D31" s="370"/>
      <c r="E31" s="266"/>
      <c r="F31" s="389">
        <f>+(D29/'C.1__'!D$25)*100</f>
        <v>0.10282384133570491</v>
      </c>
      <c r="G31" s="390"/>
      <c r="H31" s="370"/>
      <c r="I31" s="266"/>
      <c r="J31" s="389">
        <f>+(H29/'C.1__'!G$25)*100</f>
        <v>0.13201105930566179</v>
      </c>
      <c r="K31" s="391"/>
      <c r="L31" s="364"/>
      <c r="M31" s="266"/>
      <c r="N31" s="389">
        <f>+(L29/'C.1__'!J$25)*100</f>
        <v>0.13655271845064054</v>
      </c>
      <c r="O31" s="391"/>
      <c r="P31" s="287"/>
      <c r="Q31" s="266"/>
      <c r="R31" s="389">
        <f>+(P29/'C.1__'!M$25)*100</f>
        <v>0.13403158985193725</v>
      </c>
      <c r="S31" s="391"/>
      <c r="T31" s="287"/>
      <c r="U31" s="266"/>
      <c r="V31" s="389">
        <f>+(T29/'C.1__'!P$25)*100</f>
        <v>0.15160364634233348</v>
      </c>
      <c r="W31" s="391"/>
      <c r="X31" s="217"/>
      <c r="Y31" s="217"/>
      <c r="Z31" s="217"/>
      <c r="AA31" s="217"/>
      <c r="AB31" s="217"/>
      <c r="AC31" s="217"/>
      <c r="AD31" s="217"/>
      <c r="AE31" s="217"/>
      <c r="AF31" s="217"/>
      <c r="AG31" s="217"/>
      <c r="AH31" s="217"/>
      <c r="AI31" s="217"/>
      <c r="AJ31" s="217"/>
      <c r="AK31" s="217"/>
    </row>
    <row r="32" spans="1:37" ht="15" x14ac:dyDescent="0.35">
      <c r="A32" s="395" t="s">
        <v>215</v>
      </c>
      <c r="B32" s="396">
        <v>15.983571429767883</v>
      </c>
      <c r="C32" s="314"/>
      <c r="D32" s="397">
        <v>17.049353517388901</v>
      </c>
      <c r="E32" s="398">
        <f t="shared" si="0"/>
        <v>6.6679846385026442</v>
      </c>
      <c r="F32" s="314"/>
      <c r="G32" s="399">
        <f>+(E32/100)*C34</f>
        <v>6.1485083860888653E-3</v>
      </c>
      <c r="H32" s="397">
        <v>18.246362028958323</v>
      </c>
      <c r="I32" s="398">
        <f>+((H32/D32)-1)*100</f>
        <v>7.0208439888854057</v>
      </c>
      <c r="J32" s="314"/>
      <c r="K32" s="399">
        <f>+(I32/100)*F34</f>
        <v>6.4648893267876409E-3</v>
      </c>
      <c r="L32" s="396">
        <v>16.76601660871502</v>
      </c>
      <c r="M32" s="398">
        <f>+((L32/H32)-1)*100</f>
        <v>-8.1130990270492536</v>
      </c>
      <c r="N32" s="314"/>
      <c r="O32" s="399">
        <f>+(M32/100)*J34</f>
        <v>-7.5012801804351537E-3</v>
      </c>
      <c r="P32" s="397">
        <v>26.107485382186287</v>
      </c>
      <c r="Q32" s="398">
        <f>+((P32/L32)-1)*100</f>
        <v>55.716685671273545</v>
      </c>
      <c r="R32" s="314"/>
      <c r="S32" s="399">
        <f>+(Q32/100)*N34</f>
        <v>4.8309712088183902E-2</v>
      </c>
      <c r="T32" s="397">
        <v>44.304133059150367</v>
      </c>
      <c r="U32" s="398">
        <f>+((T32/P32)-1)*100</f>
        <v>69.698967214131073</v>
      </c>
      <c r="V32" s="314"/>
      <c r="W32" s="399">
        <f>+(U32/100)*R34</f>
        <v>7.6819168849552255E-2</v>
      </c>
      <c r="X32" s="9"/>
      <c r="Y32" s="9"/>
      <c r="Z32" s="9"/>
      <c r="AA32" s="9"/>
      <c r="AB32" s="9"/>
      <c r="AC32" s="9"/>
      <c r="AD32" s="9"/>
      <c r="AE32" s="9"/>
      <c r="AF32" s="9"/>
      <c r="AG32" s="9"/>
      <c r="AH32" s="9"/>
      <c r="AI32" s="9"/>
      <c r="AJ32" s="9"/>
      <c r="AK32" s="9"/>
    </row>
    <row r="33" spans="1:37" ht="26.4" x14ac:dyDescent="0.3">
      <c r="A33" s="388" t="s">
        <v>216</v>
      </c>
      <c r="B33" s="331"/>
      <c r="C33" s="401">
        <f>+(B32/B$38)*100</f>
        <v>1.7364557307908541E-3</v>
      </c>
      <c r="D33" s="332"/>
      <c r="E33" s="320"/>
      <c r="F33" s="401">
        <f>+(D32/D$38)*100</f>
        <v>1.7260081856778308E-3</v>
      </c>
      <c r="G33" s="320"/>
      <c r="H33" s="332"/>
      <c r="I33" s="320"/>
      <c r="J33" s="401">
        <f>+(H32/H$38)*100</f>
        <v>1.7212444889345138E-3</v>
      </c>
      <c r="K33" s="321"/>
      <c r="L33" s="331"/>
      <c r="M33" s="320"/>
      <c r="N33" s="401">
        <f>+(L32/L$38)*100</f>
        <v>1.6803959950282715E-3</v>
      </c>
      <c r="O33" s="320"/>
      <c r="P33" s="332"/>
      <c r="Q33" s="320"/>
      <c r="R33" s="401">
        <f>+(P32/P$38)*100</f>
        <v>2.1891490745477677E-3</v>
      </c>
      <c r="S33" s="320"/>
      <c r="T33" s="332"/>
      <c r="U33" s="320"/>
      <c r="V33" s="401">
        <f>+(T32/T$38)*100</f>
        <v>3.0292959520947563E-3</v>
      </c>
      <c r="W33" s="321"/>
      <c r="X33" s="9"/>
      <c r="Y33" s="9"/>
      <c r="Z33" s="9"/>
      <c r="AA33" s="9"/>
      <c r="AB33" s="9"/>
      <c r="AC33" s="9"/>
      <c r="AD33" s="9"/>
      <c r="AE33" s="9"/>
      <c r="AF33" s="9"/>
      <c r="AG33" s="9"/>
      <c r="AH33" s="9"/>
      <c r="AI33" s="9"/>
      <c r="AJ33" s="9"/>
      <c r="AK33" s="9"/>
    </row>
    <row r="34" spans="1:37" ht="26.4" x14ac:dyDescent="0.3">
      <c r="A34" s="244" t="s">
        <v>217</v>
      </c>
      <c r="B34" s="222"/>
      <c r="C34" s="251">
        <f>+(B32/'C.1__'!$B$27)*100</f>
        <v>9.2209396383216138E-2</v>
      </c>
      <c r="D34" s="216"/>
      <c r="E34" s="237"/>
      <c r="F34" s="251">
        <f>+(D32/'C.1__'!D$27)*100</f>
        <v>9.208136994672024E-2</v>
      </c>
      <c r="G34" s="286"/>
      <c r="H34" s="34"/>
      <c r="I34" s="237"/>
      <c r="J34" s="251">
        <f>+(H32/'C.1__'!G$27)*100</f>
        <v>9.2458876138769144E-2</v>
      </c>
      <c r="K34" s="285"/>
      <c r="L34" s="222"/>
      <c r="M34" s="237"/>
      <c r="N34" s="251">
        <f>+(L32/'C.1__'!J$27)*100</f>
        <v>8.6706004684502375E-2</v>
      </c>
      <c r="O34" s="286"/>
      <c r="P34" s="216"/>
      <c r="Q34" s="237"/>
      <c r="R34" s="251">
        <f>+(P32/'C.1__'!M$27)*100</f>
        <v>0.11021564869612244</v>
      </c>
      <c r="S34" s="286"/>
      <c r="T34" s="216"/>
      <c r="U34" s="237"/>
      <c r="V34" s="251">
        <f>+(T32/'C.1__'!P$27)*100</f>
        <v>0.14189923117651337</v>
      </c>
      <c r="W34" s="285"/>
      <c r="X34" s="9"/>
      <c r="Y34" s="9"/>
      <c r="Z34" s="9"/>
      <c r="AA34" s="9"/>
      <c r="AB34" s="9"/>
      <c r="AC34" s="9"/>
      <c r="AD34" s="9"/>
      <c r="AE34" s="9"/>
      <c r="AF34" s="9"/>
      <c r="AG34" s="9"/>
      <c r="AH34" s="9"/>
      <c r="AI34" s="9"/>
      <c r="AJ34" s="9"/>
      <c r="AK34" s="9"/>
    </row>
    <row r="35" spans="1:37" ht="13.8" x14ac:dyDescent="0.3">
      <c r="A35" s="221" t="s">
        <v>218</v>
      </c>
      <c r="B35" s="43">
        <v>1618324</v>
      </c>
      <c r="C35" s="44"/>
      <c r="D35" s="32">
        <v>1732895</v>
      </c>
      <c r="E35" s="38">
        <f>+((D35/B35)-1)*100</f>
        <v>7.0796082861034115</v>
      </c>
      <c r="F35" s="38"/>
      <c r="G35" s="38"/>
      <c r="H35" s="181">
        <v>1857445</v>
      </c>
      <c r="I35" s="10">
        <f>+((H35/D35)-1)*100</f>
        <v>7.1873945045718202</v>
      </c>
      <c r="J35" s="10"/>
      <c r="K35" s="10"/>
      <c r="L35" s="35">
        <v>1744517</v>
      </c>
      <c r="M35" s="26">
        <f>+((L35/H35)-1)*100</f>
        <v>-6.0797493330892678</v>
      </c>
      <c r="N35" s="26"/>
      <c r="O35" s="26"/>
      <c r="P35" s="35">
        <v>2126234</v>
      </c>
      <c r="Q35" s="26">
        <f>+((P35/L35)-1)*100</f>
        <v>21.880956161504873</v>
      </c>
      <c r="R35" s="26"/>
      <c r="S35" s="26"/>
      <c r="T35" s="35">
        <v>2617427</v>
      </c>
      <c r="U35" s="26">
        <f>+((T35/P35)-1)*100</f>
        <v>23.101549500196118</v>
      </c>
      <c r="V35" s="26"/>
      <c r="W35" s="16"/>
      <c r="X35" s="9"/>
      <c r="Y35" s="9"/>
      <c r="Z35" s="9"/>
      <c r="AA35" s="9"/>
      <c r="AB35" s="9"/>
      <c r="AC35" s="9"/>
      <c r="AD35" s="9"/>
      <c r="AE35" s="9"/>
      <c r="AF35" s="9"/>
      <c r="AG35" s="9"/>
      <c r="AH35" s="9"/>
      <c r="AI35" s="9"/>
      <c r="AJ35" s="9"/>
      <c r="AK35" s="9"/>
    </row>
    <row r="36" spans="1:37" ht="13.8" x14ac:dyDescent="0.3">
      <c r="A36" s="207" t="s">
        <v>139</v>
      </c>
      <c r="B36" s="39">
        <v>782418</v>
      </c>
      <c r="C36" s="45"/>
      <c r="D36" s="41">
        <v>836239</v>
      </c>
      <c r="E36" s="40">
        <f>+((D36/B36)-1)*100</f>
        <v>6.8788039129979106</v>
      </c>
      <c r="F36" s="40"/>
      <c r="G36" s="40"/>
      <c r="H36" s="36">
        <v>897653</v>
      </c>
      <c r="I36" s="11">
        <f>+((H36/D36)-1)*100</f>
        <v>7.344072687353731</v>
      </c>
      <c r="J36" s="11"/>
      <c r="K36" s="11"/>
      <c r="L36" s="36">
        <v>835943</v>
      </c>
      <c r="M36" s="11">
        <f t="shared" ref="M36:M38" si="1">+((L36/H36)-1)*100</f>
        <v>-6.8745940803406231</v>
      </c>
      <c r="N36" s="11"/>
      <c r="O36" s="11"/>
      <c r="P36" s="36">
        <v>1046709</v>
      </c>
      <c r="Q36" s="11">
        <f t="shared" ref="Q36:Q38" si="2">+((P36/L36)-1)*100</f>
        <v>25.212963084803629</v>
      </c>
      <c r="R36" s="11"/>
      <c r="S36" s="11"/>
      <c r="T36" s="36">
        <v>1302456</v>
      </c>
      <c r="U36" s="11">
        <f t="shared" ref="U36:U38" si="3">+((T36/P36)-1)*100</f>
        <v>24.433438520161754</v>
      </c>
      <c r="V36" s="11"/>
      <c r="W36" s="61"/>
      <c r="X36" s="9"/>
      <c r="Y36" s="9"/>
      <c r="Z36" s="9"/>
      <c r="AA36" s="9"/>
      <c r="AB36" s="9"/>
      <c r="AC36" s="9"/>
      <c r="AD36" s="9"/>
      <c r="AE36" s="9"/>
      <c r="AF36" s="9"/>
      <c r="AG36" s="9"/>
      <c r="AH36" s="9"/>
      <c r="AI36" s="9"/>
      <c r="AJ36" s="9"/>
      <c r="AK36" s="9"/>
    </row>
    <row r="37" spans="1:37" ht="13.8" x14ac:dyDescent="0.3">
      <c r="A37" s="208" t="s">
        <v>140</v>
      </c>
      <c r="B37" s="28">
        <f>+B35-B36</f>
        <v>835906</v>
      </c>
      <c r="C37" s="46"/>
      <c r="D37" s="33">
        <f>+D35-D36</f>
        <v>896656</v>
      </c>
      <c r="E37" s="37">
        <f t="shared" ref="E37:E38" si="4">+((D37/B37)-1)*100</f>
        <v>7.2675635777228464</v>
      </c>
      <c r="F37" s="37"/>
      <c r="G37" s="37"/>
      <c r="H37" s="28">
        <f>+H35-H36</f>
        <v>959792</v>
      </c>
      <c r="I37" s="10">
        <f>+((H37/D37)-1)*100</f>
        <v>7.0412733534376715</v>
      </c>
      <c r="J37" s="10"/>
      <c r="K37" s="10"/>
      <c r="L37" s="28">
        <f>+L35-L36</f>
        <v>908574</v>
      </c>
      <c r="M37" s="10">
        <f t="shared" si="1"/>
        <v>-5.3363645456515618</v>
      </c>
      <c r="N37" s="10"/>
      <c r="O37" s="10"/>
      <c r="P37" s="28">
        <f>+P35-P36</f>
        <v>1079525</v>
      </c>
      <c r="Q37" s="10">
        <f t="shared" si="2"/>
        <v>18.815308384347329</v>
      </c>
      <c r="R37" s="10"/>
      <c r="S37" s="10"/>
      <c r="T37" s="28">
        <f>+T35-T36</f>
        <v>1314971</v>
      </c>
      <c r="U37" s="10">
        <f t="shared" si="3"/>
        <v>21.810147981751228</v>
      </c>
      <c r="V37" s="10"/>
      <c r="W37" s="60"/>
      <c r="X37" s="9"/>
      <c r="Y37" s="9"/>
      <c r="Z37" s="9"/>
      <c r="AA37" s="9"/>
      <c r="AB37" s="9"/>
      <c r="AC37" s="9"/>
      <c r="AD37" s="9"/>
      <c r="AE37" s="9"/>
      <c r="AF37" s="9"/>
      <c r="AG37" s="9"/>
      <c r="AH37" s="9"/>
      <c r="AI37" s="9"/>
      <c r="AJ37" s="9"/>
      <c r="AK37" s="9"/>
    </row>
    <row r="38" spans="1:37" ht="13.8" x14ac:dyDescent="0.3">
      <c r="A38" s="209" t="s">
        <v>141</v>
      </c>
      <c r="B38" s="29">
        <v>920471</v>
      </c>
      <c r="C38" s="47"/>
      <c r="D38" s="34">
        <v>987791</v>
      </c>
      <c r="E38" s="42">
        <f t="shared" si="4"/>
        <v>7.31364703505053</v>
      </c>
      <c r="F38" s="42"/>
      <c r="G38" s="42"/>
      <c r="H38" s="34">
        <v>1060068</v>
      </c>
      <c r="I38" s="12">
        <f>+((H38/D38)-1)*100</f>
        <v>7.3170336640038247</v>
      </c>
      <c r="J38" s="12"/>
      <c r="K38" s="12"/>
      <c r="L38" s="34">
        <v>997742.00000000256</v>
      </c>
      <c r="M38" s="12">
        <f t="shared" si="1"/>
        <v>-5.879434149507146</v>
      </c>
      <c r="N38" s="12"/>
      <c r="O38" s="12"/>
      <c r="P38" s="34">
        <v>1192586.0000000021</v>
      </c>
      <c r="Q38" s="12">
        <f t="shared" si="2"/>
        <v>19.528495342483222</v>
      </c>
      <c r="R38" s="12"/>
      <c r="S38" s="12"/>
      <c r="T38" s="34">
        <v>1462522.4395296895</v>
      </c>
      <c r="U38" s="12">
        <f t="shared" si="3"/>
        <v>22.634547070792955</v>
      </c>
      <c r="V38" s="12"/>
      <c r="W38" s="62"/>
      <c r="X38" s="9"/>
      <c r="Y38" s="9"/>
      <c r="Z38" s="9"/>
      <c r="AA38" s="9"/>
      <c r="AB38" s="9"/>
      <c r="AC38" s="9"/>
      <c r="AD38" s="9"/>
      <c r="AE38" s="9"/>
      <c r="AF38" s="9"/>
      <c r="AG38" s="9"/>
      <c r="AH38" s="9"/>
      <c r="AI38" s="9"/>
      <c r="AJ38" s="9"/>
      <c r="AK38" s="9"/>
    </row>
    <row r="39" spans="1:37" ht="13.8" x14ac:dyDescent="0.3">
      <c r="A39" s="13"/>
      <c r="B39" s="13"/>
      <c r="C39" s="13"/>
      <c r="D39" s="13"/>
      <c r="E39" s="13"/>
      <c r="F39" s="13"/>
      <c r="G39" s="13"/>
      <c r="H39" s="13"/>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row>
    <row r="40" spans="1:37" ht="2.1" customHeight="1" x14ac:dyDescent="0.3">
      <c r="A40" s="14"/>
      <c r="B40" s="15"/>
      <c r="C40" s="15"/>
      <c r="D40" s="15"/>
      <c r="E40" s="15"/>
      <c r="F40" s="15"/>
      <c r="G40" s="15"/>
      <c r="H40" s="16"/>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row>
    <row r="41" spans="1:37" ht="17.100000000000001" customHeight="1" x14ac:dyDescent="0.25">
      <c r="A41" s="671" t="s">
        <v>142</v>
      </c>
      <c r="B41" s="672"/>
      <c r="C41" s="672"/>
      <c r="D41" s="672"/>
      <c r="E41" s="672"/>
      <c r="F41" s="672"/>
      <c r="G41" s="672"/>
      <c r="H41" s="673"/>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row>
    <row r="42" spans="1:37" ht="17.100000000000001" customHeight="1" x14ac:dyDescent="0.25">
      <c r="A42" s="674" t="s">
        <v>143</v>
      </c>
      <c r="B42" s="672"/>
      <c r="C42" s="672"/>
      <c r="D42" s="672"/>
      <c r="E42" s="672"/>
      <c r="F42" s="672"/>
      <c r="G42" s="672"/>
      <c r="H42" s="673"/>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row>
    <row r="43" spans="1:37" ht="17.100000000000001" customHeight="1" x14ac:dyDescent="0.25">
      <c r="A43" s="675" t="s">
        <v>144</v>
      </c>
      <c r="B43" s="676"/>
      <c r="C43" s="676"/>
      <c r="D43" s="676"/>
      <c r="E43" s="676"/>
      <c r="F43" s="676"/>
      <c r="G43" s="676"/>
      <c r="H43" s="67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row>
    <row r="44" spans="1:37" ht="3" customHeight="1" x14ac:dyDescent="0.3">
      <c r="A44" s="18"/>
      <c r="B44" s="19"/>
      <c r="C44" s="19"/>
      <c r="D44" s="19"/>
      <c r="E44" s="19"/>
      <c r="F44" s="19"/>
      <c r="G44" s="19"/>
      <c r="H44" s="20"/>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row>
    <row r="45" spans="1:37" ht="15" x14ac:dyDescent="0.3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row>
    <row r="46" spans="1:37" ht="15.6" customHeight="1" x14ac:dyDescent="0.35">
      <c r="A46" s="713" t="s">
        <v>236</v>
      </c>
      <c r="B46" s="714"/>
      <c r="C46" s="715"/>
      <c r="D46" s="713" t="s">
        <v>237</v>
      </c>
      <c r="E46" s="722"/>
      <c r="F46" s="722"/>
      <c r="G46" s="723"/>
      <c r="H46" s="713" t="s">
        <v>238</v>
      </c>
      <c r="I46" s="722"/>
      <c r="J46" s="722"/>
      <c r="K46" s="723"/>
      <c r="L46" s="713" t="s">
        <v>239</v>
      </c>
      <c r="M46" s="722"/>
      <c r="N46" s="722"/>
      <c r="O46" s="723"/>
      <c r="P46" s="713" t="s">
        <v>240</v>
      </c>
      <c r="Q46" s="722"/>
      <c r="R46" s="722"/>
      <c r="S46" s="723"/>
      <c r="T46" s="713" t="s">
        <v>241</v>
      </c>
      <c r="U46" s="722"/>
      <c r="V46" s="722"/>
      <c r="W46" s="723"/>
      <c r="X46" s="21"/>
      <c r="Y46" s="21"/>
      <c r="Z46" s="21"/>
      <c r="AA46" s="21"/>
      <c r="AB46" s="21"/>
      <c r="AC46" s="21"/>
      <c r="AD46" s="21"/>
      <c r="AE46" s="21"/>
      <c r="AF46" s="21"/>
      <c r="AG46" s="21"/>
      <c r="AH46" s="21"/>
      <c r="AI46" s="21"/>
      <c r="AJ46" s="21"/>
      <c r="AK46" s="21"/>
    </row>
    <row r="47" spans="1:37" ht="15" x14ac:dyDescent="0.35">
      <c r="A47" s="716"/>
      <c r="B47" s="717"/>
      <c r="C47" s="718"/>
      <c r="D47" s="724"/>
      <c r="E47" s="725"/>
      <c r="F47" s="725"/>
      <c r="G47" s="726"/>
      <c r="H47" s="724"/>
      <c r="I47" s="725"/>
      <c r="J47" s="725"/>
      <c r="K47" s="726"/>
      <c r="L47" s="724"/>
      <c r="M47" s="725"/>
      <c r="N47" s="725"/>
      <c r="O47" s="726"/>
      <c r="P47" s="724"/>
      <c r="Q47" s="725"/>
      <c r="R47" s="725"/>
      <c r="S47" s="726"/>
      <c r="T47" s="724"/>
      <c r="U47" s="725"/>
      <c r="V47" s="725"/>
      <c r="W47" s="726"/>
      <c r="X47" s="21"/>
      <c r="Y47" s="21"/>
      <c r="Z47" s="21"/>
      <c r="AA47" s="21"/>
      <c r="AB47" s="21"/>
      <c r="AC47" s="21"/>
      <c r="AD47" s="21"/>
      <c r="AE47" s="21"/>
      <c r="AF47" s="21"/>
      <c r="AG47" s="21"/>
      <c r="AH47" s="21"/>
      <c r="AI47" s="21"/>
      <c r="AJ47" s="21"/>
      <c r="AK47" s="21"/>
    </row>
    <row r="48" spans="1:37" ht="15" x14ac:dyDescent="0.35">
      <c r="A48" s="716"/>
      <c r="B48" s="717"/>
      <c r="C48" s="718"/>
      <c r="D48" s="724"/>
      <c r="E48" s="725"/>
      <c r="F48" s="725"/>
      <c r="G48" s="726"/>
      <c r="H48" s="724"/>
      <c r="I48" s="725"/>
      <c r="J48" s="725"/>
      <c r="K48" s="726"/>
      <c r="L48" s="724"/>
      <c r="M48" s="725"/>
      <c r="N48" s="725"/>
      <c r="O48" s="726"/>
      <c r="P48" s="724"/>
      <c r="Q48" s="725"/>
      <c r="R48" s="725"/>
      <c r="S48" s="726"/>
      <c r="T48" s="724"/>
      <c r="U48" s="725"/>
      <c r="V48" s="725"/>
      <c r="W48" s="726"/>
      <c r="X48" s="21"/>
      <c r="Y48" s="21"/>
      <c r="Z48" s="21"/>
      <c r="AA48" s="21"/>
      <c r="AB48" s="21"/>
      <c r="AC48" s="21"/>
      <c r="AD48" s="21"/>
      <c r="AE48" s="21"/>
      <c r="AF48" s="21"/>
      <c r="AG48" s="21"/>
      <c r="AH48" s="21"/>
      <c r="AI48" s="21"/>
      <c r="AJ48" s="21"/>
      <c r="AK48" s="21"/>
    </row>
    <row r="49" spans="1:37" ht="15" x14ac:dyDescent="0.35">
      <c r="A49" s="716"/>
      <c r="B49" s="717"/>
      <c r="C49" s="718"/>
      <c r="D49" s="724"/>
      <c r="E49" s="725"/>
      <c r="F49" s="725"/>
      <c r="G49" s="726"/>
      <c r="H49" s="724"/>
      <c r="I49" s="725"/>
      <c r="J49" s="725"/>
      <c r="K49" s="726"/>
      <c r="L49" s="724"/>
      <c r="M49" s="725"/>
      <c r="N49" s="725"/>
      <c r="O49" s="726"/>
      <c r="P49" s="724"/>
      <c r="Q49" s="725"/>
      <c r="R49" s="725"/>
      <c r="S49" s="726"/>
      <c r="T49" s="724"/>
      <c r="U49" s="725"/>
      <c r="V49" s="725"/>
      <c r="W49" s="726"/>
      <c r="X49" s="21"/>
      <c r="Y49" s="21"/>
      <c r="Z49" s="21"/>
      <c r="AA49" s="21"/>
      <c r="AB49" s="21"/>
      <c r="AC49" s="21"/>
      <c r="AD49" s="21"/>
      <c r="AE49" s="21"/>
      <c r="AF49" s="21"/>
      <c r="AG49" s="21"/>
      <c r="AH49" s="21"/>
      <c r="AI49" s="21"/>
      <c r="AJ49" s="21"/>
      <c r="AK49" s="21"/>
    </row>
    <row r="50" spans="1:37" ht="15" x14ac:dyDescent="0.35">
      <c r="A50" s="716"/>
      <c r="B50" s="717"/>
      <c r="C50" s="718"/>
      <c r="D50" s="724"/>
      <c r="E50" s="725"/>
      <c r="F50" s="725"/>
      <c r="G50" s="726"/>
      <c r="H50" s="724"/>
      <c r="I50" s="725"/>
      <c r="J50" s="725"/>
      <c r="K50" s="726"/>
      <c r="L50" s="724"/>
      <c r="M50" s="725"/>
      <c r="N50" s="725"/>
      <c r="O50" s="726"/>
      <c r="P50" s="724"/>
      <c r="Q50" s="725"/>
      <c r="R50" s="725"/>
      <c r="S50" s="726"/>
      <c r="T50" s="724"/>
      <c r="U50" s="725"/>
      <c r="V50" s="725"/>
      <c r="W50" s="726"/>
      <c r="X50" s="21"/>
      <c r="Y50" s="21"/>
      <c r="Z50" s="21"/>
      <c r="AA50" s="21"/>
      <c r="AB50" s="21"/>
      <c r="AC50" s="21"/>
      <c r="AD50" s="21"/>
      <c r="AE50" s="21"/>
      <c r="AF50" s="21"/>
      <c r="AG50" s="21"/>
      <c r="AH50" s="21"/>
      <c r="AI50" s="21"/>
      <c r="AJ50" s="21"/>
      <c r="AK50" s="21"/>
    </row>
    <row r="51" spans="1:37" ht="15" x14ac:dyDescent="0.35">
      <c r="A51" s="716"/>
      <c r="B51" s="717"/>
      <c r="C51" s="718"/>
      <c r="D51" s="724"/>
      <c r="E51" s="725"/>
      <c r="F51" s="725"/>
      <c r="G51" s="726"/>
      <c r="H51" s="724"/>
      <c r="I51" s="725"/>
      <c r="J51" s="725"/>
      <c r="K51" s="726"/>
      <c r="L51" s="724"/>
      <c r="M51" s="725"/>
      <c r="N51" s="725"/>
      <c r="O51" s="726"/>
      <c r="P51" s="724"/>
      <c r="Q51" s="725"/>
      <c r="R51" s="725"/>
      <c r="S51" s="726"/>
      <c r="T51" s="724"/>
      <c r="U51" s="725"/>
      <c r="V51" s="725"/>
      <c r="W51" s="726"/>
      <c r="X51" s="21"/>
      <c r="Y51" s="21"/>
      <c r="Z51" s="21"/>
      <c r="AA51" s="21"/>
      <c r="AB51" s="21"/>
      <c r="AC51" s="21"/>
      <c r="AD51" s="21"/>
      <c r="AE51" s="21"/>
      <c r="AF51" s="21"/>
      <c r="AG51" s="21"/>
      <c r="AH51" s="21"/>
      <c r="AI51" s="21"/>
      <c r="AJ51" s="21"/>
      <c r="AK51" s="21"/>
    </row>
    <row r="52" spans="1:37" ht="15" x14ac:dyDescent="0.35">
      <c r="A52" s="716"/>
      <c r="B52" s="717"/>
      <c r="C52" s="718"/>
      <c r="D52" s="724"/>
      <c r="E52" s="725"/>
      <c r="F52" s="725"/>
      <c r="G52" s="726"/>
      <c r="H52" s="724"/>
      <c r="I52" s="725"/>
      <c r="J52" s="725"/>
      <c r="K52" s="726"/>
      <c r="L52" s="724"/>
      <c r="M52" s="725"/>
      <c r="N52" s="725"/>
      <c r="O52" s="726"/>
      <c r="P52" s="724"/>
      <c r="Q52" s="725"/>
      <c r="R52" s="725"/>
      <c r="S52" s="726"/>
      <c r="T52" s="724"/>
      <c r="U52" s="725"/>
      <c r="V52" s="725"/>
      <c r="W52" s="726"/>
      <c r="X52" s="21"/>
      <c r="Y52" s="21"/>
      <c r="Z52" s="21"/>
      <c r="AA52" s="21"/>
      <c r="AB52" s="21"/>
      <c r="AC52" s="21"/>
      <c r="AD52" s="21"/>
      <c r="AE52" s="21"/>
      <c r="AF52" s="21"/>
      <c r="AG52" s="21"/>
      <c r="AH52" s="21"/>
      <c r="AI52" s="21"/>
      <c r="AJ52" s="21"/>
      <c r="AK52" s="21"/>
    </row>
    <row r="53" spans="1:37" ht="15" x14ac:dyDescent="0.35">
      <c r="A53" s="716"/>
      <c r="B53" s="717"/>
      <c r="C53" s="718"/>
      <c r="D53" s="724"/>
      <c r="E53" s="725"/>
      <c r="F53" s="725"/>
      <c r="G53" s="726"/>
      <c r="H53" s="724"/>
      <c r="I53" s="725"/>
      <c r="J53" s="725"/>
      <c r="K53" s="726"/>
      <c r="L53" s="724"/>
      <c r="M53" s="725"/>
      <c r="N53" s="725"/>
      <c r="O53" s="726"/>
      <c r="P53" s="724"/>
      <c r="Q53" s="725"/>
      <c r="R53" s="725"/>
      <c r="S53" s="726"/>
      <c r="T53" s="724"/>
      <c r="U53" s="725"/>
      <c r="V53" s="725"/>
      <c r="W53" s="726"/>
      <c r="X53" s="21"/>
      <c r="Y53" s="21"/>
      <c r="Z53" s="21"/>
      <c r="AA53" s="21"/>
      <c r="AB53" s="21"/>
      <c r="AC53" s="21"/>
      <c r="AD53" s="21"/>
      <c r="AE53" s="21"/>
      <c r="AF53" s="21"/>
      <c r="AG53" s="21"/>
      <c r="AH53" s="21"/>
      <c r="AI53" s="21"/>
      <c r="AJ53" s="21"/>
      <c r="AK53" s="21"/>
    </row>
    <row r="54" spans="1:37" ht="102.6" customHeight="1" x14ac:dyDescent="0.35">
      <c r="A54" s="719"/>
      <c r="B54" s="720"/>
      <c r="C54" s="721"/>
      <c r="D54" s="727"/>
      <c r="E54" s="728"/>
      <c r="F54" s="728"/>
      <c r="G54" s="729"/>
      <c r="H54" s="727"/>
      <c r="I54" s="728"/>
      <c r="J54" s="728"/>
      <c r="K54" s="729"/>
      <c r="L54" s="727"/>
      <c r="M54" s="728"/>
      <c r="N54" s="728"/>
      <c r="O54" s="729"/>
      <c r="P54" s="727"/>
      <c r="Q54" s="728"/>
      <c r="R54" s="728"/>
      <c r="S54" s="729"/>
      <c r="T54" s="727"/>
      <c r="U54" s="728"/>
      <c r="V54" s="728"/>
      <c r="W54" s="729"/>
      <c r="X54" s="21"/>
      <c r="Y54" s="21"/>
      <c r="Z54" s="21"/>
      <c r="AA54" s="21"/>
      <c r="AB54" s="21"/>
      <c r="AC54" s="21"/>
      <c r="AD54" s="21"/>
      <c r="AE54" s="21"/>
      <c r="AF54" s="21"/>
      <c r="AG54" s="21"/>
      <c r="AH54" s="21"/>
      <c r="AI54" s="21"/>
      <c r="AJ54" s="21"/>
      <c r="AK54" s="21"/>
    </row>
    <row r="55" spans="1:37" ht="15" x14ac:dyDescent="0.3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row>
    <row r="56" spans="1:37" ht="15" x14ac:dyDescent="0.35">
      <c r="A56" s="21"/>
      <c r="B56" s="21"/>
      <c r="C56" s="21"/>
      <c r="D56" s="21"/>
      <c r="E56" s="21"/>
      <c r="F56" s="21"/>
      <c r="G56" s="21"/>
      <c r="H56" s="21"/>
      <c r="I56" s="21"/>
      <c r="J56" s="21"/>
      <c r="K56" s="21"/>
      <c r="L56" s="21"/>
      <c r="M56" s="21"/>
      <c r="N56" s="21"/>
      <c r="O56" s="21"/>
      <c r="P56" s="21"/>
      <c r="Q56" s="21"/>
      <c r="R56" s="21"/>
      <c r="S56" s="21"/>
      <c r="T56" s="697" t="s">
        <v>242</v>
      </c>
      <c r="U56" s="698"/>
      <c r="V56" s="698"/>
      <c r="W56" s="699"/>
      <c r="X56" s="21"/>
      <c r="Y56" s="21"/>
      <c r="Z56" s="21"/>
      <c r="AA56" s="21"/>
      <c r="AB56" s="21"/>
      <c r="AC56" s="21"/>
      <c r="AD56" s="21"/>
      <c r="AE56" s="21"/>
      <c r="AF56" s="21"/>
      <c r="AG56" s="21"/>
      <c r="AH56" s="21"/>
      <c r="AI56" s="21"/>
      <c r="AJ56" s="21"/>
      <c r="AK56" s="21"/>
    </row>
    <row r="57" spans="1:37" ht="15" x14ac:dyDescent="0.35">
      <c r="A57" s="21"/>
      <c r="B57" s="21"/>
      <c r="C57" s="21"/>
      <c r="D57" s="21"/>
      <c r="E57" s="21"/>
      <c r="F57" s="21"/>
      <c r="G57" s="21"/>
      <c r="H57" s="21"/>
      <c r="I57" s="21"/>
      <c r="J57" s="21"/>
      <c r="K57" s="21"/>
      <c r="L57" s="21"/>
      <c r="M57" s="21"/>
      <c r="N57" s="21"/>
      <c r="O57" s="21"/>
      <c r="P57" s="21"/>
      <c r="Q57" s="21"/>
      <c r="R57" s="21"/>
      <c r="S57" s="21"/>
      <c r="T57" s="700"/>
      <c r="U57" s="685"/>
      <c r="V57" s="685"/>
      <c r="W57" s="701"/>
      <c r="X57" s="21"/>
      <c r="Y57" s="21"/>
      <c r="Z57" s="21"/>
      <c r="AA57" s="21"/>
      <c r="AB57" s="21"/>
      <c r="AC57" s="21"/>
      <c r="AD57" s="21"/>
      <c r="AE57" s="21"/>
      <c r="AF57" s="21"/>
      <c r="AG57" s="21"/>
      <c r="AH57" s="21"/>
      <c r="AI57" s="21"/>
      <c r="AJ57" s="21"/>
      <c r="AK57" s="21"/>
    </row>
    <row r="58" spans="1:37" ht="15" x14ac:dyDescent="0.35">
      <c r="A58" s="21"/>
      <c r="B58" s="21"/>
      <c r="C58" s="21"/>
      <c r="D58" s="21"/>
      <c r="E58" s="21"/>
      <c r="F58" s="21"/>
      <c r="G58" s="21"/>
      <c r="H58" s="21"/>
      <c r="I58" s="21"/>
      <c r="J58" s="21"/>
      <c r="K58" s="21"/>
      <c r="L58" s="21"/>
      <c r="M58" s="21"/>
      <c r="N58" s="21"/>
      <c r="O58" s="21"/>
      <c r="P58" s="21"/>
      <c r="Q58" s="21"/>
      <c r="R58" s="21"/>
      <c r="S58" s="21"/>
      <c r="T58" s="700"/>
      <c r="U58" s="685"/>
      <c r="V58" s="685"/>
      <c r="W58" s="701"/>
      <c r="X58" s="21"/>
      <c r="Y58" s="21"/>
      <c r="Z58" s="21"/>
      <c r="AA58" s="21"/>
      <c r="AB58" s="21"/>
      <c r="AC58" s="21"/>
      <c r="AD58" s="21"/>
      <c r="AE58" s="21"/>
      <c r="AF58" s="21"/>
      <c r="AG58" s="21"/>
      <c r="AH58" s="21"/>
      <c r="AI58" s="21"/>
      <c r="AJ58" s="21"/>
      <c r="AK58" s="21"/>
    </row>
    <row r="59" spans="1:37" ht="15" x14ac:dyDescent="0.35">
      <c r="A59" s="21"/>
      <c r="B59" s="21"/>
      <c r="C59" s="21"/>
      <c r="D59" s="21"/>
      <c r="E59" s="21"/>
      <c r="F59" s="21"/>
      <c r="G59" s="21"/>
      <c r="H59" s="21"/>
      <c r="I59" s="21"/>
      <c r="J59" s="21"/>
      <c r="K59" s="21"/>
      <c r="L59" s="21"/>
      <c r="M59" s="21"/>
      <c r="N59" s="21"/>
      <c r="O59" s="21"/>
      <c r="P59" s="21"/>
      <c r="Q59" s="21"/>
      <c r="R59" s="21"/>
      <c r="S59" s="21"/>
      <c r="T59" s="700"/>
      <c r="U59" s="685"/>
      <c r="V59" s="685"/>
      <c r="W59" s="701"/>
      <c r="X59" s="21"/>
      <c r="Y59" s="21"/>
      <c r="Z59" s="21"/>
      <c r="AA59" s="21"/>
      <c r="AB59" s="21"/>
      <c r="AC59" s="21"/>
      <c r="AD59" s="21"/>
      <c r="AE59" s="21"/>
      <c r="AF59" s="21"/>
      <c r="AG59" s="21"/>
      <c r="AH59" s="21"/>
      <c r="AI59" s="21"/>
      <c r="AJ59" s="21"/>
      <c r="AK59" s="21"/>
    </row>
    <row r="60" spans="1:37" ht="15" x14ac:dyDescent="0.35">
      <c r="A60" s="21"/>
      <c r="B60" s="21"/>
      <c r="C60" s="21"/>
      <c r="D60" s="21"/>
      <c r="E60" s="21"/>
      <c r="F60" s="21"/>
      <c r="G60" s="21"/>
      <c r="H60" s="21"/>
      <c r="I60" s="21"/>
      <c r="J60" s="21"/>
      <c r="K60" s="21"/>
      <c r="L60" s="21"/>
      <c r="M60" s="21"/>
      <c r="N60" s="21"/>
      <c r="O60" s="21"/>
      <c r="P60" s="21"/>
      <c r="Q60" s="21"/>
      <c r="R60" s="21"/>
      <c r="S60" s="21"/>
      <c r="T60" s="700"/>
      <c r="U60" s="685"/>
      <c r="V60" s="685"/>
      <c r="W60" s="701"/>
      <c r="X60" s="21"/>
      <c r="Y60" s="21"/>
      <c r="Z60" s="21"/>
      <c r="AA60" s="21"/>
      <c r="AB60" s="21"/>
      <c r="AC60" s="21"/>
      <c r="AD60" s="21"/>
      <c r="AE60" s="21"/>
      <c r="AF60" s="21"/>
      <c r="AG60" s="21"/>
      <c r="AH60" s="21"/>
      <c r="AI60" s="21"/>
      <c r="AJ60" s="21"/>
      <c r="AK60" s="21"/>
    </row>
    <row r="61" spans="1:37" ht="15" x14ac:dyDescent="0.35">
      <c r="A61" s="21"/>
      <c r="B61" s="21"/>
      <c r="C61" s="21"/>
      <c r="D61" s="21"/>
      <c r="E61" s="21"/>
      <c r="F61" s="21"/>
      <c r="G61" s="21"/>
      <c r="H61" s="21"/>
      <c r="I61" s="21"/>
      <c r="J61" s="21"/>
      <c r="K61" s="21"/>
      <c r="L61" s="21"/>
      <c r="M61" s="21"/>
      <c r="N61" s="21"/>
      <c r="O61" s="21"/>
      <c r="P61" s="21"/>
      <c r="Q61" s="21"/>
      <c r="R61" s="21"/>
      <c r="S61" s="21"/>
      <c r="T61" s="700"/>
      <c r="U61" s="685"/>
      <c r="V61" s="685"/>
      <c r="W61" s="701"/>
      <c r="X61" s="21"/>
      <c r="Y61" s="21"/>
      <c r="Z61" s="21"/>
      <c r="AA61" s="21"/>
      <c r="AB61" s="21"/>
      <c r="AC61" s="21"/>
      <c r="AD61" s="21"/>
      <c r="AE61" s="21"/>
      <c r="AF61" s="21"/>
      <c r="AG61" s="21"/>
      <c r="AH61" s="21"/>
      <c r="AI61" s="21"/>
      <c r="AJ61" s="21"/>
      <c r="AK61" s="21"/>
    </row>
    <row r="62" spans="1:37" ht="15" x14ac:dyDescent="0.35">
      <c r="A62" s="21"/>
      <c r="B62" s="21"/>
      <c r="C62" s="21"/>
      <c r="D62" s="21"/>
      <c r="E62" s="21"/>
      <c r="F62" s="21"/>
      <c r="G62" s="21"/>
      <c r="H62" s="21"/>
      <c r="I62" s="21"/>
      <c r="J62" s="21"/>
      <c r="K62" s="21"/>
      <c r="L62" s="21"/>
      <c r="M62" s="21"/>
      <c r="N62" s="21"/>
      <c r="O62" s="21"/>
      <c r="P62" s="21"/>
      <c r="Q62" s="21"/>
      <c r="R62" s="21"/>
      <c r="S62" s="21"/>
      <c r="T62" s="700"/>
      <c r="U62" s="685"/>
      <c r="V62" s="685"/>
      <c r="W62" s="701"/>
      <c r="X62" s="21"/>
      <c r="Y62" s="21"/>
      <c r="Z62" s="21"/>
      <c r="AA62" s="21"/>
      <c r="AB62" s="21"/>
      <c r="AC62" s="21"/>
      <c r="AD62" s="21"/>
      <c r="AE62" s="21"/>
      <c r="AF62" s="21"/>
      <c r="AG62" s="21"/>
      <c r="AH62" s="21"/>
      <c r="AI62" s="21"/>
      <c r="AJ62" s="21"/>
      <c r="AK62" s="21"/>
    </row>
    <row r="63" spans="1:37" ht="15" x14ac:dyDescent="0.35">
      <c r="A63" s="21"/>
      <c r="B63" s="21"/>
      <c r="C63" s="21"/>
      <c r="D63" s="21"/>
      <c r="E63" s="21"/>
      <c r="F63" s="21"/>
      <c r="G63" s="21"/>
      <c r="H63" s="21"/>
      <c r="I63" s="21"/>
      <c r="J63" s="21"/>
      <c r="K63" s="21"/>
      <c r="L63" s="21"/>
      <c r="M63" s="21"/>
      <c r="N63" s="21"/>
      <c r="O63" s="21"/>
      <c r="P63" s="21"/>
      <c r="Q63" s="21"/>
      <c r="R63" s="21"/>
      <c r="S63" s="21"/>
      <c r="T63" s="700"/>
      <c r="U63" s="685"/>
      <c r="V63" s="685"/>
      <c r="W63" s="701"/>
      <c r="X63" s="21"/>
      <c r="Y63" s="21"/>
      <c r="Z63" s="21"/>
      <c r="AA63" s="21"/>
      <c r="AB63" s="21"/>
      <c r="AC63" s="21"/>
      <c r="AD63" s="21"/>
      <c r="AE63" s="21"/>
      <c r="AF63" s="21"/>
      <c r="AG63" s="21"/>
      <c r="AH63" s="21"/>
      <c r="AI63" s="21"/>
      <c r="AJ63" s="21"/>
      <c r="AK63" s="21"/>
    </row>
    <row r="64" spans="1:37" ht="15" x14ac:dyDescent="0.35">
      <c r="A64" s="21"/>
      <c r="B64" s="21"/>
      <c r="C64" s="21"/>
      <c r="D64" s="21"/>
      <c r="E64" s="21"/>
      <c r="F64" s="21"/>
      <c r="G64" s="21"/>
      <c r="H64" s="21"/>
      <c r="I64" s="21"/>
      <c r="J64" s="21"/>
      <c r="K64" s="21"/>
      <c r="L64" s="21"/>
      <c r="M64" s="21"/>
      <c r="N64" s="21"/>
      <c r="O64" s="21"/>
      <c r="P64" s="21"/>
      <c r="Q64" s="21"/>
      <c r="R64" s="21"/>
      <c r="S64" s="21"/>
      <c r="T64" s="700"/>
      <c r="U64" s="685"/>
      <c r="V64" s="685"/>
      <c r="W64" s="701"/>
      <c r="X64" s="21"/>
      <c r="Y64" s="21"/>
      <c r="Z64" s="21"/>
      <c r="AA64" s="21"/>
      <c r="AB64" s="21"/>
      <c r="AC64" s="21"/>
      <c r="AD64" s="21"/>
      <c r="AE64" s="21"/>
      <c r="AF64" s="21"/>
      <c r="AG64" s="21"/>
      <c r="AH64" s="21"/>
      <c r="AI64" s="21"/>
      <c r="AJ64" s="21"/>
      <c r="AK64" s="21"/>
    </row>
    <row r="65" spans="1:37" ht="15" x14ac:dyDescent="0.35">
      <c r="A65" s="21"/>
      <c r="B65" s="21"/>
      <c r="C65" s="21"/>
      <c r="D65" s="21"/>
      <c r="E65" s="21"/>
      <c r="F65" s="21"/>
      <c r="G65" s="21"/>
      <c r="H65" s="21"/>
      <c r="I65" s="21"/>
      <c r="J65" s="21"/>
      <c r="K65" s="21"/>
      <c r="L65" s="21"/>
      <c r="M65" s="21"/>
      <c r="N65" s="21"/>
      <c r="O65" s="21"/>
      <c r="P65" s="21"/>
      <c r="Q65" s="21"/>
      <c r="R65" s="21"/>
      <c r="S65" s="21"/>
      <c r="T65" s="700"/>
      <c r="U65" s="685"/>
      <c r="V65" s="685"/>
      <c r="W65" s="701"/>
      <c r="X65" s="21"/>
      <c r="Y65" s="21"/>
      <c r="Z65" s="21"/>
      <c r="AA65" s="21"/>
      <c r="AB65" s="21"/>
      <c r="AC65" s="21"/>
      <c r="AD65" s="21"/>
      <c r="AE65" s="21"/>
      <c r="AF65" s="21"/>
      <c r="AG65" s="21"/>
      <c r="AH65" s="21"/>
      <c r="AI65" s="21"/>
      <c r="AJ65" s="21"/>
      <c r="AK65" s="21"/>
    </row>
    <row r="66" spans="1:37" ht="15" x14ac:dyDescent="0.35">
      <c r="A66" s="21"/>
      <c r="B66" s="21"/>
      <c r="C66" s="21"/>
      <c r="D66" s="21"/>
      <c r="E66" s="21"/>
      <c r="F66" s="21"/>
      <c r="G66" s="21"/>
      <c r="H66" s="21"/>
      <c r="I66" s="21"/>
      <c r="J66" s="21"/>
      <c r="K66" s="21"/>
      <c r="L66" s="21"/>
      <c r="M66" s="21"/>
      <c r="N66" s="21"/>
      <c r="O66" s="21"/>
      <c r="P66" s="21"/>
      <c r="Q66" s="21"/>
      <c r="R66" s="21"/>
      <c r="S66" s="21"/>
      <c r="T66" s="700"/>
      <c r="U66" s="685"/>
      <c r="V66" s="685"/>
      <c r="W66" s="701"/>
      <c r="X66" s="21"/>
      <c r="Y66" s="21"/>
      <c r="Z66" s="21"/>
      <c r="AA66" s="21"/>
      <c r="AB66" s="21"/>
      <c r="AC66" s="21"/>
      <c r="AD66" s="21"/>
      <c r="AE66" s="21"/>
      <c r="AF66" s="21"/>
      <c r="AG66" s="21"/>
      <c r="AH66" s="21"/>
      <c r="AI66" s="21"/>
      <c r="AJ66" s="21"/>
      <c r="AK66" s="21"/>
    </row>
    <row r="67" spans="1:37" ht="15" x14ac:dyDescent="0.35">
      <c r="A67" s="21"/>
      <c r="B67" s="21"/>
      <c r="C67" s="21"/>
      <c r="D67" s="21"/>
      <c r="E67" s="21"/>
      <c r="F67" s="21"/>
      <c r="G67" s="21"/>
      <c r="H67" s="21"/>
      <c r="I67" s="21"/>
      <c r="J67" s="21"/>
      <c r="K67" s="21"/>
      <c r="L67" s="21"/>
      <c r="M67" s="21"/>
      <c r="N67" s="21"/>
      <c r="O67" s="21"/>
      <c r="P67" s="21"/>
      <c r="Q67" s="21"/>
      <c r="R67" s="21"/>
      <c r="S67" s="21"/>
      <c r="T67" s="700"/>
      <c r="U67" s="685"/>
      <c r="V67" s="685"/>
      <c r="W67" s="701"/>
      <c r="X67" s="21"/>
      <c r="Y67" s="21"/>
      <c r="Z67" s="21"/>
      <c r="AA67" s="21"/>
      <c r="AB67" s="21"/>
      <c r="AC67" s="21"/>
      <c r="AD67" s="21"/>
      <c r="AE67" s="21"/>
      <c r="AF67" s="21"/>
      <c r="AG67" s="21"/>
      <c r="AH67" s="21"/>
      <c r="AI67" s="21"/>
      <c r="AJ67" s="21"/>
      <c r="AK67" s="21"/>
    </row>
    <row r="68" spans="1:37" ht="15" x14ac:dyDescent="0.35">
      <c r="A68" s="21"/>
      <c r="B68" s="21"/>
      <c r="C68" s="21"/>
      <c r="D68" s="21"/>
      <c r="E68" s="21"/>
      <c r="F68" s="21"/>
      <c r="G68" s="21"/>
      <c r="H68" s="21"/>
      <c r="I68" s="21"/>
      <c r="J68" s="21"/>
      <c r="K68" s="21"/>
      <c r="L68" s="21"/>
      <c r="M68" s="21"/>
      <c r="N68" s="21"/>
      <c r="O68" s="21"/>
      <c r="P68" s="21"/>
      <c r="Q68" s="21"/>
      <c r="R68" s="21"/>
      <c r="S68" s="21"/>
      <c r="T68" s="700"/>
      <c r="U68" s="685"/>
      <c r="V68" s="685"/>
      <c r="W68" s="701"/>
      <c r="X68" s="21"/>
      <c r="Y68" s="21"/>
      <c r="Z68" s="21"/>
      <c r="AA68" s="21"/>
      <c r="AB68" s="21"/>
      <c r="AC68" s="21"/>
      <c r="AD68" s="21"/>
      <c r="AE68" s="21"/>
      <c r="AF68" s="21"/>
      <c r="AG68" s="21"/>
      <c r="AH68" s="21"/>
      <c r="AI68" s="21"/>
      <c r="AJ68" s="21"/>
      <c r="AK68" s="21"/>
    </row>
    <row r="69" spans="1:37" ht="15" x14ac:dyDescent="0.35">
      <c r="A69" s="21"/>
      <c r="B69" s="21"/>
      <c r="C69" s="21"/>
      <c r="D69" s="21"/>
      <c r="E69" s="21"/>
      <c r="F69" s="21"/>
      <c r="G69" s="21"/>
      <c r="H69" s="21"/>
      <c r="I69" s="21"/>
      <c r="J69" s="21"/>
      <c r="K69" s="21"/>
      <c r="L69" s="21"/>
      <c r="M69" s="21"/>
      <c r="N69" s="21"/>
      <c r="O69" s="21"/>
      <c r="P69" s="21"/>
      <c r="Q69" s="21"/>
      <c r="R69" s="21"/>
      <c r="S69" s="21"/>
      <c r="T69" s="700"/>
      <c r="U69" s="685"/>
      <c r="V69" s="685"/>
      <c r="W69" s="701"/>
      <c r="X69" s="21"/>
      <c r="Y69" s="21"/>
      <c r="Z69" s="21"/>
      <c r="AA69" s="21"/>
      <c r="AB69" s="21"/>
      <c r="AC69" s="21"/>
      <c r="AD69" s="21"/>
      <c r="AE69" s="21"/>
      <c r="AF69" s="21"/>
      <c r="AG69" s="21"/>
      <c r="AH69" s="21"/>
      <c r="AI69" s="21"/>
      <c r="AJ69" s="21"/>
      <c r="AK69" s="21"/>
    </row>
    <row r="70" spans="1:37" ht="15" x14ac:dyDescent="0.35">
      <c r="A70" s="21"/>
      <c r="B70" s="21"/>
      <c r="C70" s="21"/>
      <c r="D70" s="21"/>
      <c r="E70" s="21"/>
      <c r="F70" s="21"/>
      <c r="G70" s="21"/>
      <c r="H70" s="21"/>
      <c r="I70" s="21"/>
      <c r="J70" s="21"/>
      <c r="K70" s="21"/>
      <c r="L70" s="21"/>
      <c r="M70" s="21"/>
      <c r="N70" s="21"/>
      <c r="O70" s="21"/>
      <c r="P70" s="21"/>
      <c r="Q70" s="21"/>
      <c r="R70" s="21"/>
      <c r="S70" s="21"/>
      <c r="T70" s="700"/>
      <c r="U70" s="685"/>
      <c r="V70" s="685"/>
      <c r="W70" s="701"/>
      <c r="X70" s="21"/>
      <c r="Y70" s="21"/>
      <c r="Z70" s="21"/>
      <c r="AA70" s="21"/>
      <c r="AB70" s="21"/>
      <c r="AC70" s="21"/>
      <c r="AD70" s="21"/>
      <c r="AE70" s="21"/>
      <c r="AF70" s="21"/>
      <c r="AG70" s="21"/>
      <c r="AH70" s="21"/>
      <c r="AI70" s="21"/>
      <c r="AJ70" s="21"/>
      <c r="AK70" s="21"/>
    </row>
    <row r="71" spans="1:37" ht="15" x14ac:dyDescent="0.35">
      <c r="A71" s="21"/>
      <c r="B71" s="21"/>
      <c r="C71" s="21"/>
      <c r="D71" s="21"/>
      <c r="E71" s="21"/>
      <c r="F71" s="21"/>
      <c r="G71" s="21"/>
      <c r="H71" s="21"/>
      <c r="I71" s="21"/>
      <c r="J71" s="21"/>
      <c r="K71" s="21"/>
      <c r="L71" s="21"/>
      <c r="M71" s="21"/>
      <c r="N71" s="21"/>
      <c r="O71" s="21"/>
      <c r="P71" s="21"/>
      <c r="Q71" s="21"/>
      <c r="R71" s="21"/>
      <c r="S71" s="21"/>
      <c r="T71" s="700"/>
      <c r="U71" s="685"/>
      <c r="V71" s="685"/>
      <c r="W71" s="701"/>
      <c r="X71" s="21"/>
      <c r="Y71" s="21"/>
      <c r="Z71" s="21"/>
      <c r="AA71" s="21"/>
      <c r="AB71" s="21"/>
      <c r="AC71" s="21"/>
      <c r="AD71" s="21"/>
      <c r="AE71" s="21"/>
      <c r="AF71" s="21"/>
      <c r="AG71" s="21"/>
      <c r="AH71" s="21"/>
      <c r="AI71" s="21"/>
      <c r="AJ71" s="21"/>
      <c r="AK71" s="21"/>
    </row>
    <row r="72" spans="1:37" ht="15" x14ac:dyDescent="0.35">
      <c r="A72" s="21"/>
      <c r="B72" s="21"/>
      <c r="C72" s="21"/>
      <c r="D72" s="21"/>
      <c r="E72" s="21"/>
      <c r="F72" s="21"/>
      <c r="G72" s="21"/>
      <c r="H72" s="21"/>
      <c r="I72" s="21"/>
      <c r="J72" s="21"/>
      <c r="K72" s="21"/>
      <c r="L72" s="21"/>
      <c r="M72" s="21"/>
      <c r="N72" s="21"/>
      <c r="O72" s="21"/>
      <c r="P72" s="21"/>
      <c r="Q72" s="21"/>
      <c r="R72" s="21"/>
      <c r="S72" s="21"/>
      <c r="T72" s="700"/>
      <c r="U72" s="685"/>
      <c r="V72" s="685"/>
      <c r="W72" s="701"/>
      <c r="X72" s="21"/>
      <c r="Y72" s="21"/>
      <c r="Z72" s="21"/>
      <c r="AA72" s="21"/>
      <c r="AB72" s="21"/>
      <c r="AC72" s="21"/>
      <c r="AD72" s="21"/>
      <c r="AE72" s="21"/>
      <c r="AF72" s="21"/>
      <c r="AG72" s="21"/>
      <c r="AH72" s="21"/>
      <c r="AI72" s="21"/>
      <c r="AJ72" s="21"/>
      <c r="AK72" s="21"/>
    </row>
    <row r="73" spans="1:37" ht="15" x14ac:dyDescent="0.35">
      <c r="A73" s="21"/>
      <c r="B73" s="21"/>
      <c r="C73" s="21"/>
      <c r="D73" s="21"/>
      <c r="E73" s="21"/>
      <c r="F73" s="21"/>
      <c r="G73" s="21"/>
      <c r="H73" s="21"/>
      <c r="I73" s="21"/>
      <c r="J73" s="21"/>
      <c r="K73" s="21"/>
      <c r="L73" s="21"/>
      <c r="M73" s="21"/>
      <c r="N73" s="21"/>
      <c r="O73" s="21"/>
      <c r="P73" s="21"/>
      <c r="Q73" s="21"/>
      <c r="R73" s="21"/>
      <c r="S73" s="21"/>
      <c r="T73" s="700"/>
      <c r="U73" s="685"/>
      <c r="V73" s="685"/>
      <c r="W73" s="701"/>
      <c r="X73" s="21"/>
      <c r="Y73" s="21"/>
      <c r="Z73" s="21"/>
      <c r="AA73" s="21"/>
      <c r="AB73" s="21"/>
      <c r="AC73" s="21"/>
      <c r="AD73" s="21"/>
      <c r="AE73" s="21"/>
      <c r="AF73" s="21"/>
      <c r="AG73" s="21"/>
      <c r="AH73" s="21"/>
      <c r="AI73" s="21"/>
      <c r="AJ73" s="21"/>
      <c r="AK73" s="21"/>
    </row>
    <row r="74" spans="1:37" ht="15" x14ac:dyDescent="0.35">
      <c r="A74" s="21"/>
      <c r="B74" s="21"/>
      <c r="C74" s="21"/>
      <c r="D74" s="21"/>
      <c r="E74" s="21"/>
      <c r="F74" s="21"/>
      <c r="G74" s="21"/>
      <c r="H74" s="21"/>
      <c r="I74" s="21"/>
      <c r="J74" s="21"/>
      <c r="K74" s="21"/>
      <c r="L74" s="21"/>
      <c r="M74" s="21"/>
      <c r="N74" s="21"/>
      <c r="O74" s="21"/>
      <c r="P74" s="21"/>
      <c r="Q74" s="21"/>
      <c r="R74" s="21"/>
      <c r="S74" s="21"/>
      <c r="T74" s="700"/>
      <c r="U74" s="685"/>
      <c r="V74" s="685"/>
      <c r="W74" s="701"/>
      <c r="X74" s="21"/>
      <c r="Y74" s="21"/>
      <c r="Z74" s="21"/>
      <c r="AA74" s="21"/>
      <c r="AB74" s="21"/>
      <c r="AC74" s="21"/>
      <c r="AD74" s="21"/>
      <c r="AE74" s="21"/>
      <c r="AF74" s="21"/>
      <c r="AG74" s="21"/>
      <c r="AH74" s="21"/>
      <c r="AI74" s="21"/>
      <c r="AJ74" s="21"/>
      <c r="AK74" s="21"/>
    </row>
    <row r="75" spans="1:37" ht="15" x14ac:dyDescent="0.35">
      <c r="A75" s="21"/>
      <c r="B75" s="21"/>
      <c r="C75" s="21"/>
      <c r="D75" s="21"/>
      <c r="E75" s="21"/>
      <c r="F75" s="21"/>
      <c r="G75" s="21"/>
      <c r="H75" s="21"/>
      <c r="I75" s="21"/>
      <c r="J75" s="21"/>
      <c r="K75" s="21"/>
      <c r="L75" s="21"/>
      <c r="M75" s="21"/>
      <c r="N75" s="21"/>
      <c r="O75" s="21"/>
      <c r="P75" s="21"/>
      <c r="Q75" s="21"/>
      <c r="R75" s="21"/>
      <c r="S75" s="21"/>
      <c r="T75" s="700"/>
      <c r="U75" s="685"/>
      <c r="V75" s="685"/>
      <c r="W75" s="701"/>
      <c r="X75" s="21"/>
      <c r="Y75" s="21"/>
      <c r="Z75" s="21"/>
      <c r="AA75" s="21"/>
      <c r="AB75" s="21"/>
      <c r="AC75" s="21"/>
      <c r="AD75" s="21"/>
      <c r="AE75" s="21"/>
      <c r="AF75" s="21"/>
      <c r="AG75" s="21"/>
      <c r="AH75" s="21"/>
      <c r="AI75" s="21"/>
      <c r="AJ75" s="21"/>
      <c r="AK75" s="21"/>
    </row>
    <row r="76" spans="1:37" ht="154.35" customHeight="1" x14ac:dyDescent="0.35">
      <c r="A76" s="21"/>
      <c r="B76" s="21"/>
      <c r="C76" s="21"/>
      <c r="D76" s="21"/>
      <c r="E76" s="21"/>
      <c r="F76" s="21"/>
      <c r="G76" s="21"/>
      <c r="H76" s="21"/>
      <c r="I76" s="21"/>
      <c r="J76" s="21"/>
      <c r="K76" s="21"/>
      <c r="L76" s="21"/>
      <c r="M76" s="21"/>
      <c r="N76" s="21"/>
      <c r="O76" s="21"/>
      <c r="P76" s="21"/>
      <c r="Q76" s="21"/>
      <c r="R76" s="21"/>
      <c r="S76" s="21"/>
      <c r="T76" s="702"/>
      <c r="U76" s="703"/>
      <c r="V76" s="703"/>
      <c r="W76" s="704"/>
      <c r="X76" s="21"/>
      <c r="Y76" s="21"/>
      <c r="Z76" s="21"/>
      <c r="AA76" s="21"/>
      <c r="AB76" s="21"/>
      <c r="AC76" s="21"/>
      <c r="AD76" s="21"/>
      <c r="AE76" s="21"/>
      <c r="AF76" s="21"/>
      <c r="AG76" s="21"/>
      <c r="AH76" s="21"/>
      <c r="AI76" s="21"/>
      <c r="AJ76" s="21"/>
      <c r="AK76" s="21"/>
    </row>
  </sheetData>
  <mergeCells count="21">
    <mergeCell ref="L8:O8"/>
    <mergeCell ref="P8:S8"/>
    <mergeCell ref="T8:W8"/>
    <mergeCell ref="A7:W7"/>
    <mergeCell ref="A41:H41"/>
    <mergeCell ref="A42:H42"/>
    <mergeCell ref="A43:H43"/>
    <mergeCell ref="A1:H2"/>
    <mergeCell ref="A3:H4"/>
    <mergeCell ref="A5:H5"/>
    <mergeCell ref="A8:A9"/>
    <mergeCell ref="B8:C8"/>
    <mergeCell ref="D8:G8"/>
    <mergeCell ref="H8:K8"/>
    <mergeCell ref="T46:W54"/>
    <mergeCell ref="T56:W76"/>
    <mergeCell ref="A46:C54"/>
    <mergeCell ref="D46:G54"/>
    <mergeCell ref="H46:K54"/>
    <mergeCell ref="L46:O54"/>
    <mergeCell ref="P46:S54"/>
  </mergeCells>
  <printOptions horizontalCentered="1" verticalCentered="1"/>
  <pageMargins left="0.75000000000000011" right="0.75000000000000011" top="1" bottom="1" header="0.5" footer="0.5"/>
  <pageSetup scale="17" orientation="portrait" horizontalDpi="4294967292" verticalDpi="4294967292"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K76"/>
  <sheetViews>
    <sheetView showGridLines="0" topLeftCell="A7" zoomScaleNormal="100" workbookViewId="0">
      <pane xSplit="1" ySplit="3" topLeftCell="L10" activePane="bottomRight" state="frozen"/>
      <selection pane="topRight" activeCell="B7" sqref="B7"/>
      <selection pane="bottomLeft" activeCell="A10" sqref="A10"/>
      <selection pane="bottomRight" activeCell="A7" sqref="A7:W7"/>
    </sheetView>
  </sheetViews>
  <sheetFormatPr baseColWidth="10" defaultColWidth="11.44140625" defaultRowHeight="13.35" customHeight="1" x14ac:dyDescent="0.25"/>
  <cols>
    <col min="1" max="1" width="65" customWidth="1"/>
    <col min="2" max="2" width="12" customWidth="1"/>
    <col min="3" max="3" width="12.44140625" customWidth="1"/>
    <col min="4" max="6" width="12" customWidth="1"/>
    <col min="7" max="7" width="15.5546875" customWidth="1"/>
    <col min="8" max="8" width="11.77734375" customWidth="1"/>
    <col min="9" max="10" width="11.44140625" customWidth="1"/>
    <col min="11" max="11" width="18.21875" customWidth="1"/>
    <col min="12" max="14" width="11.44140625" customWidth="1"/>
    <col min="15" max="15" width="14.77734375" customWidth="1"/>
    <col min="16" max="16" width="10.44140625" bestFit="1" customWidth="1"/>
    <col min="17" max="17" width="11.44140625" bestFit="1" customWidth="1"/>
    <col min="18" max="18" width="11" bestFit="1" customWidth="1"/>
    <col min="19" max="19" width="14.77734375" customWidth="1"/>
    <col min="23" max="23" width="16" customWidth="1"/>
  </cols>
  <sheetData>
    <row r="1" spans="1:37" ht="60" customHeight="1" x14ac:dyDescent="0.3">
      <c r="A1" s="641"/>
      <c r="B1" s="641"/>
      <c r="C1" s="641"/>
      <c r="D1" s="641"/>
      <c r="E1" s="641"/>
      <c r="F1" s="641"/>
      <c r="G1" s="641"/>
      <c r="H1" s="641"/>
      <c r="I1" s="9"/>
      <c r="J1" s="9"/>
      <c r="K1" s="9"/>
      <c r="L1" s="9"/>
      <c r="M1" s="9"/>
      <c r="N1" s="9"/>
      <c r="O1" s="9"/>
      <c r="P1" s="9"/>
      <c r="Q1" s="9"/>
      <c r="R1" s="9"/>
      <c r="S1" s="9"/>
      <c r="T1" s="9"/>
      <c r="U1" s="9"/>
      <c r="V1" s="9"/>
      <c r="W1" s="9"/>
      <c r="X1" s="9"/>
      <c r="Y1" s="9"/>
      <c r="Z1" s="9"/>
      <c r="AA1" s="9"/>
      <c r="AB1" s="9"/>
      <c r="AC1" s="9"/>
      <c r="AD1" s="9"/>
      <c r="AE1" s="9"/>
      <c r="AF1" s="9"/>
      <c r="AG1" s="9"/>
      <c r="AH1" s="9"/>
      <c r="AI1" s="9"/>
      <c r="AJ1" s="9"/>
      <c r="AK1" s="9"/>
    </row>
    <row r="2" spans="1:37" ht="30.75" customHeight="1" x14ac:dyDescent="0.3">
      <c r="A2" s="641"/>
      <c r="B2" s="641"/>
      <c r="C2" s="641"/>
      <c r="D2" s="641"/>
      <c r="E2" s="641"/>
      <c r="F2" s="641"/>
      <c r="G2" s="641"/>
      <c r="H2" s="641"/>
      <c r="I2" s="9"/>
      <c r="J2" s="9"/>
      <c r="K2" s="9"/>
      <c r="L2" s="9"/>
      <c r="M2" s="9"/>
      <c r="N2" s="9"/>
      <c r="O2" s="9"/>
      <c r="P2" s="9"/>
      <c r="Q2" s="9"/>
      <c r="R2" s="9"/>
      <c r="S2" s="9"/>
      <c r="T2" s="9"/>
      <c r="U2" s="9"/>
      <c r="V2" s="9"/>
      <c r="W2" s="9"/>
      <c r="X2" s="9"/>
      <c r="Y2" s="9"/>
      <c r="Z2" s="9"/>
      <c r="AA2" s="9"/>
      <c r="AB2" s="9"/>
      <c r="AC2" s="9"/>
      <c r="AD2" s="9"/>
      <c r="AE2" s="9"/>
      <c r="AF2" s="9"/>
      <c r="AG2" s="9"/>
      <c r="AH2" s="9"/>
      <c r="AI2" s="9"/>
      <c r="AJ2" s="9"/>
      <c r="AK2" s="9"/>
    </row>
    <row r="3" spans="1:37" ht="14.1" customHeight="1" x14ac:dyDescent="0.3">
      <c r="A3" s="640" t="s">
        <v>104</v>
      </c>
      <c r="B3" s="640"/>
      <c r="C3" s="640"/>
      <c r="D3" s="640"/>
      <c r="E3" s="640"/>
      <c r="F3" s="640"/>
      <c r="G3" s="640"/>
      <c r="H3" s="640"/>
      <c r="I3" s="9"/>
      <c r="J3" s="9"/>
      <c r="K3" s="9"/>
      <c r="L3" s="9"/>
      <c r="M3" s="9"/>
      <c r="N3" s="9"/>
      <c r="O3" s="9"/>
      <c r="P3" s="9"/>
      <c r="Q3" s="9"/>
      <c r="R3" s="9"/>
      <c r="S3" s="9"/>
      <c r="T3" s="9"/>
      <c r="U3" s="9"/>
      <c r="V3" s="9"/>
      <c r="W3" s="9"/>
      <c r="X3" s="9"/>
      <c r="Y3" s="9"/>
      <c r="Z3" s="9"/>
      <c r="AA3" s="9"/>
      <c r="AB3" s="9"/>
      <c r="AC3" s="9"/>
      <c r="AD3" s="9"/>
      <c r="AE3" s="9"/>
      <c r="AF3" s="9"/>
      <c r="AG3" s="9"/>
      <c r="AH3" s="9"/>
      <c r="AI3" s="9"/>
      <c r="AJ3" s="9"/>
      <c r="AK3" s="9"/>
    </row>
    <row r="4" spans="1:37" ht="17.100000000000001" customHeight="1" x14ac:dyDescent="0.3">
      <c r="A4" s="640"/>
      <c r="B4" s="640"/>
      <c r="C4" s="640"/>
      <c r="D4" s="640"/>
      <c r="E4" s="640"/>
      <c r="F4" s="640"/>
      <c r="G4" s="640"/>
      <c r="H4" s="640"/>
      <c r="I4" s="9"/>
      <c r="J4" s="9"/>
      <c r="K4" s="9"/>
      <c r="L4" s="9"/>
      <c r="M4" s="9"/>
      <c r="N4" s="9"/>
      <c r="O4" s="9"/>
      <c r="P4" s="9"/>
      <c r="Q4" s="9"/>
      <c r="R4" s="9"/>
      <c r="S4" s="9"/>
      <c r="T4" s="9"/>
      <c r="U4" s="9"/>
      <c r="V4" s="9"/>
      <c r="W4" s="9"/>
      <c r="X4" s="9"/>
      <c r="Y4" s="9"/>
      <c r="Z4" s="9"/>
      <c r="AA4" s="9"/>
      <c r="AB4" s="9"/>
      <c r="AC4" s="9"/>
      <c r="AD4" s="9"/>
      <c r="AE4" s="9"/>
      <c r="AF4" s="9"/>
      <c r="AG4" s="9"/>
      <c r="AH4" s="9"/>
      <c r="AI4" s="9"/>
      <c r="AJ4" s="9"/>
      <c r="AK4" s="9"/>
    </row>
    <row r="5" spans="1:37" ht="71.099999999999994" customHeight="1" x14ac:dyDescent="0.3">
      <c r="A5" s="642" t="s">
        <v>243</v>
      </c>
      <c r="B5" s="643"/>
      <c r="C5" s="643"/>
      <c r="D5" s="643"/>
      <c r="E5" s="643"/>
      <c r="F5" s="643"/>
      <c r="G5" s="643"/>
      <c r="H5" s="644"/>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1:37" ht="13.8" x14ac:dyDescent="0.3">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row>
    <row r="7" spans="1:37" ht="18" customHeight="1" x14ac:dyDescent="0.45">
      <c r="A7" s="645" t="s">
        <v>16</v>
      </c>
      <c r="B7" s="646"/>
      <c r="C7" s="646"/>
      <c r="D7" s="646"/>
      <c r="E7" s="646"/>
      <c r="F7" s="646"/>
      <c r="G7" s="646"/>
      <c r="H7" s="646"/>
      <c r="I7" s="646"/>
      <c r="J7" s="646"/>
      <c r="K7" s="646"/>
      <c r="L7" s="646"/>
      <c r="M7" s="646"/>
      <c r="N7" s="646"/>
      <c r="O7" s="646"/>
      <c r="P7" s="646"/>
      <c r="Q7" s="646"/>
      <c r="R7" s="646"/>
      <c r="S7" s="646"/>
      <c r="T7" s="646"/>
      <c r="U7" s="646"/>
      <c r="V7" s="646"/>
      <c r="W7" s="647"/>
      <c r="X7" s="9"/>
      <c r="Y7" s="9"/>
      <c r="Z7" s="9"/>
      <c r="AA7" s="9"/>
      <c r="AB7" s="9"/>
      <c r="AC7" s="9"/>
      <c r="AD7" s="9"/>
      <c r="AE7" s="9"/>
      <c r="AF7" s="9"/>
      <c r="AG7" s="9"/>
      <c r="AH7" s="9"/>
      <c r="AI7" s="9"/>
      <c r="AJ7" s="9"/>
      <c r="AK7" s="9"/>
    </row>
    <row r="8" spans="1:37" ht="17.25" customHeight="1" x14ac:dyDescent="0.3">
      <c r="A8" s="730" t="s">
        <v>72</v>
      </c>
      <c r="B8" s="682" t="s">
        <v>106</v>
      </c>
      <c r="C8" s="683"/>
      <c r="D8" s="678" t="s">
        <v>107</v>
      </c>
      <c r="E8" s="679"/>
      <c r="F8" s="679"/>
      <c r="G8" s="680"/>
      <c r="H8" s="678" t="s">
        <v>108</v>
      </c>
      <c r="I8" s="679"/>
      <c r="J8" s="679"/>
      <c r="K8" s="680"/>
      <c r="L8" s="682" t="s">
        <v>109</v>
      </c>
      <c r="M8" s="683"/>
      <c r="N8" s="683"/>
      <c r="O8" s="684"/>
      <c r="P8" s="682" t="s">
        <v>110</v>
      </c>
      <c r="Q8" s="683"/>
      <c r="R8" s="683"/>
      <c r="S8" s="684"/>
      <c r="T8" s="682" t="s">
        <v>111</v>
      </c>
      <c r="U8" s="683"/>
      <c r="V8" s="683"/>
      <c r="W8" s="684"/>
      <c r="X8" s="9"/>
      <c r="Y8" s="9"/>
      <c r="Z8" s="9"/>
      <c r="AA8" s="9"/>
      <c r="AB8" s="9"/>
      <c r="AC8" s="9"/>
      <c r="AD8" s="9"/>
      <c r="AE8" s="9"/>
      <c r="AF8" s="9"/>
      <c r="AG8" s="9"/>
      <c r="AH8" s="9"/>
      <c r="AI8" s="9"/>
      <c r="AJ8" s="9"/>
      <c r="AK8" s="9"/>
    </row>
    <row r="9" spans="1:37" ht="54" customHeight="1" x14ac:dyDescent="0.3">
      <c r="A9" s="731"/>
      <c r="B9" s="30" t="s">
        <v>112</v>
      </c>
      <c r="C9" s="232" t="s">
        <v>113</v>
      </c>
      <c r="D9" s="30" t="s">
        <v>112</v>
      </c>
      <c r="E9" s="232" t="s">
        <v>114</v>
      </c>
      <c r="F9" s="232" t="s">
        <v>113</v>
      </c>
      <c r="G9" s="238" t="s">
        <v>198</v>
      </c>
      <c r="H9" s="27" t="s">
        <v>112</v>
      </c>
      <c r="I9" s="232" t="s">
        <v>115</v>
      </c>
      <c r="J9" s="232" t="s">
        <v>113</v>
      </c>
      <c r="K9" s="238" t="s">
        <v>198</v>
      </c>
      <c r="L9" s="30" t="s">
        <v>112</v>
      </c>
      <c r="M9" s="232" t="s">
        <v>116</v>
      </c>
      <c r="N9" s="232" t="s">
        <v>113</v>
      </c>
      <c r="O9" s="238" t="s">
        <v>198</v>
      </c>
      <c r="P9" s="30" t="s">
        <v>112</v>
      </c>
      <c r="Q9" s="232" t="s">
        <v>117</v>
      </c>
      <c r="R9" s="232" t="s">
        <v>113</v>
      </c>
      <c r="S9" s="238" t="s">
        <v>198</v>
      </c>
      <c r="T9" s="27" t="s">
        <v>112</v>
      </c>
      <c r="U9" s="232" t="s">
        <v>118</v>
      </c>
      <c r="V9" s="232" t="s">
        <v>113</v>
      </c>
      <c r="W9" s="239" t="s">
        <v>198</v>
      </c>
      <c r="X9" s="9"/>
      <c r="Y9" s="9"/>
      <c r="Z9" s="9"/>
      <c r="AA9" s="9"/>
      <c r="AB9" s="9"/>
      <c r="AC9" s="9"/>
      <c r="AD9" s="9"/>
      <c r="AE9" s="9"/>
      <c r="AF9" s="9"/>
      <c r="AG9" s="9"/>
      <c r="AH9" s="9"/>
      <c r="AI9" s="9"/>
      <c r="AJ9" s="9"/>
      <c r="AK9" s="9"/>
    </row>
    <row r="10" spans="1:37" ht="16.350000000000001" customHeight="1" x14ac:dyDescent="0.3">
      <c r="A10" s="252" t="s">
        <v>200</v>
      </c>
      <c r="B10" s="210"/>
      <c r="C10" s="211"/>
      <c r="D10" s="210"/>
      <c r="E10" s="211"/>
      <c r="F10" s="211"/>
      <c r="G10" s="212"/>
      <c r="H10" s="210"/>
      <c r="I10" s="211"/>
      <c r="J10" s="211"/>
      <c r="K10" s="213"/>
      <c r="L10" s="210"/>
      <c r="M10" s="211"/>
      <c r="N10" s="211"/>
      <c r="O10" s="212"/>
      <c r="P10" s="210"/>
      <c r="Q10" s="211"/>
      <c r="R10" s="211"/>
      <c r="S10" s="212"/>
      <c r="T10" s="210"/>
      <c r="U10" s="211"/>
      <c r="V10" s="211"/>
      <c r="W10" s="213"/>
      <c r="X10" s="9"/>
      <c r="Y10" s="9"/>
      <c r="Z10" s="9"/>
      <c r="AA10" s="9"/>
      <c r="AB10" s="9"/>
      <c r="AC10" s="9"/>
      <c r="AD10" s="9"/>
      <c r="AE10" s="9"/>
      <c r="AF10" s="9"/>
      <c r="AG10" s="9"/>
      <c r="AH10" s="9"/>
      <c r="AI10" s="9"/>
      <c r="AJ10" s="9"/>
      <c r="AK10" s="9"/>
    </row>
    <row r="11" spans="1:37" ht="15" x14ac:dyDescent="0.35">
      <c r="A11" s="253" t="s">
        <v>176</v>
      </c>
      <c r="B11" s="308">
        <v>900.21343275655215</v>
      </c>
      <c r="C11" s="309"/>
      <c r="D11" s="308">
        <v>1979.6543791574381</v>
      </c>
      <c r="E11" s="310">
        <f>+((D11/B11)-1)*100</f>
        <v>119.90944670704584</v>
      </c>
      <c r="F11" s="309"/>
      <c r="G11" s="311">
        <f>+(E11/100)*C14</f>
        <v>1.9516644365980114</v>
      </c>
      <c r="H11" s="312">
        <v>2943.9721356808786</v>
      </c>
      <c r="I11" s="310">
        <f>+((H11/D11)-1)*100</f>
        <v>48.711419865818414</v>
      </c>
      <c r="J11" s="309"/>
      <c r="K11" s="311">
        <f>+(I11/100)*F14</f>
        <v>1.6200287284713522</v>
      </c>
      <c r="L11" s="308">
        <v>6002.2185066666671</v>
      </c>
      <c r="M11" s="310">
        <f>+((L11/H11)-1)*100</f>
        <v>103.88163440543164</v>
      </c>
      <c r="N11" s="309"/>
      <c r="O11" s="311">
        <f>+(M11/100)*J14</f>
        <v>4.8362568826906598</v>
      </c>
      <c r="P11" s="308">
        <v>7186.022775619047</v>
      </c>
      <c r="Q11" s="310">
        <f>+((P11/L11)-1)*100</f>
        <v>19.722778629893732</v>
      </c>
      <c r="R11" s="309"/>
      <c r="S11" s="311">
        <f>+(Q11/100)*N14</f>
        <v>1.7100213056895304</v>
      </c>
      <c r="T11" s="308">
        <v>10007.19855752381</v>
      </c>
      <c r="U11" s="310">
        <f>+((T11/P11)-1)*100</f>
        <v>39.25921013605096</v>
      </c>
      <c r="V11" s="309"/>
      <c r="W11" s="311">
        <f>+(U11/100)*R14</f>
        <v>3.1343929814445501</v>
      </c>
      <c r="X11" s="48"/>
      <c r="Y11" s="48"/>
      <c r="Z11" s="48"/>
      <c r="AA11" s="48"/>
      <c r="AB11" s="48"/>
      <c r="AC11" s="48"/>
      <c r="AD11" s="48"/>
      <c r="AE11" s="48"/>
      <c r="AF11" s="48"/>
      <c r="AG11" s="48"/>
      <c r="AH11" s="48"/>
      <c r="AI11" s="48"/>
      <c r="AJ11" s="48"/>
      <c r="AK11" s="48"/>
    </row>
    <row r="12" spans="1:37" ht="13.8" x14ac:dyDescent="0.3">
      <c r="A12" s="49" t="s">
        <v>201</v>
      </c>
      <c r="B12" s="290"/>
      <c r="C12" s="246">
        <f>+(B11/B35)*100</f>
        <v>5.5626279580390091E-2</v>
      </c>
      <c r="D12" s="290"/>
      <c r="E12" s="291"/>
      <c r="F12" s="246">
        <f>+(D11/D35)*100</f>
        <v>0.11423971903418489</v>
      </c>
      <c r="G12" s="267"/>
      <c r="H12" s="292"/>
      <c r="I12" s="291"/>
      <c r="J12" s="246">
        <f>+(H11/H35)*100</f>
        <v>0.15849579049074825</v>
      </c>
      <c r="K12" s="267"/>
      <c r="L12" s="290"/>
      <c r="M12" s="291"/>
      <c r="N12" s="246">
        <f>+(L11/L35)*100</f>
        <v>0.34406190978171419</v>
      </c>
      <c r="O12" s="267"/>
      <c r="P12" s="290"/>
      <c r="Q12" s="291"/>
      <c r="R12" s="246">
        <f>+(P11/P35)*100</f>
        <v>0.33796951678973464</v>
      </c>
      <c r="S12" s="267"/>
      <c r="T12" s="290"/>
      <c r="U12" s="291"/>
      <c r="V12" s="246">
        <f>+(T11/T35)*100</f>
        <v>0.38232961444669938</v>
      </c>
      <c r="W12" s="267"/>
      <c r="X12" s="9"/>
      <c r="Y12" s="9"/>
      <c r="Z12" s="9"/>
      <c r="AA12" s="9"/>
      <c r="AB12" s="9"/>
      <c r="AC12" s="9"/>
      <c r="AD12" s="9"/>
      <c r="AE12" s="9"/>
      <c r="AF12" s="9"/>
      <c r="AG12" s="9"/>
      <c r="AH12" s="9"/>
      <c r="AI12" s="9"/>
      <c r="AJ12" s="9"/>
      <c r="AK12" s="9"/>
    </row>
    <row r="13" spans="1:37" ht="13.8" x14ac:dyDescent="0.3">
      <c r="A13" s="219" t="s">
        <v>202</v>
      </c>
      <c r="B13" s="268"/>
      <c r="C13" s="247">
        <f>+(B11/B38)*100</f>
        <v>9.77992172221126E-2</v>
      </c>
      <c r="D13" s="268"/>
      <c r="E13" s="270"/>
      <c r="F13" s="247">
        <f>+(D11/D38)*100</f>
        <v>0.20041227133649103</v>
      </c>
      <c r="G13" s="271"/>
      <c r="H13" s="293"/>
      <c r="I13" s="270"/>
      <c r="J13" s="247">
        <f>+(H11/H38)*100</f>
        <v>0.27771540464204925</v>
      </c>
      <c r="K13" s="271"/>
      <c r="L13" s="268"/>
      <c r="M13" s="270"/>
      <c r="N13" s="247">
        <f>+(L11/L38)*100</f>
        <v>0.60158021880071721</v>
      </c>
      <c r="O13" s="271"/>
      <c r="P13" s="268"/>
      <c r="Q13" s="270"/>
      <c r="R13" s="247">
        <f>+(P11/P38)*100</f>
        <v>0.60255803569881206</v>
      </c>
      <c r="S13" s="271"/>
      <c r="T13" s="268"/>
      <c r="U13" s="270"/>
      <c r="V13" s="247">
        <f>+(T11/T38)*100</f>
        <v>0.68424239430759604</v>
      </c>
      <c r="W13" s="271"/>
      <c r="X13" s="9"/>
      <c r="Y13" s="9"/>
      <c r="Z13" s="9"/>
      <c r="AA13" s="9"/>
      <c r="AB13" s="9"/>
      <c r="AC13" s="9"/>
      <c r="AD13" s="9"/>
      <c r="AE13" s="9"/>
      <c r="AF13" s="9"/>
      <c r="AG13" s="9"/>
      <c r="AH13" s="9"/>
      <c r="AI13" s="9"/>
      <c r="AJ13" s="9"/>
      <c r="AK13" s="9"/>
    </row>
    <row r="14" spans="1:37" ht="13.8" x14ac:dyDescent="0.3">
      <c r="A14" s="240" t="s">
        <v>203</v>
      </c>
      <c r="B14" s="290"/>
      <c r="C14" s="246">
        <f>+B11/'C.1__'!$B$11*100</f>
        <v>1.6276152465002844</v>
      </c>
      <c r="D14" s="290"/>
      <c r="E14" s="291"/>
      <c r="F14" s="246">
        <f>+D11/'C.1__'!D$11*100</f>
        <v>3.3257678239187447</v>
      </c>
      <c r="G14" s="267"/>
      <c r="H14" s="292"/>
      <c r="I14" s="291"/>
      <c r="J14" s="246">
        <f>+H11/'C.1__'!G$11*100</f>
        <v>4.6555456220640554</v>
      </c>
      <c r="K14" s="267"/>
      <c r="L14" s="290"/>
      <c r="M14" s="291"/>
      <c r="N14" s="246">
        <f>+L11/'C.1__'!J$11*100</f>
        <v>8.6702859560450491</v>
      </c>
      <c r="O14" s="267"/>
      <c r="P14" s="290"/>
      <c r="Q14" s="291"/>
      <c r="R14" s="246">
        <f>+P11/'C.1__'!M$11*100</f>
        <v>7.983841168944708</v>
      </c>
      <c r="S14" s="267"/>
      <c r="T14" s="290"/>
      <c r="U14" s="291"/>
      <c r="V14" s="246">
        <f>+T11/'C.1__'!P$11*100</f>
        <v>8.9404412385888943</v>
      </c>
      <c r="W14" s="267"/>
      <c r="X14" s="9"/>
      <c r="Y14" s="9"/>
      <c r="Z14" s="9"/>
      <c r="AA14" s="9"/>
      <c r="AB14" s="9"/>
      <c r="AC14" s="9"/>
      <c r="AD14" s="9"/>
      <c r="AE14" s="9"/>
      <c r="AF14" s="9"/>
      <c r="AG14" s="9"/>
      <c r="AH14" s="9"/>
      <c r="AI14" s="9"/>
      <c r="AJ14" s="9"/>
      <c r="AK14" s="9"/>
    </row>
    <row r="15" spans="1:37" ht="15" x14ac:dyDescent="0.35">
      <c r="A15" s="254" t="s">
        <v>179</v>
      </c>
      <c r="B15" s="313">
        <v>360.47206272150254</v>
      </c>
      <c r="C15" s="314"/>
      <c r="D15" s="313">
        <v>788.85063195452062</v>
      </c>
      <c r="E15" s="315">
        <f>+((D15/B15)-1)*100</f>
        <v>118.83821619873478</v>
      </c>
      <c r="F15" s="314"/>
      <c r="G15" s="316">
        <f>+(E15/100)*C19</f>
        <v>1.7734950751823333</v>
      </c>
      <c r="H15" s="317">
        <v>1167.8098113659598</v>
      </c>
      <c r="I15" s="315">
        <f>+((H15/D15)-1)*100</f>
        <v>48.039408737304171</v>
      </c>
      <c r="J15" s="314"/>
      <c r="K15" s="316">
        <f>+(I15/100)*F19</f>
        <v>1.4680114593024751</v>
      </c>
      <c r="L15" s="313">
        <v>2431.0076588503703</v>
      </c>
      <c r="M15" s="315">
        <f>+((L15/H15)-1)*100</f>
        <v>108.16811395058221</v>
      </c>
      <c r="N15" s="314"/>
      <c r="O15" s="316">
        <f>+(M15/100)*J19</f>
        <v>4.6765679403315605</v>
      </c>
      <c r="P15" s="313">
        <v>2701.106415436102</v>
      </c>
      <c r="Q15" s="315">
        <f>+((P15/L15)-1)*100</f>
        <v>11.110567899792724</v>
      </c>
      <c r="R15" s="314"/>
      <c r="S15" s="316">
        <f>+(Q15/100)*N19</f>
        <v>0.87440856368261677</v>
      </c>
      <c r="T15" s="313">
        <v>3802.2371848428088</v>
      </c>
      <c r="U15" s="315">
        <f>+((T15/P15)-1)*100</f>
        <v>40.765915889653172</v>
      </c>
      <c r="V15" s="314"/>
      <c r="W15" s="316">
        <f>+(U15/100)*R19</f>
        <v>2.5751234779061267</v>
      </c>
      <c r="X15" s="48"/>
      <c r="Y15" s="48"/>
      <c r="Z15" s="48"/>
      <c r="AA15" s="48"/>
      <c r="AB15" s="48"/>
      <c r="AC15" s="48"/>
      <c r="AD15" s="48"/>
      <c r="AE15" s="48"/>
      <c r="AF15" s="48"/>
      <c r="AG15" s="48"/>
      <c r="AH15" s="48"/>
      <c r="AI15" s="48"/>
      <c r="AJ15" s="48"/>
      <c r="AK15" s="48"/>
    </row>
    <row r="16" spans="1:37" ht="13.8" x14ac:dyDescent="0.3">
      <c r="A16" s="49" t="s">
        <v>204</v>
      </c>
      <c r="B16" s="294"/>
      <c r="C16" s="246">
        <f>+(B15/B36)*100</f>
        <v>4.6071545225378575E-2</v>
      </c>
      <c r="D16" s="294"/>
      <c r="E16" s="295"/>
      <c r="F16" s="246">
        <f>+(D15/D36)*100</f>
        <v>9.4333154989724305E-2</v>
      </c>
      <c r="G16" s="267"/>
      <c r="H16" s="296"/>
      <c r="I16" s="295"/>
      <c r="J16" s="246">
        <f>+(H15/H36)*100</f>
        <v>0.13009590692238091</v>
      </c>
      <c r="K16" s="267"/>
      <c r="L16" s="294"/>
      <c r="M16" s="295"/>
      <c r="N16" s="246">
        <f>+(L15/L36)*100</f>
        <v>0.29081021778403193</v>
      </c>
      <c r="O16" s="267"/>
      <c r="P16" s="294"/>
      <c r="Q16" s="295"/>
      <c r="R16" s="246">
        <f>+(P15/P36)*100</f>
        <v>0.258057054581178</v>
      </c>
      <c r="S16" s="267"/>
      <c r="T16" s="294"/>
      <c r="U16" s="295"/>
      <c r="V16" s="246">
        <f>+(T15/T36)*100</f>
        <v>0.29192826359146173</v>
      </c>
      <c r="W16" s="267"/>
      <c r="X16" s="9"/>
      <c r="Y16" s="9"/>
      <c r="Z16" s="9"/>
      <c r="AA16" s="9"/>
      <c r="AB16" s="9"/>
      <c r="AC16" s="9"/>
      <c r="AD16" s="9"/>
      <c r="AE16" s="9"/>
      <c r="AF16" s="9"/>
      <c r="AG16" s="9"/>
      <c r="AH16" s="9"/>
      <c r="AI16" s="9"/>
      <c r="AJ16" s="9"/>
      <c r="AK16" s="9"/>
    </row>
    <row r="17" spans="1:37" ht="13.8" x14ac:dyDescent="0.3">
      <c r="A17" s="219" t="s">
        <v>181</v>
      </c>
      <c r="B17" s="272"/>
      <c r="C17" s="247">
        <f>+(B15/B11)*100</f>
        <v>40.042955326460486</v>
      </c>
      <c r="D17" s="272"/>
      <c r="E17" s="273"/>
      <c r="F17" s="247">
        <f>+(D15/D11)*100</f>
        <v>39.847896696506382</v>
      </c>
      <c r="G17" s="271"/>
      <c r="H17" s="297"/>
      <c r="I17" s="273"/>
      <c r="J17" s="247">
        <f>+(H15/H11)*100</f>
        <v>39.667828279083558</v>
      </c>
      <c r="K17" s="271"/>
      <c r="L17" s="272"/>
      <c r="M17" s="273"/>
      <c r="N17" s="247">
        <f>+(L15/L11)*100</f>
        <v>40.50181872169847</v>
      </c>
      <c r="O17" s="271"/>
      <c r="P17" s="272"/>
      <c r="Q17" s="273"/>
      <c r="R17" s="247">
        <f>+(P15/P11)*100</f>
        <v>37.588336410517606</v>
      </c>
      <c r="S17" s="271"/>
      <c r="T17" s="272"/>
      <c r="U17" s="273"/>
      <c r="V17" s="247">
        <f>+(T15/T11)*100</f>
        <v>37.995020914061264</v>
      </c>
      <c r="W17" s="271"/>
      <c r="X17" s="9"/>
      <c r="Y17" s="9"/>
      <c r="Z17" s="9"/>
      <c r="AA17" s="9"/>
      <c r="AB17" s="9"/>
      <c r="AC17" s="9"/>
      <c r="AD17" s="9"/>
      <c r="AE17" s="9"/>
      <c r="AF17" s="9"/>
      <c r="AG17" s="9"/>
      <c r="AH17" s="9"/>
      <c r="AI17" s="9"/>
      <c r="AJ17" s="9"/>
      <c r="AK17" s="9"/>
    </row>
    <row r="18" spans="1:37" ht="13.8" x14ac:dyDescent="0.3">
      <c r="A18" s="49" t="s">
        <v>182</v>
      </c>
      <c r="B18" s="294"/>
      <c r="C18" s="246">
        <f>+B15/B20*100</f>
        <v>66.786072503223963</v>
      </c>
      <c r="D18" s="294"/>
      <c r="E18" s="295"/>
      <c r="F18" s="246">
        <f>+D15/D20*100</f>
        <v>66.245225865929143</v>
      </c>
      <c r="G18" s="267"/>
      <c r="H18" s="296"/>
      <c r="I18" s="295"/>
      <c r="J18" s="246">
        <f>+H15/H20*100</f>
        <v>65.74904756052598</v>
      </c>
      <c r="K18" s="267"/>
      <c r="L18" s="294"/>
      <c r="M18" s="295"/>
      <c r="N18" s="246">
        <f>+L15/L20*100</f>
        <v>68.072364316905805</v>
      </c>
      <c r="O18" s="267"/>
      <c r="P18" s="294"/>
      <c r="Q18" s="295"/>
      <c r="R18" s="246">
        <f>+P15/P20*100</f>
        <v>60.226461287361012</v>
      </c>
      <c r="S18" s="267"/>
      <c r="T18" s="294"/>
      <c r="U18" s="295"/>
      <c r="V18" s="246">
        <f>+T15/T20*100</f>
        <v>61.27737074372731</v>
      </c>
      <c r="W18" s="267"/>
      <c r="X18" s="9"/>
      <c r="Y18" s="9"/>
      <c r="Z18" s="9"/>
      <c r="AA18" s="9"/>
      <c r="AB18" s="9"/>
      <c r="AC18" s="9"/>
      <c r="AD18" s="9"/>
      <c r="AE18" s="9"/>
      <c r="AF18" s="9"/>
      <c r="AG18" s="9"/>
      <c r="AH18" s="9"/>
      <c r="AI18" s="9"/>
      <c r="AJ18" s="9"/>
      <c r="AK18" s="9"/>
    </row>
    <row r="19" spans="1:37" ht="26.4" x14ac:dyDescent="0.3">
      <c r="A19" s="242" t="s">
        <v>227</v>
      </c>
      <c r="B19" s="272"/>
      <c r="C19" s="247">
        <f>+(B15/'C.1__'!$B$14)*100</f>
        <v>1.4923609019984725</v>
      </c>
      <c r="D19" s="272"/>
      <c r="E19" s="273"/>
      <c r="F19" s="247">
        <f>+(D15/'C.1__'!D$14)*100</f>
        <v>3.055848308479526</v>
      </c>
      <c r="G19" s="271"/>
      <c r="H19" s="297"/>
      <c r="I19" s="273"/>
      <c r="J19" s="247">
        <f>+(H15/'C.1__'!G$14)*100</f>
        <v>4.3234256099427801</v>
      </c>
      <c r="K19" s="271"/>
      <c r="L19" s="272"/>
      <c r="M19" s="273"/>
      <c r="N19" s="247">
        <f>+(L15/'C.1__'!J$14)*100</f>
        <v>7.870061832743307</v>
      </c>
      <c r="O19" s="271"/>
      <c r="P19" s="272"/>
      <c r="Q19" s="273"/>
      <c r="R19" s="247">
        <f>+(P15/'C.1__'!M$14)*100</f>
        <v>6.3168542192859718</v>
      </c>
      <c r="S19" s="271"/>
      <c r="T19" s="272"/>
      <c r="U19" s="273"/>
      <c r="V19" s="247">
        <f>+(T15/'C.1__'!P$14)*100</f>
        <v>7.0969680221245532</v>
      </c>
      <c r="W19" s="271"/>
      <c r="X19" s="9"/>
      <c r="Y19" s="9"/>
      <c r="Z19" s="9"/>
      <c r="AA19" s="9"/>
      <c r="AB19" s="9"/>
      <c r="AC19" s="9"/>
      <c r="AD19" s="9"/>
      <c r="AE19" s="9"/>
      <c r="AF19" s="9"/>
      <c r="AG19" s="9"/>
      <c r="AH19" s="9"/>
      <c r="AI19" s="9"/>
      <c r="AJ19" s="9"/>
      <c r="AK19" s="9"/>
    </row>
    <row r="20" spans="1:37" ht="15" x14ac:dyDescent="0.3">
      <c r="A20" s="255" t="s">
        <v>183</v>
      </c>
      <c r="B20" s="318">
        <f>+B11-B15</f>
        <v>539.74137003504961</v>
      </c>
      <c r="C20" s="319"/>
      <c r="D20" s="318">
        <f>+D11-D15</f>
        <v>1190.8037472029175</v>
      </c>
      <c r="E20" s="320">
        <f>+((D20/B20)-1)*100</f>
        <v>120.62487949100316</v>
      </c>
      <c r="F20" s="319"/>
      <c r="G20" s="321">
        <f>+(E20/100)*C24</f>
        <v>2.0898025184555582</v>
      </c>
      <c r="H20" s="322">
        <f>+H11-H15</f>
        <v>1776.1623243149188</v>
      </c>
      <c r="I20" s="320">
        <f>+((H20/D20)-1)*100</f>
        <v>49.156595155746842</v>
      </c>
      <c r="J20" s="319"/>
      <c r="K20" s="321">
        <f>+(I20/100)*F24</f>
        <v>1.736439619168245</v>
      </c>
      <c r="L20" s="318">
        <f>+L11-L15</f>
        <v>3571.2108478162968</v>
      </c>
      <c r="M20" s="320">
        <f>+((L20/H20)-1)*100</f>
        <v>101.06331493061838</v>
      </c>
      <c r="N20" s="319"/>
      <c r="O20" s="321">
        <f>+(M20/100)*J24</f>
        <v>4.9553304603325898</v>
      </c>
      <c r="P20" s="318">
        <f>+P11-P15</f>
        <v>4484.916360182945</v>
      </c>
      <c r="Q20" s="320">
        <f>+((P20/L20)-1)*100</f>
        <v>25.585314093827737</v>
      </c>
      <c r="R20" s="319"/>
      <c r="S20" s="321">
        <f>+(Q20/100)*N24</f>
        <v>2.3832801930636203</v>
      </c>
      <c r="T20" s="318">
        <f>+T11-T15</f>
        <v>6204.9613726810021</v>
      </c>
      <c r="U20" s="320">
        <f>+((T20/P20)-1)*100</f>
        <v>38.351774578643294</v>
      </c>
      <c r="V20" s="319"/>
      <c r="W20" s="321">
        <f>+(U20/100)*R24</f>
        <v>3.6405552832855479</v>
      </c>
      <c r="X20" s="9"/>
      <c r="Y20" s="9"/>
      <c r="Z20" s="9"/>
      <c r="AA20" s="9"/>
      <c r="AB20" s="9"/>
      <c r="AC20" s="9"/>
      <c r="AD20" s="9"/>
      <c r="AE20" s="9"/>
      <c r="AF20" s="9"/>
      <c r="AG20" s="9"/>
      <c r="AH20" s="9"/>
      <c r="AI20" s="9"/>
      <c r="AJ20" s="9"/>
      <c r="AK20" s="9"/>
    </row>
    <row r="21" spans="1:37" ht="13.8" x14ac:dyDescent="0.3">
      <c r="A21" s="219" t="s">
        <v>206</v>
      </c>
      <c r="B21" s="214"/>
      <c r="C21" s="247">
        <f>+(B20/B37)*100</f>
        <v>6.4569625057727731E-2</v>
      </c>
      <c r="D21" s="214"/>
      <c r="E21" s="236"/>
      <c r="F21" s="247">
        <f>+(D20/D37)*100</f>
        <v>0.13280497171746106</v>
      </c>
      <c r="G21" s="276"/>
      <c r="H21" s="215"/>
      <c r="I21" s="236"/>
      <c r="J21" s="247">
        <f>+(H20/H37)*100</f>
        <v>0.18505700446710524</v>
      </c>
      <c r="K21" s="276"/>
      <c r="L21" s="278"/>
      <c r="M21" s="236"/>
      <c r="N21" s="247">
        <f>+(L20/L37)*100</f>
        <v>0.39305668529104915</v>
      </c>
      <c r="O21" s="277"/>
      <c r="P21" s="278"/>
      <c r="Q21" s="236"/>
      <c r="R21" s="247">
        <f>+(P20/P37)*100</f>
        <v>0.41545275562705314</v>
      </c>
      <c r="S21" s="277"/>
      <c r="T21" s="278"/>
      <c r="U21" s="236"/>
      <c r="V21" s="247">
        <f>+(T20/T37)*100</f>
        <v>0.47187058670350923</v>
      </c>
      <c r="W21" s="276"/>
      <c r="X21" s="9"/>
      <c r="Y21" s="9"/>
      <c r="Z21" s="9"/>
      <c r="AA21" s="9"/>
      <c r="AB21" s="9"/>
      <c r="AC21" s="9"/>
      <c r="AD21" s="9"/>
      <c r="AE21" s="9"/>
      <c r="AF21" s="9"/>
      <c r="AG21" s="9"/>
      <c r="AH21" s="9"/>
      <c r="AI21" s="9"/>
      <c r="AJ21" s="9"/>
      <c r="AK21" s="9"/>
    </row>
    <row r="22" spans="1:37" ht="13.8" hidden="1" x14ac:dyDescent="0.3">
      <c r="A22" s="49" t="s">
        <v>185</v>
      </c>
      <c r="B22" s="59"/>
      <c r="C22" s="246">
        <f>+(B20/B11)*100</f>
        <v>59.957044673539514</v>
      </c>
      <c r="D22" s="59"/>
      <c r="E22" s="233"/>
      <c r="F22" s="246">
        <f>+(D20/D11)*100</f>
        <v>60.152103303493618</v>
      </c>
      <c r="G22" s="280"/>
      <c r="H22" s="64"/>
      <c r="I22" s="233"/>
      <c r="J22" s="246">
        <f>+(H20/H11)*100</f>
        <v>60.332171720916442</v>
      </c>
      <c r="K22" s="280"/>
      <c r="L22" s="282"/>
      <c r="M22" s="233"/>
      <c r="N22" s="246">
        <f>+(L20/L11)*100</f>
        <v>59.49818127830153</v>
      </c>
      <c r="O22" s="281"/>
      <c r="P22" s="282"/>
      <c r="Q22" s="233"/>
      <c r="R22" s="246">
        <f>+(P20/P11)*100</f>
        <v>62.411663589482394</v>
      </c>
      <c r="S22" s="281"/>
      <c r="T22" s="282"/>
      <c r="U22" s="233"/>
      <c r="V22" s="246">
        <f>+(T20/T11)*100</f>
        <v>62.004979085938736</v>
      </c>
      <c r="W22" s="280"/>
      <c r="X22" s="9"/>
      <c r="Y22" s="9"/>
      <c r="Z22" s="9"/>
      <c r="AA22" s="9"/>
      <c r="AB22" s="9"/>
      <c r="AC22" s="9"/>
      <c r="AD22" s="9"/>
      <c r="AE22" s="9"/>
      <c r="AF22" s="9"/>
      <c r="AG22" s="9"/>
      <c r="AH22" s="9"/>
      <c r="AI22" s="9"/>
      <c r="AJ22" s="9"/>
      <c r="AK22" s="9"/>
    </row>
    <row r="23" spans="1:37" ht="13.8" x14ac:dyDescent="0.3">
      <c r="A23" s="219" t="s">
        <v>207</v>
      </c>
      <c r="B23" s="214"/>
      <c r="C23" s="247">
        <f>+(B20/B38)*100</f>
        <v>5.8637520360234015E-2</v>
      </c>
      <c r="D23" s="214"/>
      <c r="E23" s="236"/>
      <c r="F23" s="247">
        <f>+(D20/D38)*100</f>
        <v>0.12055219648720403</v>
      </c>
      <c r="G23" s="276"/>
      <c r="H23" s="215"/>
      <c r="I23" s="236"/>
      <c r="J23" s="247">
        <f>+(H20/H38)*100</f>
        <v>0.16755173482407909</v>
      </c>
      <c r="K23" s="276"/>
      <c r="L23" s="278"/>
      <c r="M23" s="236"/>
      <c r="N23" s="247">
        <f>+(L20/L38)*100</f>
        <v>0.35792928911645372</v>
      </c>
      <c r="O23" s="277"/>
      <c r="P23" s="278"/>
      <c r="Q23" s="236"/>
      <c r="R23" s="247">
        <f>+(P20/P38)*100</f>
        <v>0.37606649417173582</v>
      </c>
      <c r="S23" s="277"/>
      <c r="T23" s="278"/>
      <c r="U23" s="236"/>
      <c r="V23" s="247">
        <f>+(T20/T38)*100</f>
        <v>0.42426435348755143</v>
      </c>
      <c r="W23" s="276"/>
      <c r="X23" s="9"/>
      <c r="Y23" s="9"/>
      <c r="Z23" s="9"/>
      <c r="AA23" s="9"/>
      <c r="AB23" s="9"/>
      <c r="AC23" s="9"/>
      <c r="AD23" s="9"/>
      <c r="AE23" s="9"/>
      <c r="AF23" s="9"/>
      <c r="AG23" s="9"/>
      <c r="AH23" s="9"/>
      <c r="AI23" s="9"/>
      <c r="AJ23" s="9"/>
      <c r="AK23" s="9"/>
    </row>
    <row r="24" spans="1:37" ht="13.8" x14ac:dyDescent="0.3">
      <c r="A24" s="241" t="s">
        <v>208</v>
      </c>
      <c r="B24" s="63"/>
      <c r="C24" s="248">
        <f>+(B20/'C.1__'!$B$18)*100</f>
        <v>1.7324805025910321</v>
      </c>
      <c r="D24" s="63"/>
      <c r="E24" s="234"/>
      <c r="F24" s="248">
        <f>+(D20/'C.1__'!D$18)*100</f>
        <v>3.5324652036345112</v>
      </c>
      <c r="G24" s="298"/>
      <c r="H24" s="204"/>
      <c r="I24" s="234"/>
      <c r="J24" s="248">
        <f>+(H20/'C.1__'!G$18)*100</f>
        <v>4.9031940657542306</v>
      </c>
      <c r="K24" s="298"/>
      <c r="L24" s="299"/>
      <c r="M24" s="234"/>
      <c r="N24" s="248">
        <f>+(L20/'C.1__'!J$18)*100</f>
        <v>9.3150319918822824</v>
      </c>
      <c r="O24" s="300"/>
      <c r="P24" s="299"/>
      <c r="Q24" s="234"/>
      <c r="R24" s="248">
        <f>+(P20/'C.1__'!M$18)*100</f>
        <v>9.4925341090027171</v>
      </c>
      <c r="S24" s="300"/>
      <c r="T24" s="299"/>
      <c r="U24" s="234"/>
      <c r="V24" s="248">
        <f>+(T20/'C.1__'!P$18)*100</f>
        <v>10.632889527349402</v>
      </c>
      <c r="W24" s="298"/>
      <c r="X24" s="9"/>
      <c r="Y24" s="9"/>
      <c r="Z24" s="9"/>
      <c r="AA24" s="9"/>
      <c r="AB24" s="9"/>
      <c r="AC24" s="9"/>
      <c r="AD24" s="9"/>
      <c r="AE24" s="9"/>
      <c r="AF24" s="9"/>
      <c r="AG24" s="9"/>
      <c r="AH24" s="9"/>
      <c r="AI24" s="9"/>
      <c r="AJ24" s="9"/>
      <c r="AK24" s="9"/>
    </row>
    <row r="25" spans="1:37" ht="15" x14ac:dyDescent="0.35">
      <c r="A25" s="256" t="s">
        <v>209</v>
      </c>
      <c r="B25" s="205"/>
      <c r="C25" s="249"/>
      <c r="D25" s="205"/>
      <c r="E25" s="206"/>
      <c r="F25" s="249"/>
      <c r="G25" s="301"/>
      <c r="H25" s="205"/>
      <c r="I25" s="206"/>
      <c r="J25" s="249"/>
      <c r="K25" s="302"/>
      <c r="L25" s="303"/>
      <c r="M25" s="206"/>
      <c r="N25" s="249"/>
      <c r="O25" s="301"/>
      <c r="P25" s="304"/>
      <c r="Q25" s="206"/>
      <c r="R25" s="249"/>
      <c r="S25" s="301"/>
      <c r="T25" s="304"/>
      <c r="U25" s="206"/>
      <c r="V25" s="249"/>
      <c r="W25" s="302"/>
      <c r="X25" s="9"/>
      <c r="Y25" s="9"/>
      <c r="Z25" s="9"/>
      <c r="AA25" s="9"/>
      <c r="AB25" s="9"/>
      <c r="AC25" s="9"/>
      <c r="AD25" s="9"/>
      <c r="AE25" s="9"/>
      <c r="AF25" s="9"/>
      <c r="AG25" s="9"/>
      <c r="AH25" s="9"/>
      <c r="AI25" s="9"/>
      <c r="AJ25" s="9"/>
      <c r="AK25" s="9"/>
    </row>
    <row r="26" spans="1:37" ht="15" x14ac:dyDescent="0.35">
      <c r="A26" s="384" t="s">
        <v>210</v>
      </c>
      <c r="B26" s="385">
        <v>311.34383966812521</v>
      </c>
      <c r="C26" s="386"/>
      <c r="D26" s="387">
        <v>695.38045767124129</v>
      </c>
      <c r="E26" s="310">
        <f t="shared" ref="E26:E32" si="0">+((D26/B26)-1)*100</f>
        <v>123.34807022759055</v>
      </c>
      <c r="F26" s="386"/>
      <c r="G26" s="311">
        <f>+(E26/100)*C28</f>
        <v>3.1088451272130744</v>
      </c>
      <c r="H26" s="387">
        <v>1171.4359651749937</v>
      </c>
      <c r="I26" s="310">
        <f>+((H26/D26)-1)*100</f>
        <v>68.459719028920389</v>
      </c>
      <c r="J26" s="386"/>
      <c r="K26" s="311">
        <f>+(I26/100)*F28</f>
        <v>3.4952759075612962</v>
      </c>
      <c r="L26" s="387">
        <v>2591.8569559260632</v>
      </c>
      <c r="M26" s="310">
        <f>+((L26/H26)-1)*100</f>
        <v>121.25468510255968</v>
      </c>
      <c r="N26" s="386"/>
      <c r="O26" s="311">
        <f>+(M26/100)*J28</f>
        <v>9.5909667038487925</v>
      </c>
      <c r="P26" s="387">
        <v>3113.7754511277294</v>
      </c>
      <c r="Q26" s="310">
        <f>+((P26/L26)-1)*100</f>
        <v>20.136855701405267</v>
      </c>
      <c r="R26" s="386"/>
      <c r="S26" s="311">
        <f>+(Q26/100)*N28</f>
        <v>2.9663894474335626</v>
      </c>
      <c r="T26" s="387">
        <v>3918.0102123658071</v>
      </c>
      <c r="U26" s="310">
        <f>+((T26/P26)-1)*100</f>
        <v>25.828283826529773</v>
      </c>
      <c r="V26" s="386"/>
      <c r="W26" s="311">
        <f>+(U26/100)*R28</f>
        <v>3.7316409429510333</v>
      </c>
      <c r="X26" s="217"/>
      <c r="Y26" s="217"/>
      <c r="Z26" s="217"/>
      <c r="AA26" s="217"/>
      <c r="AB26" s="217"/>
      <c r="AC26" s="217"/>
      <c r="AD26" s="217"/>
      <c r="AE26" s="217"/>
      <c r="AF26" s="217"/>
      <c r="AG26" s="217"/>
      <c r="AH26" s="217"/>
      <c r="AI26" s="217"/>
      <c r="AJ26" s="217"/>
      <c r="AK26" s="217"/>
    </row>
    <row r="27" spans="1:37" ht="15" x14ac:dyDescent="0.3">
      <c r="A27" s="388" t="s">
        <v>133</v>
      </c>
      <c r="B27" s="323"/>
      <c r="C27" s="402">
        <f>+(B26/B$38)*100</f>
        <v>3.3824405078283312E-2</v>
      </c>
      <c r="D27" s="324"/>
      <c r="E27" s="326"/>
      <c r="F27" s="402">
        <f>+(D26/D$38)*100</f>
        <v>7.0397529201140854E-2</v>
      </c>
      <c r="G27" s="383"/>
      <c r="H27" s="324"/>
      <c r="I27" s="326"/>
      <c r="J27" s="402">
        <f>+(H26/H$38)*100</f>
        <v>0.11050573785596715</v>
      </c>
      <c r="K27" s="328"/>
      <c r="L27" s="323"/>
      <c r="M27" s="326"/>
      <c r="N27" s="402">
        <f>+(L26/L$38)*100</f>
        <v>0.25977226135875375</v>
      </c>
      <c r="O27" s="328"/>
      <c r="P27" s="324"/>
      <c r="Q27" s="326"/>
      <c r="R27" s="402">
        <f>+(P26/P$38)*100</f>
        <v>0.2610944159270463</v>
      </c>
      <c r="S27" s="328"/>
      <c r="T27" s="324"/>
      <c r="U27" s="326"/>
      <c r="V27" s="402">
        <f>+(T26/T$38)*100</f>
        <v>0.26789402380901184</v>
      </c>
      <c r="W27" s="328"/>
      <c r="X27" s="217"/>
      <c r="Y27" s="217"/>
      <c r="Z27" s="217"/>
      <c r="AA27" s="217"/>
      <c r="AB27" s="217"/>
      <c r="AC27" s="217"/>
      <c r="AD27" s="217"/>
      <c r="AE27" s="217"/>
      <c r="AF27" s="217"/>
      <c r="AG27" s="217"/>
      <c r="AH27" s="217"/>
      <c r="AI27" s="217"/>
      <c r="AJ27" s="217"/>
      <c r="AK27" s="217"/>
    </row>
    <row r="28" spans="1:37" ht="26.4" x14ac:dyDescent="0.3">
      <c r="A28" s="243" t="s">
        <v>211</v>
      </c>
      <c r="B28" s="220"/>
      <c r="C28" s="250">
        <f>+(B26/'C.1__'!$B$23)*100</f>
        <v>2.5203840817914038</v>
      </c>
      <c r="D28" s="218"/>
      <c r="E28" s="270"/>
      <c r="F28" s="250">
        <f>+(D26/'C.1__'!D$23)*100</f>
        <v>5.1055948770177375</v>
      </c>
      <c r="G28" s="305"/>
      <c r="H28" s="218"/>
      <c r="I28" s="270"/>
      <c r="J28" s="250">
        <f>+(H26/'C.1__'!G$23)*100</f>
        <v>7.909769998360523</v>
      </c>
      <c r="K28" s="306"/>
      <c r="L28" s="307"/>
      <c r="M28" s="270"/>
      <c r="N28" s="250">
        <f>+(L26/'C.1__'!J$23)*100</f>
        <v>14.731145176883551</v>
      </c>
      <c r="O28" s="306"/>
      <c r="P28" s="288"/>
      <c r="Q28" s="270"/>
      <c r="R28" s="250">
        <f>+(P26/'C.1__'!M$23)*100</f>
        <v>14.447885767454832</v>
      </c>
      <c r="S28" s="306"/>
      <c r="T28" s="288"/>
      <c r="U28" s="270"/>
      <c r="V28" s="250">
        <f>+(T26/'C.1__'!P$23)*100</f>
        <v>15.852642569296776</v>
      </c>
      <c r="W28" s="306"/>
      <c r="X28" s="217"/>
      <c r="Y28" s="217"/>
      <c r="Z28" s="217"/>
      <c r="AA28" s="217"/>
      <c r="AB28" s="217"/>
      <c r="AC28" s="217"/>
      <c r="AD28" s="217"/>
      <c r="AE28" s="217"/>
      <c r="AF28" s="217"/>
      <c r="AG28" s="217"/>
      <c r="AH28" s="217"/>
      <c r="AI28" s="217"/>
      <c r="AJ28" s="217"/>
      <c r="AK28" s="217"/>
    </row>
    <row r="29" spans="1:37" ht="30" x14ac:dyDescent="0.3">
      <c r="A29" s="333" t="s">
        <v>212</v>
      </c>
      <c r="B29" s="323">
        <v>19.724286933299204</v>
      </c>
      <c r="C29" s="325"/>
      <c r="D29" s="324">
        <v>42.971187506071296</v>
      </c>
      <c r="E29" s="326">
        <f t="shared" si="0"/>
        <v>117.85926990103705</v>
      </c>
      <c r="F29" s="327"/>
      <c r="G29" s="328">
        <f>+(E29/100)*C31</f>
        <v>1.5844096321936734</v>
      </c>
      <c r="H29" s="324">
        <v>65.53811521996613</v>
      </c>
      <c r="I29" s="326">
        <f>+((H29/D29)-1)*100</f>
        <v>52.516416286392854</v>
      </c>
      <c r="J29" s="327"/>
      <c r="K29" s="328">
        <f>+(I29/100)*F31</f>
        <v>1.433024451962059</v>
      </c>
      <c r="L29" s="329">
        <v>100.69789789226239</v>
      </c>
      <c r="M29" s="326">
        <f>+((L29/H29)-1)*100</f>
        <v>53.647839206680239</v>
      </c>
      <c r="N29" s="327"/>
      <c r="O29" s="328">
        <f>+(M29/100)*J31</f>
        <v>2.0927949442939955</v>
      </c>
      <c r="P29" s="330">
        <v>128.10125276458479</v>
      </c>
      <c r="Q29" s="326">
        <f>+((P29/L29)-1)*100</f>
        <v>27.213432897716984</v>
      </c>
      <c r="R29" s="327"/>
      <c r="S29" s="328">
        <f>+(Q29/100)*N31</f>
        <v>1.9474784678275785</v>
      </c>
      <c r="T29" s="330">
        <v>174.82268670772478</v>
      </c>
      <c r="U29" s="326">
        <f>+((T29/P29)-1)*100</f>
        <v>36.472269345406993</v>
      </c>
      <c r="V29" s="327"/>
      <c r="W29" s="328">
        <f>+(U29/100)*R31</f>
        <v>2.3275011062592612</v>
      </c>
      <c r="X29" s="217"/>
      <c r="Y29" s="217"/>
      <c r="Z29" s="217"/>
      <c r="AA29" s="217"/>
      <c r="AB29" s="217"/>
      <c r="AC29" s="217"/>
      <c r="AD29" s="217"/>
      <c r="AE29" s="217"/>
      <c r="AF29" s="217"/>
      <c r="AG29" s="217"/>
      <c r="AH29" s="217"/>
      <c r="AI29" s="217"/>
      <c r="AJ29" s="217"/>
      <c r="AK29" s="217"/>
    </row>
    <row r="30" spans="1:37" ht="26.4" x14ac:dyDescent="0.3">
      <c r="A30" s="243" t="s">
        <v>213</v>
      </c>
      <c r="B30" s="385"/>
      <c r="C30" s="400">
        <f>+(B29/B$38)*100</f>
        <v>2.1428471872877259E-3</v>
      </c>
      <c r="D30" s="387"/>
      <c r="E30" s="315"/>
      <c r="F30" s="400">
        <f>+(D29/D$38)*100</f>
        <v>4.3502307174363092E-3</v>
      </c>
      <c r="G30" s="392"/>
      <c r="H30" s="387"/>
      <c r="I30" s="315"/>
      <c r="J30" s="400">
        <f>+(H29/H$38)*100</f>
        <v>6.1824444488434828E-3</v>
      </c>
      <c r="K30" s="316"/>
      <c r="L30" s="393"/>
      <c r="M30" s="315"/>
      <c r="N30" s="400">
        <f>+(L29/L$38)*100</f>
        <v>1.0092578832229387E-2</v>
      </c>
      <c r="O30" s="316"/>
      <c r="P30" s="394"/>
      <c r="Q30" s="315"/>
      <c r="R30" s="400">
        <f>+(P29/P$38)*100</f>
        <v>1.0741468771609305E-2</v>
      </c>
      <c r="S30" s="316"/>
      <c r="T30" s="394"/>
      <c r="U30" s="315"/>
      <c r="V30" s="400">
        <f>+(T29/T$38)*100</f>
        <v>1.1953504574189191E-2</v>
      </c>
      <c r="W30" s="316"/>
      <c r="X30" s="217"/>
      <c r="Y30" s="217"/>
      <c r="Z30" s="217"/>
      <c r="AA30" s="217"/>
      <c r="AB30" s="217"/>
      <c r="AC30" s="217"/>
      <c r="AD30" s="217"/>
      <c r="AE30" s="217"/>
      <c r="AF30" s="217"/>
      <c r="AG30" s="217"/>
      <c r="AH30" s="217"/>
      <c r="AI30" s="217"/>
      <c r="AJ30" s="217"/>
      <c r="AK30" s="217"/>
    </row>
    <row r="31" spans="1:37" ht="26.4" x14ac:dyDescent="0.3">
      <c r="A31" s="388" t="s">
        <v>214</v>
      </c>
      <c r="B31" s="349"/>
      <c r="C31" s="389">
        <f>+(B29/'C.1__'!$B$25)*100</f>
        <v>1.3443233048397936</v>
      </c>
      <c r="D31" s="370"/>
      <c r="E31" s="266"/>
      <c r="F31" s="389">
        <f>+(D29/'C.1__'!D$25)*100</f>
        <v>2.7287171389365339</v>
      </c>
      <c r="G31" s="390"/>
      <c r="H31" s="370"/>
      <c r="I31" s="266"/>
      <c r="J31" s="389">
        <f>+(H29/'C.1__'!G$25)*100</f>
        <v>3.9009864614144614</v>
      </c>
      <c r="K31" s="391"/>
      <c r="L31" s="364"/>
      <c r="M31" s="266"/>
      <c r="N31" s="389">
        <f>+(L29/'C.1__'!J$25)*100</f>
        <v>7.1563131161998985</v>
      </c>
      <c r="O31" s="391"/>
      <c r="P31" s="287"/>
      <c r="Q31" s="266"/>
      <c r="R31" s="389">
        <f>+(P29/'C.1__'!M$25)*100</f>
        <v>6.3815637141108326</v>
      </c>
      <c r="S31" s="391"/>
      <c r="T31" s="287"/>
      <c r="U31" s="266"/>
      <c r="V31" s="389">
        <f>+(T29/'C.1__'!P$25)*100</f>
        <v>7.2274606460497157</v>
      </c>
      <c r="W31" s="391"/>
      <c r="X31" s="217"/>
      <c r="Y31" s="217"/>
      <c r="Z31" s="217"/>
      <c r="AA31" s="217"/>
      <c r="AB31" s="217"/>
      <c r="AC31" s="217"/>
      <c r="AD31" s="217"/>
      <c r="AE31" s="217"/>
      <c r="AF31" s="217"/>
      <c r="AG31" s="217"/>
      <c r="AH31" s="217"/>
      <c r="AI31" s="217"/>
      <c r="AJ31" s="217"/>
      <c r="AK31" s="217"/>
    </row>
    <row r="32" spans="1:37" ht="15" x14ac:dyDescent="0.35">
      <c r="A32" s="395" t="s">
        <v>215</v>
      </c>
      <c r="B32" s="396">
        <v>208.6732434336252</v>
      </c>
      <c r="C32" s="314"/>
      <c r="D32" s="397">
        <v>452.45210202560497</v>
      </c>
      <c r="E32" s="398">
        <f t="shared" si="0"/>
        <v>116.82324699645594</v>
      </c>
      <c r="F32" s="314"/>
      <c r="G32" s="399">
        <f>+(E32/100)*C34</f>
        <v>1.4063628708094242</v>
      </c>
      <c r="H32" s="397">
        <v>539.18824391995884</v>
      </c>
      <c r="I32" s="398">
        <f>+((H32/D32)-1)*100</f>
        <v>19.170237359057584</v>
      </c>
      <c r="J32" s="314"/>
      <c r="K32" s="399">
        <f>+(I32/100)*F34</f>
        <v>0.46845076919657824</v>
      </c>
      <c r="L32" s="396">
        <v>878.65599399797088</v>
      </c>
      <c r="M32" s="398">
        <f>+((L32/H32)-1)*100</f>
        <v>62.959041467603868</v>
      </c>
      <c r="N32" s="314"/>
      <c r="O32" s="399">
        <f>+(M32/100)*J34</f>
        <v>1.7201679221181938</v>
      </c>
      <c r="P32" s="397">
        <v>1243.0396562906319</v>
      </c>
      <c r="Q32" s="398">
        <f>+((P32/L32)-1)*100</f>
        <v>41.470571507135531</v>
      </c>
      <c r="R32" s="314"/>
      <c r="S32" s="399">
        <f>+(Q32/100)*N34</f>
        <v>1.884422058444152</v>
      </c>
      <c r="T32" s="397">
        <v>2112.1284736074704</v>
      </c>
      <c r="U32" s="398">
        <f>+((T32/P32)-1)*100</f>
        <v>69.916419232375574</v>
      </c>
      <c r="V32" s="314"/>
      <c r="W32" s="399">
        <f>+(U32/100)*R34</f>
        <v>3.6689549519188436</v>
      </c>
      <c r="X32" s="9"/>
      <c r="Y32" s="9"/>
      <c r="Z32" s="9"/>
      <c r="AA32" s="9"/>
      <c r="AB32" s="9"/>
      <c r="AC32" s="9"/>
      <c r="AD32" s="9"/>
      <c r="AE32" s="9"/>
      <c r="AF32" s="9"/>
      <c r="AG32" s="9"/>
      <c r="AH32" s="9"/>
      <c r="AI32" s="9"/>
      <c r="AJ32" s="9"/>
      <c r="AK32" s="9"/>
    </row>
    <row r="33" spans="1:37" ht="26.4" x14ac:dyDescent="0.3">
      <c r="A33" s="388" t="s">
        <v>216</v>
      </c>
      <c r="B33" s="331"/>
      <c r="C33" s="401">
        <f>+(B32/B$38)*100</f>
        <v>2.2670268094662972E-2</v>
      </c>
      <c r="D33" s="332"/>
      <c r="E33" s="320"/>
      <c r="F33" s="401">
        <f>+(D32/D$38)*100</f>
        <v>4.5804436568626858E-2</v>
      </c>
      <c r="G33" s="320"/>
      <c r="H33" s="332"/>
      <c r="I33" s="320"/>
      <c r="J33" s="401">
        <f>+(H32/H$38)*100</f>
        <v>5.0863552519268461E-2</v>
      </c>
      <c r="K33" s="321"/>
      <c r="L33" s="331"/>
      <c r="M33" s="320"/>
      <c r="N33" s="401">
        <f>+(L32/L$38)*100</f>
        <v>8.8064448925470579E-2</v>
      </c>
      <c r="O33" s="320"/>
      <c r="P33" s="332"/>
      <c r="Q33" s="320"/>
      <c r="R33" s="401">
        <f>+(P32/P$38)*100</f>
        <v>0.10423060947308033</v>
      </c>
      <c r="S33" s="320"/>
      <c r="T33" s="332"/>
      <c r="U33" s="320"/>
      <c r="V33" s="401">
        <f>+(T32/T$38)*100</f>
        <v>0.14441682510435039</v>
      </c>
      <c r="W33" s="321"/>
      <c r="X33" s="9"/>
      <c r="Y33" s="9"/>
      <c r="Z33" s="9"/>
      <c r="AA33" s="9"/>
      <c r="AB33" s="9"/>
      <c r="AC33" s="9"/>
      <c r="AD33" s="9"/>
      <c r="AE33" s="9"/>
      <c r="AF33" s="9"/>
      <c r="AG33" s="9"/>
      <c r="AH33" s="9"/>
      <c r="AI33" s="9"/>
      <c r="AJ33" s="9"/>
      <c r="AK33" s="9"/>
    </row>
    <row r="34" spans="1:37" ht="26.4" x14ac:dyDescent="0.3">
      <c r="A34" s="244" t="s">
        <v>217</v>
      </c>
      <c r="B34" s="222"/>
      <c r="C34" s="251">
        <f>+(B32/'C.1__'!$B$27)*100</f>
        <v>1.2038381974198071</v>
      </c>
      <c r="D34" s="216"/>
      <c r="E34" s="237"/>
      <c r="F34" s="251">
        <f>+(D32/'C.1__'!D$27)*100</f>
        <v>2.4436357277300162</v>
      </c>
      <c r="G34" s="286"/>
      <c r="H34" s="34"/>
      <c r="I34" s="237"/>
      <c r="J34" s="251">
        <f>+(H32/'C.1__'!G$27)*100</f>
        <v>2.732201574262088</v>
      </c>
      <c r="K34" s="285"/>
      <c r="L34" s="222"/>
      <c r="M34" s="237"/>
      <c r="N34" s="251">
        <f>+(L32/'C.1__'!J$27)*100</f>
        <v>4.54399828591683</v>
      </c>
      <c r="O34" s="286"/>
      <c r="P34" s="216"/>
      <c r="Q34" s="237"/>
      <c r="R34" s="251">
        <f>+(P32/'C.1__'!M$27)*100</f>
        <v>5.2476299447267651</v>
      </c>
      <c r="S34" s="286"/>
      <c r="T34" s="216"/>
      <c r="U34" s="237"/>
      <c r="V34" s="251">
        <f>+(T32/'C.1__'!P$27)*100</f>
        <v>6.7648182202500449</v>
      </c>
      <c r="W34" s="285"/>
      <c r="X34" s="9"/>
      <c r="Y34" s="9"/>
      <c r="Z34" s="9"/>
      <c r="AA34" s="9"/>
      <c r="AB34" s="9"/>
      <c r="AC34" s="9"/>
      <c r="AD34" s="9"/>
      <c r="AE34" s="9"/>
      <c r="AF34" s="9"/>
      <c r="AG34" s="9"/>
      <c r="AH34" s="9"/>
      <c r="AI34" s="9"/>
      <c r="AJ34" s="9"/>
      <c r="AK34" s="9"/>
    </row>
    <row r="35" spans="1:37" ht="13.8" x14ac:dyDescent="0.3">
      <c r="A35" s="221" t="s">
        <v>218</v>
      </c>
      <c r="B35" s="43">
        <v>1618324</v>
      </c>
      <c r="C35" s="44"/>
      <c r="D35" s="32">
        <v>1732895</v>
      </c>
      <c r="E35" s="38">
        <f>+((D35/B35)-1)*100</f>
        <v>7.0796082861034115</v>
      </c>
      <c r="F35" s="38"/>
      <c r="G35" s="38"/>
      <c r="H35" s="181">
        <v>1857445</v>
      </c>
      <c r="I35" s="10">
        <f>+((H35/D35)-1)*100</f>
        <v>7.1873945045718202</v>
      </c>
      <c r="J35" s="10"/>
      <c r="K35" s="10"/>
      <c r="L35" s="35">
        <v>1744517</v>
      </c>
      <c r="M35" s="26">
        <f>+((L35/H35)-1)*100</f>
        <v>-6.0797493330892678</v>
      </c>
      <c r="N35" s="26"/>
      <c r="O35" s="26"/>
      <c r="P35" s="35">
        <v>2126234</v>
      </c>
      <c r="Q35" s="26">
        <f>+((P35/L35)-1)*100</f>
        <v>21.880956161504873</v>
      </c>
      <c r="R35" s="26"/>
      <c r="S35" s="26"/>
      <c r="T35" s="35">
        <v>2617427</v>
      </c>
      <c r="U35" s="26">
        <f>+((T35/P35)-1)*100</f>
        <v>23.101549500196118</v>
      </c>
      <c r="V35" s="26"/>
      <c r="W35" s="16"/>
      <c r="X35" s="9"/>
      <c r="Y35" s="9"/>
      <c r="Z35" s="9"/>
      <c r="AA35" s="9"/>
      <c r="AB35" s="9"/>
      <c r="AC35" s="9"/>
      <c r="AD35" s="9"/>
      <c r="AE35" s="9"/>
      <c r="AF35" s="9"/>
      <c r="AG35" s="9"/>
      <c r="AH35" s="9"/>
      <c r="AI35" s="9"/>
      <c r="AJ35" s="9"/>
      <c r="AK35" s="9"/>
    </row>
    <row r="36" spans="1:37" ht="13.8" x14ac:dyDescent="0.3">
      <c r="A36" s="207" t="s">
        <v>139</v>
      </c>
      <c r="B36" s="39">
        <v>782418</v>
      </c>
      <c r="C36" s="45"/>
      <c r="D36" s="41">
        <v>836239</v>
      </c>
      <c r="E36" s="40">
        <f>+((D36/B36)-1)*100</f>
        <v>6.8788039129979106</v>
      </c>
      <c r="F36" s="40"/>
      <c r="G36" s="40"/>
      <c r="H36" s="36">
        <v>897653</v>
      </c>
      <c r="I36" s="11">
        <f t="shared" ref="I36:I38" si="1">+((H36/D36)-1)*100</f>
        <v>7.344072687353731</v>
      </c>
      <c r="J36" s="11"/>
      <c r="K36" s="11"/>
      <c r="L36" s="36">
        <v>835943</v>
      </c>
      <c r="M36" s="11">
        <f t="shared" ref="M36:M38" si="2">+((L36/H36)-1)*100</f>
        <v>-6.8745940803406231</v>
      </c>
      <c r="N36" s="11"/>
      <c r="O36" s="11"/>
      <c r="P36" s="36">
        <v>1046709</v>
      </c>
      <c r="Q36" s="11">
        <f t="shared" ref="Q36:Q38" si="3">+((P36/L36)-1)*100</f>
        <v>25.212963084803629</v>
      </c>
      <c r="R36" s="11"/>
      <c r="S36" s="11"/>
      <c r="T36" s="36">
        <v>1302456</v>
      </c>
      <c r="U36" s="11">
        <f t="shared" ref="U36:U38" si="4">+((T36/P36)-1)*100</f>
        <v>24.433438520161754</v>
      </c>
      <c r="V36" s="11"/>
      <c r="W36" s="61"/>
      <c r="X36" s="9"/>
      <c r="Y36" s="9"/>
      <c r="Z36" s="9"/>
      <c r="AA36" s="9"/>
      <c r="AB36" s="9"/>
      <c r="AC36" s="9"/>
      <c r="AD36" s="9"/>
      <c r="AE36" s="9"/>
      <c r="AF36" s="9"/>
      <c r="AG36" s="9"/>
      <c r="AH36" s="9"/>
      <c r="AI36" s="9"/>
      <c r="AJ36" s="9"/>
      <c r="AK36" s="9"/>
    </row>
    <row r="37" spans="1:37" ht="13.8" x14ac:dyDescent="0.3">
      <c r="A37" s="208" t="s">
        <v>140</v>
      </c>
      <c r="B37" s="28">
        <f>+B35-B36</f>
        <v>835906</v>
      </c>
      <c r="C37" s="46"/>
      <c r="D37" s="33">
        <f>+D35-D36</f>
        <v>896656</v>
      </c>
      <c r="E37" s="37">
        <f t="shared" ref="E37:E38" si="5">+((D37/B37)-1)*100</f>
        <v>7.2675635777228464</v>
      </c>
      <c r="F37" s="37"/>
      <c r="G37" s="37"/>
      <c r="H37" s="28">
        <f>+H35-H36</f>
        <v>959792</v>
      </c>
      <c r="I37" s="10">
        <f t="shared" si="1"/>
        <v>7.0412733534376715</v>
      </c>
      <c r="J37" s="10"/>
      <c r="K37" s="10"/>
      <c r="L37" s="28">
        <f>+L35-L36</f>
        <v>908574</v>
      </c>
      <c r="M37" s="10">
        <f t="shared" si="2"/>
        <v>-5.3363645456515618</v>
      </c>
      <c r="N37" s="10"/>
      <c r="O37" s="10"/>
      <c r="P37" s="28">
        <f>+P35-P36</f>
        <v>1079525</v>
      </c>
      <c r="Q37" s="10">
        <f t="shared" si="3"/>
        <v>18.815308384347329</v>
      </c>
      <c r="R37" s="10"/>
      <c r="S37" s="10"/>
      <c r="T37" s="28">
        <f>+T35-T36</f>
        <v>1314971</v>
      </c>
      <c r="U37" s="10">
        <f t="shared" si="4"/>
        <v>21.810147981751228</v>
      </c>
      <c r="V37" s="10"/>
      <c r="W37" s="60"/>
      <c r="X37" s="9"/>
      <c r="Y37" s="9"/>
      <c r="Z37" s="9"/>
      <c r="AA37" s="9"/>
      <c r="AB37" s="9"/>
      <c r="AC37" s="9"/>
      <c r="AD37" s="9"/>
      <c r="AE37" s="9"/>
      <c r="AF37" s="9"/>
      <c r="AG37" s="9"/>
      <c r="AH37" s="9"/>
      <c r="AI37" s="9"/>
      <c r="AJ37" s="9"/>
      <c r="AK37" s="9"/>
    </row>
    <row r="38" spans="1:37" ht="13.8" x14ac:dyDescent="0.3">
      <c r="A38" s="209" t="s">
        <v>141</v>
      </c>
      <c r="B38" s="29">
        <v>920471</v>
      </c>
      <c r="C38" s="47"/>
      <c r="D38" s="34">
        <v>987791</v>
      </c>
      <c r="E38" s="42">
        <f t="shared" si="5"/>
        <v>7.31364703505053</v>
      </c>
      <c r="F38" s="42"/>
      <c r="G38" s="42"/>
      <c r="H38" s="34">
        <v>1060068</v>
      </c>
      <c r="I38" s="12">
        <f t="shared" si="1"/>
        <v>7.3170336640038247</v>
      </c>
      <c r="J38" s="12"/>
      <c r="K38" s="12"/>
      <c r="L38" s="34">
        <v>997742.00000000256</v>
      </c>
      <c r="M38" s="12">
        <f t="shared" si="2"/>
        <v>-5.879434149507146</v>
      </c>
      <c r="N38" s="12"/>
      <c r="O38" s="12"/>
      <c r="P38" s="34">
        <v>1192586.0000000021</v>
      </c>
      <c r="Q38" s="12">
        <f t="shared" si="3"/>
        <v>19.528495342483222</v>
      </c>
      <c r="R38" s="12"/>
      <c r="S38" s="12"/>
      <c r="T38" s="34">
        <v>1462522.4395296895</v>
      </c>
      <c r="U38" s="12">
        <f t="shared" si="4"/>
        <v>22.634547070792955</v>
      </c>
      <c r="V38" s="12"/>
      <c r="W38" s="62"/>
      <c r="X38" s="9"/>
      <c r="Y38" s="9"/>
      <c r="Z38" s="9"/>
      <c r="AA38" s="9"/>
      <c r="AB38" s="9"/>
      <c r="AC38" s="9"/>
      <c r="AD38" s="9"/>
      <c r="AE38" s="9"/>
      <c r="AF38" s="9"/>
      <c r="AG38" s="9"/>
      <c r="AH38" s="9"/>
      <c r="AI38" s="9"/>
      <c r="AJ38" s="9"/>
      <c r="AK38" s="9"/>
    </row>
    <row r="39" spans="1:37" ht="13.8" x14ac:dyDescent="0.3">
      <c r="A39" s="13"/>
      <c r="B39" s="13"/>
      <c r="C39" s="13"/>
      <c r="D39" s="13"/>
      <c r="E39" s="13"/>
      <c r="F39" s="13"/>
      <c r="G39" s="13"/>
      <c r="H39" s="13"/>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row>
    <row r="40" spans="1:37" ht="2.1" customHeight="1" x14ac:dyDescent="0.3">
      <c r="A40" s="14"/>
      <c r="B40" s="15"/>
      <c r="C40" s="15"/>
      <c r="D40" s="15"/>
      <c r="E40" s="15"/>
      <c r="F40" s="15"/>
      <c r="G40" s="15"/>
      <c r="H40" s="16"/>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row>
    <row r="41" spans="1:37" ht="17.100000000000001" customHeight="1" x14ac:dyDescent="0.25">
      <c r="A41" s="671" t="s">
        <v>142</v>
      </c>
      <c r="B41" s="672"/>
      <c r="C41" s="672"/>
      <c r="D41" s="672"/>
      <c r="E41" s="672"/>
      <c r="F41" s="672"/>
      <c r="G41" s="672"/>
      <c r="H41" s="673"/>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row>
    <row r="42" spans="1:37" ht="17.100000000000001" customHeight="1" x14ac:dyDescent="0.25">
      <c r="A42" s="674" t="s">
        <v>143</v>
      </c>
      <c r="B42" s="672"/>
      <c r="C42" s="672"/>
      <c r="D42" s="672"/>
      <c r="E42" s="672"/>
      <c r="F42" s="672"/>
      <c r="G42" s="672"/>
      <c r="H42" s="673"/>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row>
    <row r="43" spans="1:37" ht="17.100000000000001" customHeight="1" x14ac:dyDescent="0.25">
      <c r="A43" s="675" t="s">
        <v>144</v>
      </c>
      <c r="B43" s="676"/>
      <c r="C43" s="676"/>
      <c r="D43" s="676"/>
      <c r="E43" s="676"/>
      <c r="F43" s="676"/>
      <c r="G43" s="676"/>
      <c r="H43" s="67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row>
    <row r="44" spans="1:37" ht="3" customHeight="1" x14ac:dyDescent="0.3">
      <c r="A44" s="18"/>
      <c r="B44" s="19"/>
      <c r="C44" s="19"/>
      <c r="D44" s="19"/>
      <c r="E44" s="19"/>
      <c r="F44" s="19"/>
      <c r="G44" s="19"/>
      <c r="H44" s="20"/>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row>
    <row r="45" spans="1:37" ht="15" x14ac:dyDescent="0.3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row>
    <row r="46" spans="1:37" ht="16.350000000000001" customHeight="1" x14ac:dyDescent="0.35">
      <c r="A46" s="713" t="s">
        <v>236</v>
      </c>
      <c r="B46" s="714"/>
      <c r="C46" s="715"/>
      <c r="D46" s="713" t="s">
        <v>244</v>
      </c>
      <c r="E46" s="722"/>
      <c r="F46" s="722"/>
      <c r="G46" s="723"/>
      <c r="H46" s="713" t="s">
        <v>245</v>
      </c>
      <c r="I46" s="722"/>
      <c r="J46" s="722"/>
      <c r="K46" s="723"/>
      <c r="L46" s="713" t="s">
        <v>246</v>
      </c>
      <c r="M46" s="722"/>
      <c r="N46" s="722"/>
      <c r="O46" s="723"/>
      <c r="P46" s="713" t="s">
        <v>247</v>
      </c>
      <c r="Q46" s="722"/>
      <c r="R46" s="722"/>
      <c r="S46" s="723"/>
      <c r="T46" s="713" t="s">
        <v>248</v>
      </c>
      <c r="U46" s="722"/>
      <c r="V46" s="722"/>
      <c r="W46" s="723"/>
      <c r="X46" s="21"/>
      <c r="Y46" s="21"/>
      <c r="Z46" s="21"/>
      <c r="AA46" s="21"/>
      <c r="AB46" s="21"/>
      <c r="AC46" s="21"/>
      <c r="AD46" s="21"/>
      <c r="AE46" s="21"/>
      <c r="AF46" s="21"/>
      <c r="AG46" s="21"/>
      <c r="AH46" s="21"/>
      <c r="AI46" s="21"/>
      <c r="AJ46" s="21"/>
      <c r="AK46" s="21"/>
    </row>
    <row r="47" spans="1:37" ht="15" x14ac:dyDescent="0.35">
      <c r="A47" s="716"/>
      <c r="B47" s="717"/>
      <c r="C47" s="718"/>
      <c r="D47" s="724"/>
      <c r="E47" s="725"/>
      <c r="F47" s="725"/>
      <c r="G47" s="726"/>
      <c r="H47" s="724"/>
      <c r="I47" s="725"/>
      <c r="J47" s="725"/>
      <c r="K47" s="726"/>
      <c r="L47" s="724"/>
      <c r="M47" s="725"/>
      <c r="N47" s="725"/>
      <c r="O47" s="726"/>
      <c r="P47" s="724"/>
      <c r="Q47" s="725"/>
      <c r="R47" s="725"/>
      <c r="S47" s="726"/>
      <c r="T47" s="724"/>
      <c r="U47" s="725"/>
      <c r="V47" s="725"/>
      <c r="W47" s="726"/>
      <c r="X47" s="21"/>
      <c r="Y47" s="21"/>
      <c r="Z47" s="21"/>
      <c r="AA47" s="21"/>
      <c r="AB47" s="21"/>
      <c r="AC47" s="21"/>
      <c r="AD47" s="21"/>
      <c r="AE47" s="21"/>
      <c r="AF47" s="21"/>
      <c r="AG47" s="21"/>
      <c r="AH47" s="21"/>
      <c r="AI47" s="21"/>
      <c r="AJ47" s="21"/>
      <c r="AK47" s="21"/>
    </row>
    <row r="48" spans="1:37" ht="15" x14ac:dyDescent="0.35">
      <c r="A48" s="716"/>
      <c r="B48" s="717"/>
      <c r="C48" s="718"/>
      <c r="D48" s="724"/>
      <c r="E48" s="725"/>
      <c r="F48" s="725"/>
      <c r="G48" s="726"/>
      <c r="H48" s="724"/>
      <c r="I48" s="725"/>
      <c r="J48" s="725"/>
      <c r="K48" s="726"/>
      <c r="L48" s="724"/>
      <c r="M48" s="725"/>
      <c r="N48" s="725"/>
      <c r="O48" s="726"/>
      <c r="P48" s="724"/>
      <c r="Q48" s="725"/>
      <c r="R48" s="725"/>
      <c r="S48" s="726"/>
      <c r="T48" s="724"/>
      <c r="U48" s="725"/>
      <c r="V48" s="725"/>
      <c r="W48" s="726"/>
      <c r="X48" s="21"/>
      <c r="Y48" s="21"/>
      <c r="Z48" s="21"/>
      <c r="AA48" s="21"/>
      <c r="AB48" s="21"/>
      <c r="AC48" s="21"/>
      <c r="AD48" s="21"/>
      <c r="AE48" s="21"/>
      <c r="AF48" s="21"/>
      <c r="AG48" s="21"/>
      <c r="AH48" s="21"/>
      <c r="AI48" s="21"/>
      <c r="AJ48" s="21"/>
      <c r="AK48" s="21"/>
    </row>
    <row r="49" spans="1:37" ht="15" x14ac:dyDescent="0.35">
      <c r="A49" s="716"/>
      <c r="B49" s="717"/>
      <c r="C49" s="718"/>
      <c r="D49" s="724"/>
      <c r="E49" s="725"/>
      <c r="F49" s="725"/>
      <c r="G49" s="726"/>
      <c r="H49" s="724"/>
      <c r="I49" s="725"/>
      <c r="J49" s="725"/>
      <c r="K49" s="726"/>
      <c r="L49" s="724"/>
      <c r="M49" s="725"/>
      <c r="N49" s="725"/>
      <c r="O49" s="726"/>
      <c r="P49" s="724"/>
      <c r="Q49" s="725"/>
      <c r="R49" s="725"/>
      <c r="S49" s="726"/>
      <c r="T49" s="724"/>
      <c r="U49" s="725"/>
      <c r="V49" s="725"/>
      <c r="W49" s="726"/>
      <c r="X49" s="21"/>
      <c r="Y49" s="21"/>
      <c r="Z49" s="21"/>
      <c r="AA49" s="21"/>
      <c r="AB49" s="21"/>
      <c r="AC49" s="21"/>
      <c r="AD49" s="21"/>
      <c r="AE49" s="21"/>
      <c r="AF49" s="21"/>
      <c r="AG49" s="21"/>
      <c r="AH49" s="21"/>
      <c r="AI49" s="21"/>
      <c r="AJ49" s="21"/>
      <c r="AK49" s="21"/>
    </row>
    <row r="50" spans="1:37" ht="15" x14ac:dyDescent="0.35">
      <c r="A50" s="716"/>
      <c r="B50" s="717"/>
      <c r="C50" s="718"/>
      <c r="D50" s="724"/>
      <c r="E50" s="725"/>
      <c r="F50" s="725"/>
      <c r="G50" s="726"/>
      <c r="H50" s="724"/>
      <c r="I50" s="725"/>
      <c r="J50" s="725"/>
      <c r="K50" s="726"/>
      <c r="L50" s="724"/>
      <c r="M50" s="725"/>
      <c r="N50" s="725"/>
      <c r="O50" s="726"/>
      <c r="P50" s="724"/>
      <c r="Q50" s="725"/>
      <c r="R50" s="725"/>
      <c r="S50" s="726"/>
      <c r="T50" s="724"/>
      <c r="U50" s="725"/>
      <c r="V50" s="725"/>
      <c r="W50" s="726"/>
      <c r="X50" s="21"/>
      <c r="Y50" s="21"/>
      <c r="Z50" s="21"/>
      <c r="AA50" s="21"/>
      <c r="AB50" s="21"/>
      <c r="AC50" s="21"/>
      <c r="AD50" s="21"/>
      <c r="AE50" s="21"/>
      <c r="AF50" s="21"/>
      <c r="AG50" s="21"/>
      <c r="AH50" s="21"/>
      <c r="AI50" s="21"/>
      <c r="AJ50" s="21"/>
      <c r="AK50" s="21"/>
    </row>
    <row r="51" spans="1:37" ht="15" x14ac:dyDescent="0.35">
      <c r="A51" s="716"/>
      <c r="B51" s="717"/>
      <c r="C51" s="718"/>
      <c r="D51" s="724"/>
      <c r="E51" s="725"/>
      <c r="F51" s="725"/>
      <c r="G51" s="726"/>
      <c r="H51" s="724"/>
      <c r="I51" s="725"/>
      <c r="J51" s="725"/>
      <c r="K51" s="726"/>
      <c r="L51" s="724"/>
      <c r="M51" s="725"/>
      <c r="N51" s="725"/>
      <c r="O51" s="726"/>
      <c r="P51" s="724"/>
      <c r="Q51" s="725"/>
      <c r="R51" s="725"/>
      <c r="S51" s="726"/>
      <c r="T51" s="724"/>
      <c r="U51" s="725"/>
      <c r="V51" s="725"/>
      <c r="W51" s="726"/>
      <c r="X51" s="21"/>
      <c r="Y51" s="21"/>
      <c r="Z51" s="21"/>
      <c r="AA51" s="21"/>
      <c r="AB51" s="21"/>
      <c r="AC51" s="21"/>
      <c r="AD51" s="21"/>
      <c r="AE51" s="21"/>
      <c r="AF51" s="21"/>
      <c r="AG51" s="21"/>
      <c r="AH51" s="21"/>
      <c r="AI51" s="21"/>
      <c r="AJ51" s="21"/>
      <c r="AK51" s="21"/>
    </row>
    <row r="52" spans="1:37" ht="15" x14ac:dyDescent="0.35">
      <c r="A52" s="716"/>
      <c r="B52" s="717"/>
      <c r="C52" s="718"/>
      <c r="D52" s="724"/>
      <c r="E52" s="725"/>
      <c r="F52" s="725"/>
      <c r="G52" s="726"/>
      <c r="H52" s="724"/>
      <c r="I52" s="725"/>
      <c r="J52" s="725"/>
      <c r="K52" s="726"/>
      <c r="L52" s="724"/>
      <c r="M52" s="725"/>
      <c r="N52" s="725"/>
      <c r="O52" s="726"/>
      <c r="P52" s="724"/>
      <c r="Q52" s="725"/>
      <c r="R52" s="725"/>
      <c r="S52" s="726"/>
      <c r="T52" s="724"/>
      <c r="U52" s="725"/>
      <c r="V52" s="725"/>
      <c r="W52" s="726"/>
      <c r="X52" s="21"/>
      <c r="Y52" s="21"/>
      <c r="Z52" s="21"/>
      <c r="AA52" s="21"/>
      <c r="AB52" s="21"/>
      <c r="AC52" s="21"/>
      <c r="AD52" s="21"/>
      <c r="AE52" s="21"/>
      <c r="AF52" s="21"/>
      <c r="AG52" s="21"/>
      <c r="AH52" s="21"/>
      <c r="AI52" s="21"/>
      <c r="AJ52" s="21"/>
      <c r="AK52" s="21"/>
    </row>
    <row r="53" spans="1:37" ht="15" x14ac:dyDescent="0.35">
      <c r="A53" s="716"/>
      <c r="B53" s="717"/>
      <c r="C53" s="718"/>
      <c r="D53" s="724"/>
      <c r="E53" s="725"/>
      <c r="F53" s="725"/>
      <c r="G53" s="726"/>
      <c r="H53" s="724"/>
      <c r="I53" s="725"/>
      <c r="J53" s="725"/>
      <c r="K53" s="726"/>
      <c r="L53" s="724"/>
      <c r="M53" s="725"/>
      <c r="N53" s="725"/>
      <c r="O53" s="726"/>
      <c r="P53" s="724"/>
      <c r="Q53" s="725"/>
      <c r="R53" s="725"/>
      <c r="S53" s="726"/>
      <c r="T53" s="724"/>
      <c r="U53" s="725"/>
      <c r="V53" s="725"/>
      <c r="W53" s="726"/>
      <c r="X53" s="21"/>
      <c r="Y53" s="21"/>
      <c r="Z53" s="21"/>
      <c r="AA53" s="21"/>
      <c r="AB53" s="21"/>
      <c r="AC53" s="21"/>
      <c r="AD53" s="21"/>
      <c r="AE53" s="21"/>
      <c r="AF53" s="21"/>
      <c r="AG53" s="21"/>
      <c r="AH53" s="21"/>
      <c r="AI53" s="21"/>
      <c r="AJ53" s="21"/>
      <c r="AK53" s="21"/>
    </row>
    <row r="54" spans="1:37" ht="92.1" customHeight="1" x14ac:dyDescent="0.35">
      <c r="A54" s="719"/>
      <c r="B54" s="720"/>
      <c r="C54" s="721"/>
      <c r="D54" s="727"/>
      <c r="E54" s="728"/>
      <c r="F54" s="728"/>
      <c r="G54" s="729"/>
      <c r="H54" s="727"/>
      <c r="I54" s="728"/>
      <c r="J54" s="728"/>
      <c r="K54" s="729"/>
      <c r="L54" s="727"/>
      <c r="M54" s="728"/>
      <c r="N54" s="728"/>
      <c r="O54" s="729"/>
      <c r="P54" s="727"/>
      <c r="Q54" s="728"/>
      <c r="R54" s="728"/>
      <c r="S54" s="729"/>
      <c r="T54" s="727"/>
      <c r="U54" s="728"/>
      <c r="V54" s="728"/>
      <c r="W54" s="729"/>
      <c r="X54" s="21"/>
      <c r="Y54" s="21"/>
      <c r="Z54" s="21"/>
      <c r="AA54" s="21"/>
      <c r="AB54" s="21"/>
      <c r="AC54" s="21"/>
      <c r="AD54" s="21"/>
      <c r="AE54" s="21"/>
      <c r="AF54" s="21"/>
      <c r="AG54" s="21"/>
      <c r="AH54" s="21"/>
      <c r="AI54" s="21"/>
      <c r="AJ54" s="21"/>
      <c r="AK54" s="21"/>
    </row>
    <row r="55" spans="1:37" ht="15" x14ac:dyDescent="0.3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row>
    <row r="56" spans="1:37" ht="15" x14ac:dyDescent="0.35">
      <c r="A56" s="21"/>
      <c r="B56" s="21"/>
      <c r="C56" s="21"/>
      <c r="D56" s="21"/>
      <c r="E56" s="21"/>
      <c r="F56" s="21"/>
      <c r="G56" s="21"/>
      <c r="H56" s="21"/>
      <c r="I56" s="21"/>
      <c r="J56" s="21"/>
      <c r="K56" s="21"/>
      <c r="L56" s="21"/>
      <c r="M56" s="21"/>
      <c r="N56" s="21"/>
      <c r="O56" s="21"/>
      <c r="P56" s="21"/>
      <c r="Q56" s="21"/>
      <c r="R56" s="21"/>
      <c r="S56" s="21"/>
      <c r="T56" s="713" t="s">
        <v>249</v>
      </c>
      <c r="U56" s="741"/>
      <c r="V56" s="741"/>
      <c r="W56" s="742"/>
      <c r="X56" s="21"/>
      <c r="Y56" s="21"/>
      <c r="Z56" s="21"/>
      <c r="AA56" s="21"/>
      <c r="AB56" s="21"/>
      <c r="AC56" s="21"/>
      <c r="AD56" s="21"/>
      <c r="AE56" s="21"/>
      <c r="AF56" s="21"/>
      <c r="AG56" s="21"/>
      <c r="AH56" s="21"/>
      <c r="AI56" s="21"/>
      <c r="AJ56" s="21"/>
      <c r="AK56" s="21"/>
    </row>
    <row r="57" spans="1:37" ht="15" x14ac:dyDescent="0.35">
      <c r="A57" s="21"/>
      <c r="B57" s="21"/>
      <c r="C57" s="21"/>
      <c r="D57" s="21"/>
      <c r="E57" s="21"/>
      <c r="F57" s="21"/>
      <c r="G57" s="21"/>
      <c r="H57" s="21"/>
      <c r="I57" s="21"/>
      <c r="J57" s="21"/>
      <c r="K57" s="21"/>
      <c r="L57" s="21"/>
      <c r="M57" s="21"/>
      <c r="N57" s="21"/>
      <c r="O57" s="21"/>
      <c r="P57" s="21"/>
      <c r="Q57" s="21"/>
      <c r="R57" s="21"/>
      <c r="S57" s="21"/>
      <c r="T57" s="743"/>
      <c r="U57" s="744"/>
      <c r="V57" s="744"/>
      <c r="W57" s="745"/>
      <c r="X57" s="21"/>
      <c r="Y57" s="21"/>
      <c r="Z57" s="21"/>
      <c r="AA57" s="21"/>
      <c r="AB57" s="21"/>
      <c r="AC57" s="21"/>
      <c r="AD57" s="21"/>
      <c r="AE57" s="21"/>
      <c r="AF57" s="21"/>
      <c r="AG57" s="21"/>
      <c r="AH57" s="21"/>
      <c r="AI57" s="21"/>
      <c r="AJ57" s="21"/>
      <c r="AK57" s="21"/>
    </row>
    <row r="58" spans="1:37" ht="15" x14ac:dyDescent="0.35">
      <c r="A58" s="21"/>
      <c r="B58" s="21"/>
      <c r="C58" s="21"/>
      <c r="D58" s="21"/>
      <c r="E58" s="21"/>
      <c r="F58" s="21"/>
      <c r="G58" s="21"/>
      <c r="H58" s="21"/>
      <c r="I58" s="21"/>
      <c r="J58" s="21"/>
      <c r="K58" s="21"/>
      <c r="L58" s="21"/>
      <c r="M58" s="21"/>
      <c r="N58" s="21"/>
      <c r="O58" s="21"/>
      <c r="P58" s="21"/>
      <c r="Q58" s="21"/>
      <c r="R58" s="21"/>
      <c r="S58" s="21"/>
      <c r="T58" s="743"/>
      <c r="U58" s="744"/>
      <c r="V58" s="744"/>
      <c r="W58" s="745"/>
      <c r="X58" s="21"/>
      <c r="Y58" s="21"/>
      <c r="Z58" s="21"/>
      <c r="AA58" s="21"/>
      <c r="AB58" s="21"/>
      <c r="AC58" s="21"/>
      <c r="AD58" s="21"/>
      <c r="AE58" s="21"/>
      <c r="AF58" s="21"/>
      <c r="AG58" s="21"/>
      <c r="AH58" s="21"/>
      <c r="AI58" s="21"/>
      <c r="AJ58" s="21"/>
      <c r="AK58" s="21"/>
    </row>
    <row r="59" spans="1:37" ht="15" x14ac:dyDescent="0.35">
      <c r="A59" s="21"/>
      <c r="B59" s="21"/>
      <c r="C59" s="21"/>
      <c r="D59" s="21"/>
      <c r="E59" s="21"/>
      <c r="F59" s="21"/>
      <c r="G59" s="21"/>
      <c r="H59" s="21"/>
      <c r="I59" s="21"/>
      <c r="J59" s="21"/>
      <c r="K59" s="21"/>
      <c r="L59" s="21"/>
      <c r="M59" s="21"/>
      <c r="N59" s="21"/>
      <c r="O59" s="21"/>
      <c r="P59" s="21"/>
      <c r="Q59" s="21"/>
      <c r="R59" s="21"/>
      <c r="S59" s="21"/>
      <c r="T59" s="743"/>
      <c r="U59" s="744"/>
      <c r="V59" s="744"/>
      <c r="W59" s="745"/>
      <c r="X59" s="21"/>
      <c r="Y59" s="21"/>
      <c r="Z59" s="21"/>
      <c r="AA59" s="21"/>
      <c r="AB59" s="21"/>
      <c r="AC59" s="21"/>
      <c r="AD59" s="21"/>
      <c r="AE59" s="21"/>
      <c r="AF59" s="21"/>
      <c r="AG59" s="21"/>
      <c r="AH59" s="21"/>
      <c r="AI59" s="21"/>
      <c r="AJ59" s="21"/>
      <c r="AK59" s="21"/>
    </row>
    <row r="60" spans="1:37" ht="15" x14ac:dyDescent="0.35">
      <c r="A60" s="21"/>
      <c r="B60" s="21"/>
      <c r="C60" s="21"/>
      <c r="D60" s="21"/>
      <c r="E60" s="21"/>
      <c r="F60" s="21"/>
      <c r="G60" s="21"/>
      <c r="H60" s="21"/>
      <c r="I60" s="21"/>
      <c r="J60" s="21"/>
      <c r="K60" s="21"/>
      <c r="L60" s="21"/>
      <c r="M60" s="21"/>
      <c r="N60" s="21"/>
      <c r="O60" s="21"/>
      <c r="P60" s="21"/>
      <c r="Q60" s="21"/>
      <c r="R60" s="21"/>
      <c r="S60" s="21"/>
      <c r="T60" s="743"/>
      <c r="U60" s="744"/>
      <c r="V60" s="744"/>
      <c r="W60" s="745"/>
      <c r="X60" s="21"/>
      <c r="Y60" s="21"/>
      <c r="Z60" s="21"/>
      <c r="AA60" s="21"/>
      <c r="AB60" s="21"/>
      <c r="AC60" s="21"/>
      <c r="AD60" s="21"/>
      <c r="AE60" s="21"/>
      <c r="AF60" s="21"/>
      <c r="AG60" s="21"/>
      <c r="AH60" s="21"/>
      <c r="AI60" s="21"/>
      <c r="AJ60" s="21"/>
      <c r="AK60" s="21"/>
    </row>
    <row r="61" spans="1:37" ht="15" x14ac:dyDescent="0.35">
      <c r="A61" s="21"/>
      <c r="B61" s="21"/>
      <c r="C61" s="21"/>
      <c r="D61" s="21"/>
      <c r="E61" s="21"/>
      <c r="F61" s="21"/>
      <c r="G61" s="21"/>
      <c r="H61" s="21"/>
      <c r="I61" s="21"/>
      <c r="J61" s="21"/>
      <c r="K61" s="21"/>
      <c r="L61" s="21"/>
      <c r="M61" s="21"/>
      <c r="N61" s="21"/>
      <c r="O61" s="21"/>
      <c r="P61" s="21"/>
      <c r="Q61" s="21"/>
      <c r="R61" s="21"/>
      <c r="S61" s="21"/>
      <c r="T61" s="743"/>
      <c r="U61" s="744"/>
      <c r="V61" s="744"/>
      <c r="W61" s="745"/>
      <c r="X61" s="21"/>
      <c r="Y61" s="21"/>
      <c r="Z61" s="21"/>
      <c r="AA61" s="21"/>
      <c r="AB61" s="21"/>
      <c r="AC61" s="21"/>
      <c r="AD61" s="21"/>
      <c r="AE61" s="21"/>
      <c r="AF61" s="21"/>
      <c r="AG61" s="21"/>
      <c r="AH61" s="21"/>
      <c r="AI61" s="21"/>
      <c r="AJ61" s="21"/>
      <c r="AK61" s="21"/>
    </row>
    <row r="62" spans="1:37" ht="15" x14ac:dyDescent="0.35">
      <c r="A62" s="21"/>
      <c r="B62" s="21"/>
      <c r="C62" s="21"/>
      <c r="D62" s="21"/>
      <c r="E62" s="21"/>
      <c r="F62" s="21"/>
      <c r="G62" s="21"/>
      <c r="H62" s="21"/>
      <c r="I62" s="21"/>
      <c r="J62" s="21"/>
      <c r="K62" s="21"/>
      <c r="L62" s="21"/>
      <c r="M62" s="21"/>
      <c r="N62" s="21"/>
      <c r="O62" s="21"/>
      <c r="P62" s="21"/>
      <c r="Q62" s="21"/>
      <c r="R62" s="21"/>
      <c r="S62" s="21"/>
      <c r="T62" s="743"/>
      <c r="U62" s="744"/>
      <c r="V62" s="744"/>
      <c r="W62" s="745"/>
      <c r="X62" s="21"/>
      <c r="Y62" s="21"/>
      <c r="Z62" s="21"/>
      <c r="AA62" s="21"/>
      <c r="AB62" s="21"/>
      <c r="AC62" s="21"/>
      <c r="AD62" s="21"/>
      <c r="AE62" s="21"/>
      <c r="AF62" s="21"/>
      <c r="AG62" s="21"/>
      <c r="AH62" s="21"/>
      <c r="AI62" s="21"/>
      <c r="AJ62" s="21"/>
      <c r="AK62" s="21"/>
    </row>
    <row r="63" spans="1:37" ht="15" x14ac:dyDescent="0.35">
      <c r="A63" s="21"/>
      <c r="B63" s="21"/>
      <c r="C63" s="21"/>
      <c r="D63" s="21"/>
      <c r="E63" s="21"/>
      <c r="F63" s="21"/>
      <c r="G63" s="21"/>
      <c r="H63" s="21"/>
      <c r="I63" s="21"/>
      <c r="J63" s="21"/>
      <c r="K63" s="21"/>
      <c r="L63" s="21"/>
      <c r="M63" s="21"/>
      <c r="N63" s="21"/>
      <c r="O63" s="21"/>
      <c r="P63" s="21"/>
      <c r="Q63" s="21"/>
      <c r="R63" s="21"/>
      <c r="S63" s="21"/>
      <c r="T63" s="743"/>
      <c r="U63" s="744"/>
      <c r="V63" s="744"/>
      <c r="W63" s="745"/>
      <c r="X63" s="21"/>
      <c r="Y63" s="21"/>
      <c r="Z63" s="21"/>
      <c r="AA63" s="21"/>
      <c r="AB63" s="21"/>
      <c r="AC63" s="21"/>
      <c r="AD63" s="21"/>
      <c r="AE63" s="21"/>
      <c r="AF63" s="21"/>
      <c r="AG63" s="21"/>
      <c r="AH63" s="21"/>
      <c r="AI63" s="21"/>
      <c r="AJ63" s="21"/>
      <c r="AK63" s="21"/>
    </row>
    <row r="64" spans="1:37" ht="15" x14ac:dyDescent="0.35">
      <c r="A64" s="21"/>
      <c r="B64" s="21"/>
      <c r="C64" s="21"/>
      <c r="D64" s="21"/>
      <c r="E64" s="21"/>
      <c r="F64" s="21"/>
      <c r="G64" s="21"/>
      <c r="H64" s="21"/>
      <c r="I64" s="21"/>
      <c r="J64" s="21"/>
      <c r="K64" s="21"/>
      <c r="L64" s="21"/>
      <c r="M64" s="21"/>
      <c r="N64" s="21"/>
      <c r="O64" s="21"/>
      <c r="P64" s="21"/>
      <c r="Q64" s="21"/>
      <c r="R64" s="21"/>
      <c r="S64" s="21"/>
      <c r="T64" s="743"/>
      <c r="U64" s="744"/>
      <c r="V64" s="744"/>
      <c r="W64" s="745"/>
      <c r="X64" s="21"/>
      <c r="Y64" s="21"/>
      <c r="Z64" s="21"/>
      <c r="AA64" s="21"/>
      <c r="AB64" s="21"/>
      <c r="AC64" s="21"/>
      <c r="AD64" s="21"/>
      <c r="AE64" s="21"/>
      <c r="AF64" s="21"/>
      <c r="AG64" s="21"/>
      <c r="AH64" s="21"/>
      <c r="AI64" s="21"/>
      <c r="AJ64" s="21"/>
      <c r="AK64" s="21"/>
    </row>
    <row r="65" spans="1:37" ht="15" x14ac:dyDescent="0.35">
      <c r="A65" s="21"/>
      <c r="B65" s="21"/>
      <c r="C65" s="21"/>
      <c r="D65" s="21"/>
      <c r="E65" s="21"/>
      <c r="F65" s="21"/>
      <c r="G65" s="21"/>
      <c r="H65" s="21"/>
      <c r="I65" s="21"/>
      <c r="J65" s="21"/>
      <c r="K65" s="21"/>
      <c r="L65" s="21"/>
      <c r="M65" s="21"/>
      <c r="N65" s="21"/>
      <c r="O65" s="21"/>
      <c r="P65" s="21"/>
      <c r="Q65" s="21"/>
      <c r="R65" s="21"/>
      <c r="S65" s="21"/>
      <c r="T65" s="743"/>
      <c r="U65" s="744"/>
      <c r="V65" s="744"/>
      <c r="W65" s="745"/>
      <c r="X65" s="21"/>
      <c r="Y65" s="21"/>
      <c r="Z65" s="21"/>
      <c r="AA65" s="21"/>
      <c r="AB65" s="21"/>
      <c r="AC65" s="21"/>
      <c r="AD65" s="21"/>
      <c r="AE65" s="21"/>
      <c r="AF65" s="21"/>
      <c r="AG65" s="21"/>
      <c r="AH65" s="21"/>
      <c r="AI65" s="21"/>
      <c r="AJ65" s="21"/>
      <c r="AK65" s="21"/>
    </row>
    <row r="66" spans="1:37" ht="15" x14ac:dyDescent="0.35">
      <c r="A66" s="21"/>
      <c r="B66" s="21"/>
      <c r="C66" s="21"/>
      <c r="D66" s="21"/>
      <c r="E66" s="21"/>
      <c r="F66" s="21"/>
      <c r="G66" s="21"/>
      <c r="H66" s="21"/>
      <c r="I66" s="21"/>
      <c r="J66" s="21"/>
      <c r="K66" s="21"/>
      <c r="L66" s="21"/>
      <c r="M66" s="21"/>
      <c r="N66" s="21"/>
      <c r="O66" s="21"/>
      <c r="P66" s="21"/>
      <c r="Q66" s="21"/>
      <c r="R66" s="21"/>
      <c r="S66" s="21"/>
      <c r="T66" s="743"/>
      <c r="U66" s="744"/>
      <c r="V66" s="744"/>
      <c r="W66" s="745"/>
      <c r="X66" s="21"/>
      <c r="Y66" s="21"/>
      <c r="Z66" s="21"/>
      <c r="AA66" s="21"/>
      <c r="AB66" s="21"/>
      <c r="AC66" s="21"/>
      <c r="AD66" s="21"/>
      <c r="AE66" s="21"/>
      <c r="AF66" s="21"/>
      <c r="AG66" s="21"/>
      <c r="AH66" s="21"/>
      <c r="AI66" s="21"/>
      <c r="AJ66" s="21"/>
      <c r="AK66" s="21"/>
    </row>
    <row r="67" spans="1:37" ht="15" x14ac:dyDescent="0.35">
      <c r="A67" s="21"/>
      <c r="B67" s="21"/>
      <c r="C67" s="21"/>
      <c r="D67" s="21"/>
      <c r="E67" s="21"/>
      <c r="F67" s="21"/>
      <c r="G67" s="21"/>
      <c r="H67" s="21"/>
      <c r="I67" s="21"/>
      <c r="J67" s="21"/>
      <c r="K67" s="21"/>
      <c r="L67" s="21"/>
      <c r="M67" s="21"/>
      <c r="N67" s="21"/>
      <c r="O67" s="21"/>
      <c r="P67" s="21"/>
      <c r="Q67" s="21"/>
      <c r="R67" s="21"/>
      <c r="S67" s="21"/>
      <c r="T67" s="743"/>
      <c r="U67" s="744"/>
      <c r="V67" s="744"/>
      <c r="W67" s="745"/>
      <c r="X67" s="21"/>
      <c r="Y67" s="21"/>
      <c r="Z67" s="21"/>
      <c r="AA67" s="21"/>
      <c r="AB67" s="21"/>
      <c r="AC67" s="21"/>
      <c r="AD67" s="21"/>
      <c r="AE67" s="21"/>
      <c r="AF67" s="21"/>
      <c r="AG67" s="21"/>
      <c r="AH67" s="21"/>
      <c r="AI67" s="21"/>
      <c r="AJ67" s="21"/>
      <c r="AK67" s="21"/>
    </row>
    <row r="68" spans="1:37" ht="15" x14ac:dyDescent="0.35">
      <c r="A68" s="21"/>
      <c r="B68" s="21"/>
      <c r="C68" s="21"/>
      <c r="D68" s="21"/>
      <c r="E68" s="21"/>
      <c r="F68" s="21"/>
      <c r="G68" s="21"/>
      <c r="H68" s="21"/>
      <c r="I68" s="21"/>
      <c r="J68" s="21"/>
      <c r="K68" s="21"/>
      <c r="L68" s="21"/>
      <c r="M68" s="21"/>
      <c r="N68" s="21"/>
      <c r="O68" s="21"/>
      <c r="P68" s="21"/>
      <c r="Q68" s="21"/>
      <c r="R68" s="21"/>
      <c r="S68" s="21"/>
      <c r="T68" s="743"/>
      <c r="U68" s="744"/>
      <c r="V68" s="744"/>
      <c r="W68" s="745"/>
      <c r="X68" s="21"/>
      <c r="Y68" s="21"/>
      <c r="Z68" s="21"/>
      <c r="AA68" s="21"/>
      <c r="AB68" s="21"/>
      <c r="AC68" s="21"/>
      <c r="AD68" s="21"/>
      <c r="AE68" s="21"/>
      <c r="AF68" s="21"/>
      <c r="AG68" s="21"/>
      <c r="AH68" s="21"/>
      <c r="AI68" s="21"/>
      <c r="AJ68" s="21"/>
      <c r="AK68" s="21"/>
    </row>
    <row r="69" spans="1:37" ht="15" x14ac:dyDescent="0.35">
      <c r="A69" s="21"/>
      <c r="B69" s="21"/>
      <c r="C69" s="21"/>
      <c r="D69" s="21"/>
      <c r="E69" s="21"/>
      <c r="F69" s="21"/>
      <c r="G69" s="21"/>
      <c r="H69" s="21"/>
      <c r="I69" s="21"/>
      <c r="J69" s="21"/>
      <c r="K69" s="21"/>
      <c r="L69" s="21"/>
      <c r="M69" s="21"/>
      <c r="N69" s="21"/>
      <c r="O69" s="21"/>
      <c r="P69" s="21"/>
      <c r="Q69" s="21"/>
      <c r="R69" s="21"/>
      <c r="S69" s="21"/>
      <c r="T69" s="743"/>
      <c r="U69" s="744"/>
      <c r="V69" s="744"/>
      <c r="W69" s="745"/>
      <c r="X69" s="21"/>
      <c r="Y69" s="21"/>
      <c r="Z69" s="21"/>
      <c r="AA69" s="21"/>
      <c r="AB69" s="21"/>
      <c r="AC69" s="21"/>
      <c r="AD69" s="21"/>
      <c r="AE69" s="21"/>
      <c r="AF69" s="21"/>
      <c r="AG69" s="21"/>
      <c r="AH69" s="21"/>
      <c r="AI69" s="21"/>
      <c r="AJ69" s="21"/>
      <c r="AK69" s="21"/>
    </row>
    <row r="70" spans="1:37" ht="15" x14ac:dyDescent="0.35">
      <c r="A70" s="21"/>
      <c r="B70" s="21"/>
      <c r="C70" s="21"/>
      <c r="D70" s="21"/>
      <c r="E70" s="21"/>
      <c r="F70" s="21"/>
      <c r="G70" s="21"/>
      <c r="H70" s="21"/>
      <c r="I70" s="21"/>
      <c r="J70" s="21"/>
      <c r="K70" s="21"/>
      <c r="L70" s="21"/>
      <c r="M70" s="21"/>
      <c r="N70" s="21"/>
      <c r="O70" s="21"/>
      <c r="P70" s="21"/>
      <c r="Q70" s="21"/>
      <c r="R70" s="21"/>
      <c r="S70" s="21"/>
      <c r="T70" s="743"/>
      <c r="U70" s="744"/>
      <c r="V70" s="744"/>
      <c r="W70" s="745"/>
      <c r="X70" s="21"/>
      <c r="Y70" s="21"/>
      <c r="Z70" s="21"/>
      <c r="AA70" s="21"/>
      <c r="AB70" s="21"/>
      <c r="AC70" s="21"/>
      <c r="AD70" s="21"/>
      <c r="AE70" s="21"/>
      <c r="AF70" s="21"/>
      <c r="AG70" s="21"/>
      <c r="AH70" s="21"/>
      <c r="AI70" s="21"/>
      <c r="AJ70" s="21"/>
      <c r="AK70" s="21"/>
    </row>
    <row r="71" spans="1:37" ht="15" x14ac:dyDescent="0.35">
      <c r="A71" s="21"/>
      <c r="B71" s="21"/>
      <c r="C71" s="21"/>
      <c r="D71" s="21"/>
      <c r="E71" s="21"/>
      <c r="F71" s="21"/>
      <c r="G71" s="21"/>
      <c r="H71" s="21"/>
      <c r="I71" s="21"/>
      <c r="J71" s="21"/>
      <c r="K71" s="21"/>
      <c r="L71" s="21"/>
      <c r="M71" s="21"/>
      <c r="N71" s="21"/>
      <c r="O71" s="21"/>
      <c r="P71" s="21"/>
      <c r="Q71" s="21"/>
      <c r="R71" s="21"/>
      <c r="S71" s="21"/>
      <c r="T71" s="743"/>
      <c r="U71" s="744"/>
      <c r="V71" s="744"/>
      <c r="W71" s="745"/>
      <c r="X71" s="21"/>
      <c r="Y71" s="21"/>
      <c r="Z71" s="21"/>
      <c r="AA71" s="21"/>
      <c r="AB71" s="21"/>
      <c r="AC71" s="21"/>
      <c r="AD71" s="21"/>
      <c r="AE71" s="21"/>
      <c r="AF71" s="21"/>
      <c r="AG71" s="21"/>
      <c r="AH71" s="21"/>
      <c r="AI71" s="21"/>
      <c r="AJ71" s="21"/>
      <c r="AK71" s="21"/>
    </row>
    <row r="72" spans="1:37" ht="15" x14ac:dyDescent="0.35">
      <c r="A72" s="21"/>
      <c r="B72" s="21"/>
      <c r="C72" s="21"/>
      <c r="D72" s="21"/>
      <c r="E72" s="21"/>
      <c r="F72" s="21"/>
      <c r="G72" s="21"/>
      <c r="H72" s="21"/>
      <c r="I72" s="21"/>
      <c r="J72" s="21"/>
      <c r="K72" s="21"/>
      <c r="L72" s="21"/>
      <c r="M72" s="21"/>
      <c r="N72" s="21"/>
      <c r="O72" s="21"/>
      <c r="P72" s="21"/>
      <c r="Q72" s="21"/>
      <c r="R72" s="21"/>
      <c r="S72" s="21"/>
      <c r="T72" s="743"/>
      <c r="U72" s="744"/>
      <c r="V72" s="744"/>
      <c r="W72" s="745"/>
      <c r="X72" s="21"/>
      <c r="Y72" s="21"/>
      <c r="Z72" s="21"/>
      <c r="AA72" s="21"/>
      <c r="AB72" s="21"/>
      <c r="AC72" s="21"/>
      <c r="AD72" s="21"/>
      <c r="AE72" s="21"/>
      <c r="AF72" s="21"/>
      <c r="AG72" s="21"/>
      <c r="AH72" s="21"/>
      <c r="AI72" s="21"/>
      <c r="AJ72" s="21"/>
      <c r="AK72" s="21"/>
    </row>
    <row r="73" spans="1:37" ht="15" x14ac:dyDescent="0.35">
      <c r="A73" s="21"/>
      <c r="B73" s="21"/>
      <c r="C73" s="21"/>
      <c r="D73" s="21"/>
      <c r="E73" s="21"/>
      <c r="F73" s="21"/>
      <c r="G73" s="21"/>
      <c r="H73" s="21"/>
      <c r="I73" s="21"/>
      <c r="J73" s="21"/>
      <c r="K73" s="21"/>
      <c r="L73" s="21"/>
      <c r="M73" s="21"/>
      <c r="N73" s="21"/>
      <c r="O73" s="21"/>
      <c r="P73" s="21"/>
      <c r="Q73" s="21"/>
      <c r="R73" s="21"/>
      <c r="S73" s="21"/>
      <c r="T73" s="743"/>
      <c r="U73" s="744"/>
      <c r="V73" s="744"/>
      <c r="W73" s="745"/>
      <c r="X73" s="21"/>
      <c r="Y73" s="21"/>
      <c r="Z73" s="21"/>
      <c r="AA73" s="21"/>
      <c r="AB73" s="21"/>
      <c r="AC73" s="21"/>
      <c r="AD73" s="21"/>
      <c r="AE73" s="21"/>
      <c r="AF73" s="21"/>
      <c r="AG73" s="21"/>
      <c r="AH73" s="21"/>
      <c r="AI73" s="21"/>
      <c r="AJ73" s="21"/>
      <c r="AK73" s="21"/>
    </row>
    <row r="74" spans="1:37" ht="15" x14ac:dyDescent="0.35">
      <c r="A74" s="21"/>
      <c r="B74" s="21"/>
      <c r="C74" s="21"/>
      <c r="D74" s="21"/>
      <c r="E74" s="21"/>
      <c r="F74" s="21"/>
      <c r="G74" s="21"/>
      <c r="H74" s="21"/>
      <c r="I74" s="21"/>
      <c r="J74" s="21"/>
      <c r="K74" s="21"/>
      <c r="L74" s="21"/>
      <c r="M74" s="21"/>
      <c r="N74" s="21"/>
      <c r="O74" s="21"/>
      <c r="P74" s="21"/>
      <c r="Q74" s="21"/>
      <c r="R74" s="21"/>
      <c r="S74" s="21"/>
      <c r="T74" s="743"/>
      <c r="U74" s="744"/>
      <c r="V74" s="744"/>
      <c r="W74" s="745"/>
      <c r="X74" s="21"/>
      <c r="Y74" s="21"/>
      <c r="Z74" s="21"/>
      <c r="AA74" s="21"/>
      <c r="AB74" s="21"/>
      <c r="AC74" s="21"/>
      <c r="AD74" s="21"/>
      <c r="AE74" s="21"/>
      <c r="AF74" s="21"/>
      <c r="AG74" s="21"/>
      <c r="AH74" s="21"/>
      <c r="AI74" s="21"/>
      <c r="AJ74" s="21"/>
      <c r="AK74" s="21"/>
    </row>
    <row r="75" spans="1:37" ht="15" x14ac:dyDescent="0.35">
      <c r="A75" s="21"/>
      <c r="B75" s="21"/>
      <c r="C75" s="21"/>
      <c r="D75" s="21"/>
      <c r="E75" s="21"/>
      <c r="F75" s="21"/>
      <c r="G75" s="21"/>
      <c r="H75" s="21"/>
      <c r="I75" s="21"/>
      <c r="J75" s="21"/>
      <c r="K75" s="21"/>
      <c r="L75" s="21"/>
      <c r="M75" s="21"/>
      <c r="N75" s="21"/>
      <c r="O75" s="21"/>
      <c r="P75" s="21"/>
      <c r="Q75" s="21"/>
      <c r="R75" s="21"/>
      <c r="S75" s="21"/>
      <c r="T75" s="743"/>
      <c r="U75" s="744"/>
      <c r="V75" s="744"/>
      <c r="W75" s="745"/>
      <c r="X75" s="21"/>
      <c r="Y75" s="21"/>
      <c r="Z75" s="21"/>
      <c r="AA75" s="21"/>
      <c r="AB75" s="21"/>
      <c r="AC75" s="21"/>
      <c r="AD75" s="21"/>
      <c r="AE75" s="21"/>
      <c r="AF75" s="21"/>
      <c r="AG75" s="21"/>
      <c r="AH75" s="21"/>
      <c r="AI75" s="21"/>
      <c r="AJ75" s="21"/>
      <c r="AK75" s="21"/>
    </row>
    <row r="76" spans="1:37" ht="15" x14ac:dyDescent="0.35">
      <c r="A76" s="21"/>
      <c r="B76" s="21"/>
      <c r="C76" s="21"/>
      <c r="D76" s="21"/>
      <c r="E76" s="21"/>
      <c r="F76" s="21"/>
      <c r="G76" s="21"/>
      <c r="H76" s="21"/>
      <c r="I76" s="21"/>
      <c r="J76" s="21"/>
      <c r="K76" s="21"/>
      <c r="L76" s="21"/>
      <c r="M76" s="21"/>
      <c r="N76" s="21"/>
      <c r="O76" s="21"/>
      <c r="P76" s="21"/>
      <c r="Q76" s="21"/>
      <c r="R76" s="21"/>
      <c r="S76" s="21"/>
      <c r="T76" s="746"/>
      <c r="U76" s="747"/>
      <c r="V76" s="747"/>
      <c r="W76" s="748"/>
      <c r="X76" s="21"/>
      <c r="Y76" s="21"/>
      <c r="Z76" s="21"/>
      <c r="AA76" s="21"/>
      <c r="AB76" s="21"/>
      <c r="AC76" s="21"/>
      <c r="AD76" s="21"/>
      <c r="AE76" s="21"/>
      <c r="AF76" s="21"/>
      <c r="AG76" s="21"/>
      <c r="AH76" s="21"/>
      <c r="AI76" s="21"/>
      <c r="AJ76" s="21"/>
      <c r="AK76" s="21"/>
    </row>
  </sheetData>
  <mergeCells count="21">
    <mergeCell ref="L8:O8"/>
    <mergeCell ref="P8:S8"/>
    <mergeCell ref="T8:W8"/>
    <mergeCell ref="A7:W7"/>
    <mergeCell ref="A41:H41"/>
    <mergeCell ref="A42:H42"/>
    <mergeCell ref="A43:H43"/>
    <mergeCell ref="A1:H2"/>
    <mergeCell ref="A3:H4"/>
    <mergeCell ref="A5:H5"/>
    <mergeCell ref="A8:A9"/>
    <mergeCell ref="B8:C8"/>
    <mergeCell ref="D8:G8"/>
    <mergeCell ref="H8:K8"/>
    <mergeCell ref="T46:W54"/>
    <mergeCell ref="T56:W76"/>
    <mergeCell ref="A46:C54"/>
    <mergeCell ref="D46:G54"/>
    <mergeCell ref="H46:K54"/>
    <mergeCell ref="L46:O54"/>
    <mergeCell ref="P46:S54"/>
  </mergeCells>
  <printOptions horizontalCentered="1" verticalCentered="1"/>
  <pageMargins left="0.75000000000000011" right="0.75000000000000011" top="1" bottom="1" header="0.5" footer="0.5"/>
  <pageSetup scale="18" orientation="portrait" horizontalDpi="4294967292" verticalDpi="4294967292"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K76"/>
  <sheetViews>
    <sheetView showGridLines="0" topLeftCell="A7" zoomScale="90" zoomScaleNormal="90" workbookViewId="0">
      <pane xSplit="1" ySplit="3" topLeftCell="J19" activePane="bottomRight" state="frozen"/>
      <selection pane="topRight" activeCell="B7" sqref="B7"/>
      <selection pane="bottomLeft" activeCell="A10" sqref="A10"/>
      <selection pane="bottomRight" activeCell="A7" sqref="A7:W7"/>
    </sheetView>
  </sheetViews>
  <sheetFormatPr baseColWidth="10" defaultColWidth="11.44140625" defaultRowHeight="13.35" customHeight="1" x14ac:dyDescent="0.25"/>
  <cols>
    <col min="1" max="1" width="69.5546875" customWidth="1"/>
    <col min="2" max="2" width="12" customWidth="1"/>
    <col min="3" max="3" width="12.44140625" customWidth="1"/>
    <col min="4" max="7" width="12" customWidth="1"/>
    <col min="8" max="8" width="11.77734375" customWidth="1"/>
  </cols>
  <sheetData>
    <row r="1" spans="1:37" ht="60" customHeight="1" x14ac:dyDescent="0.3">
      <c r="A1" s="641"/>
      <c r="B1" s="641"/>
      <c r="C1" s="641"/>
      <c r="D1" s="641"/>
      <c r="E1" s="641"/>
      <c r="F1" s="641"/>
      <c r="G1" s="641"/>
      <c r="H1" s="641"/>
      <c r="I1" s="9"/>
      <c r="J1" s="9"/>
      <c r="K1" s="9"/>
      <c r="L1" s="9"/>
      <c r="M1" s="9"/>
      <c r="N1" s="9"/>
      <c r="O1" s="9"/>
      <c r="P1" s="9"/>
      <c r="Q1" s="9"/>
      <c r="R1" s="9"/>
      <c r="S1" s="9"/>
      <c r="T1" s="9"/>
      <c r="U1" s="9"/>
      <c r="V1" s="9"/>
      <c r="W1" s="9"/>
      <c r="X1" s="9"/>
      <c r="Y1" s="9"/>
      <c r="Z1" s="9"/>
      <c r="AA1" s="9"/>
      <c r="AB1" s="9"/>
      <c r="AC1" s="9"/>
      <c r="AD1" s="9"/>
      <c r="AE1" s="9"/>
      <c r="AF1" s="9"/>
      <c r="AG1" s="9"/>
      <c r="AH1" s="9"/>
      <c r="AI1" s="9"/>
      <c r="AJ1" s="9"/>
      <c r="AK1" s="9"/>
    </row>
    <row r="2" spans="1:37" ht="30.75" customHeight="1" x14ac:dyDescent="0.3">
      <c r="A2" s="641"/>
      <c r="B2" s="641"/>
      <c r="C2" s="641"/>
      <c r="D2" s="641"/>
      <c r="E2" s="641"/>
      <c r="F2" s="641"/>
      <c r="G2" s="641"/>
      <c r="H2" s="641"/>
      <c r="I2" s="9"/>
      <c r="J2" s="9"/>
      <c r="K2" s="9"/>
      <c r="L2" s="9"/>
      <c r="M2" s="9"/>
      <c r="N2" s="9"/>
      <c r="O2" s="9"/>
      <c r="P2" s="9"/>
      <c r="Q2" s="9"/>
      <c r="R2" s="9"/>
      <c r="S2" s="9"/>
      <c r="T2" s="9"/>
      <c r="U2" s="9"/>
      <c r="V2" s="9"/>
      <c r="W2" s="9"/>
      <c r="X2" s="9"/>
      <c r="Y2" s="9"/>
      <c r="Z2" s="9"/>
      <c r="AA2" s="9"/>
      <c r="AB2" s="9"/>
      <c r="AC2" s="9"/>
      <c r="AD2" s="9"/>
      <c r="AE2" s="9"/>
      <c r="AF2" s="9"/>
      <c r="AG2" s="9"/>
      <c r="AH2" s="9"/>
      <c r="AI2" s="9"/>
      <c r="AJ2" s="9"/>
      <c r="AK2" s="9"/>
    </row>
    <row r="3" spans="1:37" ht="14.1" customHeight="1" x14ac:dyDescent="0.3">
      <c r="A3" s="640" t="s">
        <v>104</v>
      </c>
      <c r="B3" s="640"/>
      <c r="C3" s="640"/>
      <c r="D3" s="640"/>
      <c r="E3" s="640"/>
      <c r="F3" s="640"/>
      <c r="G3" s="640"/>
      <c r="H3" s="640"/>
      <c r="I3" s="9"/>
      <c r="J3" s="9"/>
      <c r="K3" s="9"/>
      <c r="L3" s="9"/>
      <c r="M3" s="9"/>
      <c r="N3" s="9"/>
      <c r="O3" s="9"/>
      <c r="P3" s="9"/>
      <c r="Q3" s="9"/>
      <c r="R3" s="9"/>
      <c r="S3" s="9"/>
      <c r="T3" s="9"/>
      <c r="U3" s="9"/>
      <c r="V3" s="9"/>
      <c r="W3" s="9"/>
      <c r="X3" s="9"/>
      <c r="Y3" s="9"/>
      <c r="Z3" s="9"/>
      <c r="AA3" s="9"/>
      <c r="AB3" s="9"/>
      <c r="AC3" s="9"/>
      <c r="AD3" s="9"/>
      <c r="AE3" s="9"/>
      <c r="AF3" s="9"/>
      <c r="AG3" s="9"/>
      <c r="AH3" s="9"/>
      <c r="AI3" s="9"/>
      <c r="AJ3" s="9"/>
      <c r="AK3" s="9"/>
    </row>
    <row r="4" spans="1:37" ht="17.100000000000001" customHeight="1" x14ac:dyDescent="0.3">
      <c r="A4" s="640"/>
      <c r="B4" s="640"/>
      <c r="C4" s="640"/>
      <c r="D4" s="640"/>
      <c r="E4" s="640"/>
      <c r="F4" s="640"/>
      <c r="G4" s="640"/>
      <c r="H4" s="640"/>
      <c r="I4" s="9"/>
      <c r="J4" s="9"/>
      <c r="K4" s="9"/>
      <c r="L4" s="9"/>
      <c r="M4" s="9"/>
      <c r="N4" s="9"/>
      <c r="O4" s="9"/>
      <c r="P4" s="9"/>
      <c r="Q4" s="9"/>
      <c r="R4" s="9"/>
      <c r="S4" s="9"/>
      <c r="T4" s="9"/>
      <c r="U4" s="9"/>
      <c r="V4" s="9"/>
      <c r="W4" s="9"/>
      <c r="X4" s="9"/>
      <c r="Y4" s="9"/>
      <c r="Z4" s="9"/>
      <c r="AA4" s="9"/>
      <c r="AB4" s="9"/>
      <c r="AC4" s="9"/>
      <c r="AD4" s="9"/>
      <c r="AE4" s="9"/>
      <c r="AF4" s="9"/>
      <c r="AG4" s="9"/>
      <c r="AH4" s="9"/>
      <c r="AI4" s="9"/>
      <c r="AJ4" s="9"/>
      <c r="AK4" s="9"/>
    </row>
    <row r="5" spans="1:37" ht="71.099999999999994" customHeight="1" x14ac:dyDescent="0.3">
      <c r="A5" s="642" t="s">
        <v>250</v>
      </c>
      <c r="B5" s="643"/>
      <c r="C5" s="643"/>
      <c r="D5" s="643"/>
      <c r="E5" s="643"/>
      <c r="F5" s="643"/>
      <c r="G5" s="643"/>
      <c r="H5" s="644"/>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1:37" ht="13.8" x14ac:dyDescent="0.3">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row>
    <row r="7" spans="1:37" ht="18" customHeight="1" x14ac:dyDescent="0.45">
      <c r="A7" s="645" t="s">
        <v>19</v>
      </c>
      <c r="B7" s="646"/>
      <c r="C7" s="646"/>
      <c r="D7" s="646"/>
      <c r="E7" s="646"/>
      <c r="F7" s="646"/>
      <c r="G7" s="646"/>
      <c r="H7" s="646"/>
      <c r="I7" s="646"/>
      <c r="J7" s="646"/>
      <c r="K7" s="646"/>
      <c r="L7" s="646"/>
      <c r="M7" s="646"/>
      <c r="N7" s="646"/>
      <c r="O7" s="646"/>
      <c r="P7" s="646"/>
      <c r="Q7" s="646"/>
      <c r="R7" s="646"/>
      <c r="S7" s="646"/>
      <c r="T7" s="646"/>
      <c r="U7" s="646"/>
      <c r="V7" s="646"/>
      <c r="W7" s="647"/>
      <c r="X7" s="9"/>
      <c r="Y7" s="9"/>
      <c r="Z7" s="9"/>
      <c r="AA7" s="9"/>
      <c r="AB7" s="9"/>
      <c r="AC7" s="9"/>
      <c r="AD7" s="9"/>
      <c r="AE7" s="9"/>
      <c r="AF7" s="9"/>
      <c r="AG7" s="9"/>
      <c r="AH7" s="9"/>
      <c r="AI7" s="9"/>
      <c r="AJ7" s="9"/>
      <c r="AK7" s="9"/>
    </row>
    <row r="8" spans="1:37" ht="17.25" customHeight="1" x14ac:dyDescent="0.3">
      <c r="A8" s="730" t="s">
        <v>72</v>
      </c>
      <c r="B8" s="682" t="s">
        <v>106</v>
      </c>
      <c r="C8" s="683"/>
      <c r="D8" s="678" t="s">
        <v>107</v>
      </c>
      <c r="E8" s="679"/>
      <c r="F8" s="679"/>
      <c r="G8" s="680"/>
      <c r="H8" s="678" t="s">
        <v>108</v>
      </c>
      <c r="I8" s="679"/>
      <c r="J8" s="679"/>
      <c r="K8" s="680"/>
      <c r="L8" s="682" t="s">
        <v>109</v>
      </c>
      <c r="M8" s="683"/>
      <c r="N8" s="683"/>
      <c r="O8" s="684"/>
      <c r="P8" s="682" t="s">
        <v>110</v>
      </c>
      <c r="Q8" s="683"/>
      <c r="R8" s="683"/>
      <c r="S8" s="684"/>
      <c r="T8" s="682" t="s">
        <v>111</v>
      </c>
      <c r="U8" s="683"/>
      <c r="V8" s="683"/>
      <c r="W8" s="684"/>
      <c r="X8" s="9"/>
      <c r="Y8" s="9"/>
      <c r="Z8" s="9"/>
      <c r="AA8" s="9"/>
      <c r="AB8" s="9"/>
      <c r="AC8" s="9"/>
      <c r="AD8" s="9"/>
      <c r="AE8" s="9"/>
      <c r="AF8" s="9"/>
      <c r="AG8" s="9"/>
      <c r="AH8" s="9"/>
      <c r="AI8" s="9"/>
      <c r="AJ8" s="9"/>
      <c r="AK8" s="9"/>
    </row>
    <row r="9" spans="1:37" ht="56.1" customHeight="1" x14ac:dyDescent="0.3">
      <c r="A9" s="731"/>
      <c r="B9" s="30" t="s">
        <v>112</v>
      </c>
      <c r="C9" s="232" t="s">
        <v>113</v>
      </c>
      <c r="D9" s="30" t="s">
        <v>112</v>
      </c>
      <c r="E9" s="232" t="s">
        <v>114</v>
      </c>
      <c r="F9" s="232" t="s">
        <v>113</v>
      </c>
      <c r="G9" s="238" t="s">
        <v>198</v>
      </c>
      <c r="H9" s="27" t="s">
        <v>112</v>
      </c>
      <c r="I9" s="232" t="s">
        <v>115</v>
      </c>
      <c r="J9" s="232" t="s">
        <v>113</v>
      </c>
      <c r="K9" s="238" t="s">
        <v>198</v>
      </c>
      <c r="L9" s="30" t="s">
        <v>112</v>
      </c>
      <c r="M9" s="232" t="s">
        <v>116</v>
      </c>
      <c r="N9" s="232" t="s">
        <v>113</v>
      </c>
      <c r="O9" s="238" t="s">
        <v>198</v>
      </c>
      <c r="P9" s="30" t="s">
        <v>112</v>
      </c>
      <c r="Q9" s="232" t="s">
        <v>117</v>
      </c>
      <c r="R9" s="232" t="s">
        <v>113</v>
      </c>
      <c r="S9" s="238" t="s">
        <v>198</v>
      </c>
      <c r="T9" s="27" t="s">
        <v>112</v>
      </c>
      <c r="U9" s="232" t="s">
        <v>118</v>
      </c>
      <c r="V9" s="232" t="s">
        <v>113</v>
      </c>
      <c r="W9" s="239" t="s">
        <v>198</v>
      </c>
      <c r="X9" s="9"/>
      <c r="Y9" s="9"/>
      <c r="Z9" s="9"/>
      <c r="AA9" s="9"/>
      <c r="AB9" s="9"/>
      <c r="AC9" s="9"/>
      <c r="AD9" s="9"/>
      <c r="AE9" s="9"/>
      <c r="AF9" s="9"/>
      <c r="AG9" s="9"/>
      <c r="AH9" s="9"/>
      <c r="AI9" s="9"/>
      <c r="AJ9" s="9"/>
      <c r="AK9" s="9"/>
    </row>
    <row r="10" spans="1:37" ht="16.350000000000001" customHeight="1" x14ac:dyDescent="0.3">
      <c r="A10" s="252" t="s">
        <v>200</v>
      </c>
      <c r="B10" s="210"/>
      <c r="C10" s="211"/>
      <c r="D10" s="210"/>
      <c r="E10" s="211"/>
      <c r="F10" s="211"/>
      <c r="G10" s="212"/>
      <c r="H10" s="210"/>
      <c r="I10" s="211"/>
      <c r="J10" s="211"/>
      <c r="K10" s="213"/>
      <c r="L10" s="210"/>
      <c r="M10" s="211"/>
      <c r="N10" s="211"/>
      <c r="O10" s="212"/>
      <c r="P10" s="210"/>
      <c r="Q10" s="211"/>
      <c r="R10" s="211"/>
      <c r="S10" s="212"/>
      <c r="T10" s="210"/>
      <c r="U10" s="211"/>
      <c r="V10" s="211"/>
      <c r="W10" s="213"/>
      <c r="X10" s="9"/>
      <c r="Y10" s="9"/>
      <c r="Z10" s="9"/>
      <c r="AA10" s="9"/>
      <c r="AB10" s="9"/>
      <c r="AC10" s="9"/>
      <c r="AD10" s="9"/>
      <c r="AE10" s="9"/>
      <c r="AF10" s="9"/>
      <c r="AG10" s="9"/>
      <c r="AH10" s="9"/>
      <c r="AI10" s="9"/>
      <c r="AJ10" s="9"/>
      <c r="AK10" s="9"/>
    </row>
    <row r="11" spans="1:37" ht="15" x14ac:dyDescent="0.35">
      <c r="A11" s="253" t="s">
        <v>176</v>
      </c>
      <c r="B11" s="308">
        <v>86.824314999999999</v>
      </c>
      <c r="C11" s="309"/>
      <c r="D11" s="308">
        <v>120.375716</v>
      </c>
      <c r="E11" s="310">
        <f>+((D11/B11)-1)*100</f>
        <v>38.642862889272436</v>
      </c>
      <c r="F11" s="309"/>
      <c r="G11" s="311">
        <f>+(E11/100)*C14</f>
        <v>6.0662027272606715E-2</v>
      </c>
      <c r="H11" s="312">
        <v>217.43131399999999</v>
      </c>
      <c r="I11" s="310">
        <f>+((H11/D11)-1)*100</f>
        <v>80.627223849700712</v>
      </c>
      <c r="J11" s="309"/>
      <c r="K11" s="311">
        <f>+(I11/100)*F14</f>
        <v>0.16305087815226257</v>
      </c>
      <c r="L11" s="308">
        <v>391.10674900000009</v>
      </c>
      <c r="M11" s="310">
        <f>+((L11/H11)-1)*100</f>
        <v>79.875999369621667</v>
      </c>
      <c r="N11" s="309"/>
      <c r="O11" s="311">
        <f>+(M11/100)*J14</f>
        <v>0.27464727035784919</v>
      </c>
      <c r="P11" s="308">
        <v>515.43858999999986</v>
      </c>
      <c r="Q11" s="310">
        <f>+((P11/L11)-1)*100</f>
        <v>31.789745719780392</v>
      </c>
      <c r="R11" s="309"/>
      <c r="S11" s="311">
        <f>+(Q11/100)*N14</f>
        <v>0.17959902887810519</v>
      </c>
      <c r="T11" s="308">
        <v>622.40693252228857</v>
      </c>
      <c r="U11" s="310">
        <f>+((T11/P11)-1)*100</f>
        <v>20.752878150293075</v>
      </c>
      <c r="V11" s="309"/>
      <c r="W11" s="311">
        <f>+(U11/100)*R14</f>
        <v>0.11884435709009521</v>
      </c>
      <c r="X11" s="9"/>
      <c r="Y11" s="9"/>
      <c r="Z11" s="9"/>
      <c r="AA11" s="9"/>
      <c r="AB11" s="9"/>
      <c r="AC11" s="9"/>
      <c r="AD11" s="9"/>
      <c r="AE11" s="9"/>
      <c r="AF11" s="9"/>
      <c r="AG11" s="9"/>
      <c r="AH11" s="9"/>
      <c r="AI11" s="9"/>
      <c r="AJ11" s="9"/>
      <c r="AK11" s="9"/>
    </row>
    <row r="12" spans="1:37" ht="13.8" x14ac:dyDescent="0.3">
      <c r="A12" s="49" t="s">
        <v>201</v>
      </c>
      <c r="B12" s="290"/>
      <c r="C12" s="246">
        <f>+(B11/B35)*100</f>
        <v>5.3650761528593778E-3</v>
      </c>
      <c r="D12" s="290"/>
      <c r="E12" s="291"/>
      <c r="F12" s="246">
        <f>+(D11/D35)*100</f>
        <v>6.9465095115399372E-3</v>
      </c>
      <c r="G12" s="267"/>
      <c r="H12" s="292"/>
      <c r="I12" s="291"/>
      <c r="J12" s="246">
        <f>+(H11/H35)*100</f>
        <v>1.1705935518952108E-2</v>
      </c>
      <c r="K12" s="267"/>
      <c r="L12" s="290"/>
      <c r="M12" s="291"/>
      <c r="N12" s="246">
        <f>+(L11/L35)*100</f>
        <v>2.2419199640932138E-2</v>
      </c>
      <c r="O12" s="267"/>
      <c r="P12" s="290"/>
      <c r="Q12" s="291"/>
      <c r="R12" s="246">
        <f>+(P11/P35)*100</f>
        <v>2.4241856258530335E-2</v>
      </c>
      <c r="S12" s="267"/>
      <c r="T12" s="290"/>
      <c r="U12" s="291"/>
      <c r="V12" s="246">
        <f>+(T11/T35)*100</f>
        <v>2.3779342557492093E-2</v>
      </c>
      <c r="W12" s="267"/>
      <c r="X12" s="9"/>
      <c r="Y12" s="9"/>
      <c r="Z12" s="9"/>
      <c r="AA12" s="9"/>
      <c r="AB12" s="9"/>
      <c r="AC12" s="9"/>
      <c r="AD12" s="9"/>
      <c r="AE12" s="9"/>
      <c r="AF12" s="9"/>
      <c r="AG12" s="9"/>
      <c r="AH12" s="9"/>
      <c r="AI12" s="9"/>
      <c r="AJ12" s="9"/>
      <c r="AK12" s="9"/>
    </row>
    <row r="13" spans="1:37" ht="13.8" x14ac:dyDescent="0.3">
      <c r="A13" s="219" t="s">
        <v>202</v>
      </c>
      <c r="B13" s="268"/>
      <c r="C13" s="247">
        <f>+(B11/B38)*100</f>
        <v>9.432596464201479E-3</v>
      </c>
      <c r="D13" s="268"/>
      <c r="E13" s="270"/>
      <c r="F13" s="247">
        <f>+(D11/D38)*100</f>
        <v>1.2186354805824308E-2</v>
      </c>
      <c r="G13" s="271"/>
      <c r="H13" s="293"/>
      <c r="I13" s="270"/>
      <c r="J13" s="247">
        <f>+(H11/H38)*100</f>
        <v>2.0511072308568884E-2</v>
      </c>
      <c r="K13" s="271"/>
      <c r="L13" s="268"/>
      <c r="M13" s="270"/>
      <c r="N13" s="247">
        <f>+(L11/L38)*100</f>
        <v>3.9199186663486062E-2</v>
      </c>
      <c r="O13" s="271"/>
      <c r="P13" s="268"/>
      <c r="Q13" s="270"/>
      <c r="R13" s="247">
        <f>+(P11/P38)*100</f>
        <v>4.3220244913155022E-2</v>
      </c>
      <c r="S13" s="271"/>
      <c r="T13" s="268"/>
      <c r="U13" s="270"/>
      <c r="V13" s="247">
        <f>+(T11/T38)*100</f>
        <v>4.2557086011100045E-2</v>
      </c>
      <c r="W13" s="271"/>
      <c r="X13" s="9"/>
      <c r="Y13" s="9"/>
      <c r="Z13" s="9"/>
      <c r="AA13" s="9"/>
      <c r="AB13" s="9"/>
      <c r="AC13" s="9"/>
      <c r="AD13" s="9"/>
      <c r="AE13" s="9"/>
      <c r="AF13" s="9"/>
      <c r="AG13" s="9"/>
      <c r="AH13" s="9"/>
      <c r="AI13" s="9"/>
      <c r="AJ13" s="9"/>
      <c r="AK13" s="9"/>
    </row>
    <row r="14" spans="1:37" ht="13.8" x14ac:dyDescent="0.3">
      <c r="A14" s="240" t="s">
        <v>203</v>
      </c>
      <c r="B14" s="290"/>
      <c r="C14" s="246">
        <f>+B11/'C.1__'!$B$11*100</f>
        <v>0.15698119325793269</v>
      </c>
      <c r="D14" s="290"/>
      <c r="E14" s="291"/>
      <c r="F14" s="246">
        <f>+D11/'C.1__'!D$11*100</f>
        <v>0.20222806933822987</v>
      </c>
      <c r="G14" s="267"/>
      <c r="H14" s="292"/>
      <c r="I14" s="291"/>
      <c r="J14" s="246">
        <f>+H11/'C.1__'!G$11*100</f>
        <v>0.34384204582772665</v>
      </c>
      <c r="K14" s="267"/>
      <c r="L14" s="290"/>
      <c r="M14" s="291"/>
      <c r="N14" s="246">
        <f>+L11/'C.1__'!J$11*100</f>
        <v>0.56495899797762172</v>
      </c>
      <c r="O14" s="267"/>
      <c r="P14" s="290"/>
      <c r="Q14" s="291"/>
      <c r="R14" s="246">
        <f>+P11/'C.1__'!M$11*100</f>
        <v>0.5726644575726807</v>
      </c>
      <c r="S14" s="267"/>
      <c r="T14" s="290"/>
      <c r="U14" s="291"/>
      <c r="V14" s="246">
        <f>+T11/'C.1__'!P$11*100</f>
        <v>0.55605897841631224</v>
      </c>
      <c r="W14" s="267"/>
      <c r="X14" s="9"/>
      <c r="Y14" s="9"/>
      <c r="Z14" s="9"/>
      <c r="AA14" s="9"/>
      <c r="AB14" s="9"/>
      <c r="AC14" s="9"/>
      <c r="AD14" s="9"/>
      <c r="AE14" s="9"/>
      <c r="AF14" s="9"/>
      <c r="AG14" s="9"/>
      <c r="AH14" s="9"/>
      <c r="AI14" s="9"/>
      <c r="AJ14" s="9"/>
      <c r="AK14" s="9"/>
    </row>
    <row r="15" spans="1:37" ht="15" x14ac:dyDescent="0.35">
      <c r="A15" s="254" t="s">
        <v>179</v>
      </c>
      <c r="B15" s="313">
        <v>34.39</v>
      </c>
      <c r="C15" s="314"/>
      <c r="D15" s="313">
        <v>48.855999148767737</v>
      </c>
      <c r="E15" s="315">
        <f>+((D15/B15)-1)*100</f>
        <v>42.06455117408472</v>
      </c>
      <c r="F15" s="314"/>
      <c r="G15" s="316">
        <f>+(E15/100)*C19</f>
        <v>5.9889499826906764E-2</v>
      </c>
      <c r="H15" s="317">
        <v>85.498882467169508</v>
      </c>
      <c r="I15" s="315">
        <f>+((H15/D15)-1)*100</f>
        <v>75.001809310711835</v>
      </c>
      <c r="J15" s="314"/>
      <c r="K15" s="316">
        <f>+(I15/100)*F19</f>
        <v>0.14194714242531831</v>
      </c>
      <c r="L15" s="313">
        <v>169.00599901373039</v>
      </c>
      <c r="M15" s="315">
        <f>+((L15/H15)-1)*100</f>
        <v>97.670418766732482</v>
      </c>
      <c r="N15" s="314"/>
      <c r="O15" s="316">
        <f>+(M15/100)*J19</f>
        <v>0.30915719561182786</v>
      </c>
      <c r="P15" s="313">
        <v>249.41579965806571</v>
      </c>
      <c r="Q15" s="315">
        <f>+((P15/L15)-1)*100</f>
        <v>47.578074810115268</v>
      </c>
      <c r="R15" s="314"/>
      <c r="S15" s="316">
        <f>+(Q15/100)*N19</f>
        <v>0.26031596433914506</v>
      </c>
      <c r="T15" s="313">
        <v>304.435318517952</v>
      </c>
      <c r="U15" s="315">
        <f>+((T15/P15)-1)*100</f>
        <v>22.059355876939147</v>
      </c>
      <c r="V15" s="314"/>
      <c r="W15" s="316">
        <f>+(U15/100)*R19</f>
        <v>0.12866959919350077</v>
      </c>
      <c r="X15" s="9"/>
      <c r="Y15" s="9"/>
      <c r="Z15" s="9"/>
      <c r="AA15" s="9"/>
      <c r="AB15" s="9"/>
      <c r="AC15" s="9"/>
      <c r="AD15" s="9"/>
      <c r="AE15" s="9"/>
      <c r="AF15" s="9"/>
      <c r="AG15" s="9"/>
      <c r="AH15" s="9"/>
      <c r="AI15" s="9"/>
      <c r="AJ15" s="9"/>
      <c r="AK15" s="9"/>
    </row>
    <row r="16" spans="1:37" ht="13.8" x14ac:dyDescent="0.3">
      <c r="A16" s="240" t="s">
        <v>204</v>
      </c>
      <c r="B16" s="294"/>
      <c r="C16" s="246">
        <f>+(B15/B36)*100</f>
        <v>4.3953487777632924E-3</v>
      </c>
      <c r="D16" s="294"/>
      <c r="E16" s="295"/>
      <c r="F16" s="246">
        <f>+(D15/D36)*100</f>
        <v>5.8423487960699919E-3</v>
      </c>
      <c r="G16" s="267"/>
      <c r="H16" s="296"/>
      <c r="I16" s="295"/>
      <c r="J16" s="246">
        <f>+(H15/H36)*100</f>
        <v>9.5247141676315355E-3</v>
      </c>
      <c r="K16" s="267"/>
      <c r="L16" s="294"/>
      <c r="M16" s="295"/>
      <c r="N16" s="246">
        <f>+(L15/L36)*100</f>
        <v>2.0217407049730712E-2</v>
      </c>
      <c r="O16" s="267"/>
      <c r="P16" s="294"/>
      <c r="Q16" s="295"/>
      <c r="R16" s="246">
        <f>+(P15/P36)*100</f>
        <v>2.3828571232125232E-2</v>
      </c>
      <c r="S16" s="267"/>
      <c r="T16" s="294"/>
      <c r="U16" s="295"/>
      <c r="V16" s="246">
        <f>+(T15/T36)*100</f>
        <v>2.3373942652799941E-2</v>
      </c>
      <c r="W16" s="267"/>
      <c r="X16" s="9"/>
      <c r="Y16" s="9"/>
      <c r="Z16" s="9"/>
      <c r="AA16" s="9"/>
      <c r="AB16" s="9"/>
      <c r="AC16" s="9"/>
      <c r="AD16" s="9"/>
      <c r="AE16" s="9"/>
      <c r="AF16" s="9"/>
      <c r="AG16" s="9"/>
      <c r="AH16" s="9"/>
      <c r="AI16" s="9"/>
      <c r="AJ16" s="9"/>
      <c r="AK16" s="9"/>
    </row>
    <row r="17" spans="1:37" ht="13.8" x14ac:dyDescent="0.3">
      <c r="A17" s="219" t="s">
        <v>181</v>
      </c>
      <c r="B17" s="272"/>
      <c r="C17" s="247">
        <f>+(B15/B11)*100</f>
        <v>39.608720207006535</v>
      </c>
      <c r="D17" s="272"/>
      <c r="E17" s="273"/>
      <c r="F17" s="247">
        <f>+(D15/D11)*100</f>
        <v>40.586258401792385</v>
      </c>
      <c r="G17" s="271"/>
      <c r="H17" s="297"/>
      <c r="I17" s="273"/>
      <c r="J17" s="247">
        <f>+(H15/H11)*100</f>
        <v>39.322248895193411</v>
      </c>
      <c r="K17" s="271"/>
      <c r="L17" s="272"/>
      <c r="M17" s="273"/>
      <c r="N17" s="247">
        <f>+(L15/L11)*100</f>
        <v>43.212243063013553</v>
      </c>
      <c r="O17" s="271"/>
      <c r="P17" s="272"/>
      <c r="Q17" s="273"/>
      <c r="R17" s="247">
        <f>+(P15/P11)*100</f>
        <v>48.389042748635831</v>
      </c>
      <c r="S17" s="271"/>
      <c r="T17" s="272"/>
      <c r="U17" s="273"/>
      <c r="V17" s="247">
        <f>+(T15/T11)*100</f>
        <v>48.91258477540336</v>
      </c>
      <c r="W17" s="271"/>
      <c r="X17" s="9"/>
      <c r="Y17" s="9"/>
      <c r="Z17" s="9"/>
      <c r="AA17" s="9"/>
      <c r="AB17" s="9"/>
      <c r="AC17" s="9"/>
      <c r="AD17" s="9"/>
      <c r="AE17" s="9"/>
      <c r="AF17" s="9"/>
      <c r="AG17" s="9"/>
      <c r="AH17" s="9"/>
      <c r="AI17" s="9"/>
      <c r="AJ17" s="9"/>
      <c r="AK17" s="9"/>
    </row>
    <row r="18" spans="1:37" ht="13.8" x14ac:dyDescent="0.3">
      <c r="A18" s="49" t="s">
        <v>182</v>
      </c>
      <c r="B18" s="294"/>
      <c r="C18" s="246">
        <f>+B15/B20*100</f>
        <v>65.586820386611336</v>
      </c>
      <c r="D18" s="294"/>
      <c r="E18" s="295"/>
      <c r="F18" s="246">
        <f>+D15/D20*100</f>
        <v>68.31123122368173</v>
      </c>
      <c r="G18" s="267"/>
      <c r="H18" s="296"/>
      <c r="I18" s="295"/>
      <c r="J18" s="246">
        <f>+H15/H20*100</f>
        <v>64.805053218392089</v>
      </c>
      <c r="K18" s="267"/>
      <c r="L18" s="294"/>
      <c r="M18" s="295"/>
      <c r="N18" s="246">
        <f>+L15/L20*100</f>
        <v>76.094294604668548</v>
      </c>
      <c r="O18" s="267"/>
      <c r="P18" s="294"/>
      <c r="Q18" s="295"/>
      <c r="R18" s="246">
        <f>+P15/P20*100</f>
        <v>93.757305281054087</v>
      </c>
      <c r="S18" s="267"/>
      <c r="T18" s="294"/>
      <c r="U18" s="295"/>
      <c r="V18" s="246">
        <f>+T15/T20*100</f>
        <v>95.742923301889476</v>
      </c>
      <c r="W18" s="267"/>
      <c r="X18" s="9"/>
      <c r="Y18" s="9"/>
      <c r="Z18" s="9"/>
      <c r="AA18" s="9"/>
      <c r="AB18" s="9"/>
      <c r="AC18" s="9"/>
      <c r="AD18" s="9"/>
      <c r="AE18" s="9"/>
      <c r="AF18" s="9"/>
      <c r="AG18" s="9"/>
      <c r="AH18" s="9"/>
      <c r="AI18" s="9"/>
      <c r="AJ18" s="9"/>
      <c r="AK18" s="9"/>
    </row>
    <row r="19" spans="1:37" ht="26.4" x14ac:dyDescent="0.3">
      <c r="A19" s="242" t="s">
        <v>227</v>
      </c>
      <c r="B19" s="272"/>
      <c r="C19" s="247">
        <f>+(B15/'C.1__'!$B$14)*100</f>
        <v>0.14237522606399211</v>
      </c>
      <c r="D19" s="272"/>
      <c r="E19" s="273"/>
      <c r="F19" s="247">
        <f>+(D15/'C.1__'!D$14)*100</f>
        <v>0.18925829087305135</v>
      </c>
      <c r="G19" s="271"/>
      <c r="H19" s="297"/>
      <c r="I19" s="273"/>
      <c r="J19" s="247">
        <f>+(H15/'C.1__'!G$14)*100</f>
        <v>0.31653104339625282</v>
      </c>
      <c r="K19" s="271"/>
      <c r="L19" s="272"/>
      <c r="M19" s="273"/>
      <c r="N19" s="247">
        <f>+(L15/'C.1__'!J$14)*100</f>
        <v>0.5471342953199968</v>
      </c>
      <c r="O19" s="271"/>
      <c r="P19" s="272"/>
      <c r="Q19" s="273"/>
      <c r="R19" s="247">
        <f>+(P15/'C.1__'!M$14)*100</f>
        <v>0.58328810646738771</v>
      </c>
      <c r="S19" s="271"/>
      <c r="T19" s="272"/>
      <c r="U19" s="273"/>
      <c r="V19" s="247">
        <f>+(T15/'C.1__'!P$14)*100</f>
        <v>0.56823591356690439</v>
      </c>
      <c r="W19" s="271"/>
      <c r="X19" s="9"/>
      <c r="Y19" s="9"/>
      <c r="Z19" s="9"/>
      <c r="AA19" s="9"/>
      <c r="AB19" s="9"/>
      <c r="AC19" s="9"/>
      <c r="AD19" s="9"/>
      <c r="AE19" s="9"/>
      <c r="AF19" s="9"/>
      <c r="AG19" s="9"/>
      <c r="AH19" s="9"/>
      <c r="AI19" s="9"/>
      <c r="AJ19" s="9"/>
      <c r="AK19" s="9"/>
    </row>
    <row r="20" spans="1:37" ht="15" x14ac:dyDescent="0.3">
      <c r="A20" s="255" t="s">
        <v>183</v>
      </c>
      <c r="B20" s="318">
        <f>+B11-B15</f>
        <v>52.434314999999998</v>
      </c>
      <c r="C20" s="319"/>
      <c r="D20" s="318">
        <f>+D11-D15</f>
        <v>71.519716851232261</v>
      </c>
      <c r="E20" s="320">
        <f>+((D20/B20)-1)*100</f>
        <v>36.398686339722872</v>
      </c>
      <c r="F20" s="319"/>
      <c r="G20" s="321">
        <f>+(E20/100)*C24</f>
        <v>6.1260982439103204E-2</v>
      </c>
      <c r="H20" s="322">
        <f>+H11-H15</f>
        <v>131.93243153283049</v>
      </c>
      <c r="I20" s="320">
        <f>+((H20/D20)-1)*100</f>
        <v>84.470013782720031</v>
      </c>
      <c r="J20" s="319"/>
      <c r="K20" s="321">
        <f>+(I20/100)*F24</f>
        <v>0.1792115728314721</v>
      </c>
      <c r="L20" s="318">
        <f>+L11-L15</f>
        <v>222.1007499862697</v>
      </c>
      <c r="M20" s="320">
        <f>+((L20/H20)-1)*100</f>
        <v>68.344316409420117</v>
      </c>
      <c r="N20" s="319"/>
      <c r="O20" s="321">
        <f>+(M20/100)*J24</f>
        <v>0.24891461659083869</v>
      </c>
      <c r="P20" s="318">
        <f>+P11-P15</f>
        <v>266.02279034193418</v>
      </c>
      <c r="Q20" s="320">
        <f>+((P20/L20)-1)*100</f>
        <v>19.775728068626396</v>
      </c>
      <c r="R20" s="319"/>
      <c r="S20" s="321">
        <f>+(Q20/100)*N24</f>
        <v>0.11456484326931717</v>
      </c>
      <c r="T20" s="318">
        <f>+T11-T15</f>
        <v>317.97161400433657</v>
      </c>
      <c r="U20" s="320">
        <f>+((T20/P20)-1)*100</f>
        <v>19.527959839692532</v>
      </c>
      <c r="V20" s="319"/>
      <c r="W20" s="321">
        <f>+(U20/100)*R24</f>
        <v>0.1099521018754978</v>
      </c>
      <c r="X20" s="9"/>
      <c r="Y20" s="9"/>
      <c r="Z20" s="9"/>
      <c r="AA20" s="9"/>
      <c r="AB20" s="9"/>
      <c r="AC20" s="9"/>
      <c r="AD20" s="9"/>
      <c r="AE20" s="9"/>
      <c r="AF20" s="9"/>
      <c r="AG20" s="9"/>
      <c r="AH20" s="9"/>
      <c r="AI20" s="9"/>
      <c r="AJ20" s="9"/>
      <c r="AK20" s="9"/>
    </row>
    <row r="21" spans="1:37" ht="13.8" x14ac:dyDescent="0.3">
      <c r="A21" s="219" t="s">
        <v>206</v>
      </c>
      <c r="B21" s="214"/>
      <c r="C21" s="247">
        <f>+(B20/B37)*100</f>
        <v>6.27275255830201E-3</v>
      </c>
      <c r="D21" s="214"/>
      <c r="E21" s="236"/>
      <c r="F21" s="247">
        <f>+(D20/D37)*100</f>
        <v>7.9762714855231287E-3</v>
      </c>
      <c r="G21" s="276"/>
      <c r="H21" s="215"/>
      <c r="I21" s="236"/>
      <c r="J21" s="247">
        <f>+(H20/H37)*100</f>
        <v>1.3745939904982588E-2</v>
      </c>
      <c r="K21" s="276"/>
      <c r="L21" s="278"/>
      <c r="M21" s="236"/>
      <c r="N21" s="247">
        <f>+(L20/L37)*100</f>
        <v>2.4444981915206655E-2</v>
      </c>
      <c r="O21" s="277"/>
      <c r="P21" s="278"/>
      <c r="Q21" s="236"/>
      <c r="R21" s="247">
        <f>+(P20/P37)*100</f>
        <v>2.4642578017362655E-2</v>
      </c>
      <c r="S21" s="277"/>
      <c r="T21" s="278"/>
      <c r="U21" s="236"/>
      <c r="V21" s="247">
        <f>+(T20/T37)*100</f>
        <v>2.418088414150096E-2</v>
      </c>
      <c r="W21" s="276"/>
      <c r="X21" s="9"/>
      <c r="Y21" s="9"/>
      <c r="Z21" s="9"/>
      <c r="AA21" s="9"/>
      <c r="AB21" s="9"/>
      <c r="AC21" s="9"/>
      <c r="AD21" s="9"/>
      <c r="AE21" s="9"/>
      <c r="AF21" s="9"/>
      <c r="AG21" s="9"/>
      <c r="AH21" s="9"/>
      <c r="AI21" s="9"/>
      <c r="AJ21" s="9"/>
      <c r="AK21" s="9"/>
    </row>
    <row r="22" spans="1:37" ht="13.8" hidden="1" x14ac:dyDescent="0.3">
      <c r="A22" s="49" t="s">
        <v>185</v>
      </c>
      <c r="B22" s="59"/>
      <c r="C22" s="246">
        <f>+(B20/B11)*100</f>
        <v>60.391279792993465</v>
      </c>
      <c r="D22" s="59"/>
      <c r="E22" s="233"/>
      <c r="F22" s="246">
        <f>+(D20/D11)*100</f>
        <v>59.413741598207615</v>
      </c>
      <c r="G22" s="280"/>
      <c r="H22" s="64"/>
      <c r="I22" s="233"/>
      <c r="J22" s="246">
        <f>+(H20/H11)*100</f>
        <v>60.677751104806596</v>
      </c>
      <c r="K22" s="280"/>
      <c r="L22" s="282"/>
      <c r="M22" s="233"/>
      <c r="N22" s="246">
        <f>+(L20/L11)*100</f>
        <v>56.787756936986447</v>
      </c>
      <c r="O22" s="281"/>
      <c r="P22" s="282"/>
      <c r="Q22" s="233"/>
      <c r="R22" s="246">
        <f>+(P20/P11)*100</f>
        <v>51.610957251364177</v>
      </c>
      <c r="S22" s="281"/>
      <c r="T22" s="282"/>
      <c r="U22" s="233"/>
      <c r="V22" s="246">
        <f>+(T20/T11)*100</f>
        <v>51.087415224596633</v>
      </c>
      <c r="W22" s="280"/>
      <c r="X22" s="9"/>
      <c r="Y22" s="9"/>
      <c r="Z22" s="9"/>
      <c r="AA22" s="9"/>
      <c r="AB22" s="9"/>
      <c r="AC22" s="9"/>
      <c r="AD22" s="9"/>
      <c r="AE22" s="9"/>
      <c r="AF22" s="9"/>
      <c r="AG22" s="9"/>
      <c r="AH22" s="9"/>
      <c r="AI22" s="9"/>
      <c r="AJ22" s="9"/>
      <c r="AK22" s="9"/>
    </row>
    <row r="23" spans="1:37" ht="13.8" x14ac:dyDescent="0.3">
      <c r="A23" s="219" t="s">
        <v>207</v>
      </c>
      <c r="B23" s="214"/>
      <c r="C23" s="247">
        <f>+(B20/B38)*100</f>
        <v>5.6964657224399242E-3</v>
      </c>
      <c r="D23" s="214"/>
      <c r="E23" s="236"/>
      <c r="F23" s="247">
        <f>+(D20/D38)*100</f>
        <v>7.240369354573211E-3</v>
      </c>
      <c r="G23" s="276"/>
      <c r="H23" s="215"/>
      <c r="I23" s="236"/>
      <c r="J23" s="247">
        <f>+(H20/H38)*100</f>
        <v>1.2445657404320335E-2</v>
      </c>
      <c r="K23" s="276"/>
      <c r="L23" s="278"/>
      <c r="M23" s="236"/>
      <c r="N23" s="247">
        <f>+(L20/L38)*100</f>
        <v>2.2260338843736068E-2</v>
      </c>
      <c r="O23" s="277"/>
      <c r="P23" s="278"/>
      <c r="Q23" s="236"/>
      <c r="R23" s="247">
        <f>+(P20/P38)*100</f>
        <v>2.2306382126063336E-2</v>
      </c>
      <c r="S23" s="277"/>
      <c r="T23" s="278"/>
      <c r="U23" s="236"/>
      <c r="V23" s="247">
        <f>+(T20/T38)*100</f>
        <v>2.1741315237979411E-2</v>
      </c>
      <c r="W23" s="276"/>
      <c r="X23" s="9"/>
      <c r="Y23" s="9"/>
      <c r="Z23" s="9"/>
      <c r="AA23" s="9"/>
      <c r="AB23" s="9"/>
      <c r="AC23" s="9"/>
      <c r="AD23" s="9"/>
      <c r="AE23" s="9"/>
      <c r="AF23" s="9"/>
      <c r="AG23" s="9"/>
      <c r="AH23" s="9"/>
      <c r="AI23" s="9"/>
      <c r="AJ23" s="9"/>
      <c r="AK23" s="9"/>
    </row>
    <row r="24" spans="1:37" ht="13.8" x14ac:dyDescent="0.3">
      <c r="A24" s="241" t="s">
        <v>208</v>
      </c>
      <c r="B24" s="63"/>
      <c r="C24" s="248">
        <f>+(B20/'C.1__'!$B$18)*100</f>
        <v>0.16830547637717197</v>
      </c>
      <c r="D24" s="63"/>
      <c r="E24" s="234"/>
      <c r="F24" s="248">
        <f>+(D20/'C.1__'!D$18)*100</f>
        <v>0.21215999004386724</v>
      </c>
      <c r="G24" s="298"/>
      <c r="H24" s="204"/>
      <c r="I24" s="234"/>
      <c r="J24" s="248">
        <f>+(H20/'C.1__'!G$18)*100</f>
        <v>0.36420675436959965</v>
      </c>
      <c r="K24" s="298"/>
      <c r="L24" s="299"/>
      <c r="M24" s="234"/>
      <c r="N24" s="248">
        <f>+(L20/'C.1__'!J$18)*100</f>
        <v>0.57932048252155566</v>
      </c>
      <c r="O24" s="300"/>
      <c r="P24" s="299"/>
      <c r="Q24" s="234"/>
      <c r="R24" s="248">
        <f>+(P20/'C.1__'!M$18)*100</f>
        <v>0.56304961080475568</v>
      </c>
      <c r="S24" s="300"/>
      <c r="T24" s="299"/>
      <c r="U24" s="234"/>
      <c r="V24" s="248">
        <f>+(T20/'C.1__'!P$18)*100</f>
        <v>0.54487962800649514</v>
      </c>
      <c r="W24" s="298"/>
      <c r="X24" s="9"/>
      <c r="Y24" s="9"/>
      <c r="Z24" s="9"/>
      <c r="AA24" s="9"/>
      <c r="AB24" s="9"/>
      <c r="AC24" s="9"/>
      <c r="AD24" s="9"/>
      <c r="AE24" s="9"/>
      <c r="AF24" s="9"/>
      <c r="AG24" s="9"/>
      <c r="AH24" s="9"/>
      <c r="AI24" s="9"/>
      <c r="AJ24" s="9"/>
      <c r="AK24" s="9"/>
    </row>
    <row r="25" spans="1:37" ht="15" x14ac:dyDescent="0.35">
      <c r="A25" s="256" t="s">
        <v>209</v>
      </c>
      <c r="B25" s="205"/>
      <c r="C25" s="249"/>
      <c r="D25" s="205"/>
      <c r="E25" s="206"/>
      <c r="F25" s="249"/>
      <c r="G25" s="301"/>
      <c r="H25" s="205"/>
      <c r="I25" s="206"/>
      <c r="J25" s="249"/>
      <c r="K25" s="302"/>
      <c r="L25" s="303"/>
      <c r="M25" s="206"/>
      <c r="N25" s="249"/>
      <c r="O25" s="301"/>
      <c r="P25" s="304"/>
      <c r="Q25" s="206"/>
      <c r="R25" s="249"/>
      <c r="S25" s="301"/>
      <c r="T25" s="304"/>
      <c r="U25" s="206"/>
      <c r="V25" s="249"/>
      <c r="W25" s="302"/>
      <c r="X25" s="9"/>
      <c r="Y25" s="9"/>
      <c r="Z25" s="9"/>
      <c r="AA25" s="9"/>
      <c r="AB25" s="9"/>
      <c r="AC25" s="9"/>
      <c r="AD25" s="9"/>
      <c r="AE25" s="9"/>
      <c r="AF25" s="9"/>
      <c r="AG25" s="9"/>
      <c r="AH25" s="9"/>
      <c r="AI25" s="9"/>
      <c r="AJ25" s="9"/>
      <c r="AK25" s="9"/>
    </row>
    <row r="26" spans="1:37" ht="15" x14ac:dyDescent="0.35">
      <c r="A26" s="384" t="s">
        <v>210</v>
      </c>
      <c r="B26" s="385">
        <f>+B20-B32-B29</f>
        <v>21.969352476887256</v>
      </c>
      <c r="C26" s="386"/>
      <c r="D26" s="387">
        <f>+D20-D32-D29</f>
        <v>30.458921835668409</v>
      </c>
      <c r="E26" s="310">
        <f t="shared" ref="E26:E32" si="0">+((D26/B26)-1)*100</f>
        <v>38.642783703855457</v>
      </c>
      <c r="F26" s="386"/>
      <c r="G26" s="311">
        <f>+(E26/100)*C28</f>
        <v>6.8724582750517987E-2</v>
      </c>
      <c r="H26" s="387">
        <f>+H20-H32-H29</f>
        <v>54.86755054382936</v>
      </c>
      <c r="I26" s="310">
        <f>+((H26/D26)-1)*100</f>
        <v>80.13622031616903</v>
      </c>
      <c r="J26" s="386"/>
      <c r="K26" s="311">
        <f>+(I26/100)*F28</f>
        <v>0.17921206774311188</v>
      </c>
      <c r="L26" s="387">
        <f>+L20-L32-L29</f>
        <v>93.595921282518361</v>
      </c>
      <c r="M26" s="310">
        <f>+((L26/H26)-1)*100</f>
        <v>70.585200824213871</v>
      </c>
      <c r="N26" s="386"/>
      <c r="O26" s="311">
        <f>+(M26/100)*J28</f>
        <v>0.26150170735837419</v>
      </c>
      <c r="P26" s="387">
        <f>+P20-P32-P29</f>
        <v>115.97568501128808</v>
      </c>
      <c r="Q26" s="310">
        <f>+((P26/L26)-1)*100</f>
        <v>23.911045932457476</v>
      </c>
      <c r="R26" s="386"/>
      <c r="S26" s="311">
        <f>+(Q26/100)*N28</f>
        <v>0.12719820349617472</v>
      </c>
      <c r="T26" s="387">
        <v>130.62474381737505</v>
      </c>
      <c r="U26" s="310">
        <f>+((T26/P26)-1)*100</f>
        <v>12.631146610309862</v>
      </c>
      <c r="V26" s="386"/>
      <c r="W26" s="311">
        <f>+(U26/100)*R28</f>
        <v>6.79714807804844E-2</v>
      </c>
      <c r="X26" s="217"/>
      <c r="Y26" s="217"/>
      <c r="Z26" s="217"/>
      <c r="AA26" s="217"/>
      <c r="AB26" s="217"/>
      <c r="AC26" s="217"/>
      <c r="AD26" s="217"/>
      <c r="AE26" s="217"/>
      <c r="AF26" s="217"/>
      <c r="AG26" s="217"/>
      <c r="AH26" s="217"/>
      <c r="AI26" s="217"/>
      <c r="AJ26" s="217"/>
      <c r="AK26" s="217"/>
    </row>
    <row r="27" spans="1:37" ht="15" x14ac:dyDescent="0.3">
      <c r="A27" s="388" t="s">
        <v>133</v>
      </c>
      <c r="B27" s="323"/>
      <c r="C27" s="402">
        <f>+(B26/B$38)*100</f>
        <v>2.3867511824801927E-3</v>
      </c>
      <c r="D27" s="324"/>
      <c r="E27" s="326"/>
      <c r="F27" s="402">
        <f>+(D26/D$38)*100</f>
        <v>3.0835391125924824E-3</v>
      </c>
      <c r="G27" s="383"/>
      <c r="H27" s="324"/>
      <c r="I27" s="326"/>
      <c r="J27" s="402">
        <f>+(H26/H$38)*100</f>
        <v>5.1758519777815541E-3</v>
      </c>
      <c r="K27" s="328"/>
      <c r="L27" s="323"/>
      <c r="M27" s="326"/>
      <c r="N27" s="402">
        <f>+(L26/L$38)*100</f>
        <v>9.3807739157535843E-3</v>
      </c>
      <c r="O27" s="328"/>
      <c r="P27" s="324"/>
      <c r="Q27" s="326"/>
      <c r="R27" s="402">
        <f>+(P26/P$38)*100</f>
        <v>9.7247229978624488E-3</v>
      </c>
      <c r="S27" s="328"/>
      <c r="T27" s="324"/>
      <c r="U27" s="326"/>
      <c r="V27" s="402">
        <f>+(T26/T$38)*100</f>
        <v>8.9314693769335044E-3</v>
      </c>
      <c r="W27" s="328"/>
      <c r="X27" s="217"/>
      <c r="Y27" s="217"/>
      <c r="Z27" s="217"/>
      <c r="AA27" s="217"/>
      <c r="AB27" s="217"/>
      <c r="AC27" s="217"/>
      <c r="AD27" s="217"/>
      <c r="AE27" s="217"/>
      <c r="AF27" s="217"/>
      <c r="AG27" s="217"/>
      <c r="AH27" s="217"/>
      <c r="AI27" s="217"/>
      <c r="AJ27" s="217"/>
      <c r="AK27" s="217"/>
    </row>
    <row r="28" spans="1:37" ht="26.4" x14ac:dyDescent="0.3">
      <c r="A28" s="243" t="s">
        <v>211</v>
      </c>
      <c r="B28" s="220"/>
      <c r="C28" s="250">
        <f>+(B26/'C.1__'!$B$23)*100</f>
        <v>0.17784583863626063</v>
      </c>
      <c r="D28" s="218"/>
      <c r="E28" s="270"/>
      <c r="F28" s="250">
        <f>+(D26/'C.1__'!D$23)*100</f>
        <v>0.22363429050690128</v>
      </c>
      <c r="G28" s="305"/>
      <c r="H28" s="218"/>
      <c r="I28" s="270"/>
      <c r="J28" s="250">
        <f>+(H26/'C.1__'!G$23)*100</f>
        <v>0.37047667826237518</v>
      </c>
      <c r="K28" s="306"/>
      <c r="L28" s="307"/>
      <c r="M28" s="270"/>
      <c r="N28" s="250">
        <f>+(L26/'C.1__'!J$23)*100</f>
        <v>0.53196419703043007</v>
      </c>
      <c r="O28" s="306"/>
      <c r="P28" s="288"/>
      <c r="Q28" s="270"/>
      <c r="R28" s="250">
        <f>+(P26/'C.1__'!M$23)*100</f>
        <v>0.5381259744464082</v>
      </c>
      <c r="S28" s="306"/>
      <c r="T28" s="288"/>
      <c r="U28" s="270"/>
      <c r="V28" s="250">
        <f>+(T26/'C.1__'!P$23)*100</f>
        <v>0.52852015747871894</v>
      </c>
      <c r="W28" s="306"/>
      <c r="X28" s="217"/>
      <c r="Y28" s="217"/>
      <c r="Z28" s="217"/>
      <c r="AA28" s="217"/>
      <c r="AB28" s="217"/>
      <c r="AC28" s="217"/>
      <c r="AD28" s="217"/>
      <c r="AE28" s="217"/>
      <c r="AF28" s="217"/>
      <c r="AG28" s="217"/>
      <c r="AH28" s="217"/>
      <c r="AI28" s="217"/>
      <c r="AJ28" s="217"/>
      <c r="AK28" s="217"/>
    </row>
    <row r="29" spans="1:37" ht="30" x14ac:dyDescent="0.3">
      <c r="A29" s="333" t="s">
        <v>212</v>
      </c>
      <c r="B29" s="323">
        <v>2.9866584296696348</v>
      </c>
      <c r="C29" s="325"/>
      <c r="D29" s="324">
        <v>4.1389827965944734</v>
      </c>
      <c r="E29" s="326">
        <f t="shared" si="0"/>
        <v>38.582395478424417</v>
      </c>
      <c r="F29" s="327"/>
      <c r="G29" s="328">
        <f>+(E29/100)*C31</f>
        <v>7.853751602936708E-2</v>
      </c>
      <c r="H29" s="324">
        <v>7.5309339243478561</v>
      </c>
      <c r="I29" s="326">
        <f>+((H29/D29)-1)*100</f>
        <v>81.951322207578542</v>
      </c>
      <c r="J29" s="327"/>
      <c r="K29" s="328">
        <f>+(I29/100)*F31</f>
        <v>0.21539258544875087</v>
      </c>
      <c r="L29" s="329">
        <v>10.632625597205227</v>
      </c>
      <c r="M29" s="326">
        <f>+((L29/H29)-1)*100</f>
        <v>41.18601628981844</v>
      </c>
      <c r="N29" s="327"/>
      <c r="O29" s="328">
        <f>+(M29/100)*J31</f>
        <v>0.18462015855488664</v>
      </c>
      <c r="P29" s="330">
        <v>14.399792063899016</v>
      </c>
      <c r="Q29" s="326">
        <f>+((P29/L29)-1)*100</f>
        <v>35.430255981965409</v>
      </c>
      <c r="R29" s="327"/>
      <c r="S29" s="328">
        <f>+(Q29/100)*N31</f>
        <v>0.26772180314382438</v>
      </c>
      <c r="T29" s="330">
        <v>16.876274409157521</v>
      </c>
      <c r="U29" s="326">
        <f>+((T29/P29)-1)*100</f>
        <v>17.198042404148104</v>
      </c>
      <c r="V29" s="327"/>
      <c r="W29" s="328">
        <f>+(U29/100)*R31</f>
        <v>0.12336983075552675</v>
      </c>
      <c r="X29" s="217"/>
      <c r="Y29" s="217"/>
      <c r="Z29" s="217"/>
      <c r="AA29" s="217"/>
      <c r="AB29" s="217"/>
      <c r="AC29" s="217"/>
      <c r="AD29" s="217"/>
      <c r="AE29" s="217"/>
      <c r="AF29" s="217"/>
      <c r="AG29" s="217"/>
      <c r="AH29" s="217"/>
      <c r="AI29" s="217"/>
      <c r="AJ29" s="217"/>
      <c r="AK29" s="217"/>
    </row>
    <row r="30" spans="1:37" ht="26.4" x14ac:dyDescent="0.3">
      <c r="A30" s="243" t="s">
        <v>213</v>
      </c>
      <c r="B30" s="385"/>
      <c r="C30" s="400">
        <f>+(B29/B$38)*100</f>
        <v>3.2447067095754618E-4</v>
      </c>
      <c r="D30" s="387"/>
      <c r="E30" s="315"/>
      <c r="F30" s="400">
        <f>+(D29/D$38)*100</f>
        <v>4.1901402185224137E-4</v>
      </c>
      <c r="G30" s="392"/>
      <c r="H30" s="387"/>
      <c r="I30" s="315"/>
      <c r="J30" s="400">
        <f>+(H29/H$38)*100</f>
        <v>7.1041989045493841E-4</v>
      </c>
      <c r="K30" s="316"/>
      <c r="L30" s="393"/>
      <c r="M30" s="315"/>
      <c r="N30" s="400">
        <f>+(L29/L$38)*100</f>
        <v>1.0656688399611521E-3</v>
      </c>
      <c r="O30" s="316"/>
      <c r="P30" s="394"/>
      <c r="Q30" s="315"/>
      <c r="R30" s="400">
        <f>+(P29/P$38)*100</f>
        <v>1.20744265519627E-3</v>
      </c>
      <c r="S30" s="316"/>
      <c r="T30" s="394"/>
      <c r="U30" s="315"/>
      <c r="V30" s="400">
        <f>+(T29/T$38)*100</f>
        <v>1.1539155880975411E-3</v>
      </c>
      <c r="W30" s="316"/>
      <c r="X30" s="217"/>
      <c r="Y30" s="217"/>
      <c r="Z30" s="217"/>
      <c r="AA30" s="217"/>
      <c r="AB30" s="217"/>
      <c r="AC30" s="217"/>
      <c r="AD30" s="217"/>
      <c r="AE30" s="217"/>
      <c r="AF30" s="217"/>
      <c r="AG30" s="217"/>
      <c r="AH30" s="217"/>
      <c r="AI30" s="217"/>
      <c r="AJ30" s="217"/>
      <c r="AK30" s="217"/>
    </row>
    <row r="31" spans="1:37" ht="26.4" x14ac:dyDescent="0.3">
      <c r="A31" s="388" t="s">
        <v>214</v>
      </c>
      <c r="B31" s="349"/>
      <c r="C31" s="389">
        <f>+(B29/'C.1__'!$B$25)*100</f>
        <v>0.20355790524537518</v>
      </c>
      <c r="D31" s="370"/>
      <c r="E31" s="266"/>
      <c r="F31" s="389">
        <f>+(D29/'C.1__'!D$25)*100</f>
        <v>0.26282990883682433</v>
      </c>
      <c r="G31" s="390"/>
      <c r="H31" s="370"/>
      <c r="I31" s="266"/>
      <c r="J31" s="389">
        <f>+(H29/'C.1__'!G$25)*100</f>
        <v>0.44825932485372821</v>
      </c>
      <c r="K31" s="391"/>
      <c r="L31" s="364"/>
      <c r="M31" s="266"/>
      <c r="N31" s="389">
        <f>+(L29/'C.1__'!J$25)*100</f>
        <v>0.75563045121688999</v>
      </c>
      <c r="O31" s="391"/>
      <c r="P31" s="287"/>
      <c r="Q31" s="266"/>
      <c r="R31" s="389">
        <f>+(P29/'C.1__'!M$25)*100</f>
        <v>0.71734810193147569</v>
      </c>
      <c r="S31" s="391"/>
      <c r="T31" s="287"/>
      <c r="U31" s="266"/>
      <c r="V31" s="389">
        <f>+(T29/'C.1__'!P$25)*100</f>
        <v>0.69769325389696335</v>
      </c>
      <c r="W31" s="391"/>
      <c r="X31" s="217"/>
      <c r="Y31" s="217"/>
      <c r="Z31" s="217"/>
      <c r="AA31" s="217"/>
      <c r="AB31" s="217"/>
      <c r="AC31" s="217"/>
      <c r="AD31" s="217"/>
      <c r="AE31" s="217"/>
      <c r="AF31" s="217"/>
      <c r="AG31" s="217"/>
      <c r="AH31" s="217"/>
      <c r="AI31" s="217"/>
      <c r="AJ31" s="217"/>
      <c r="AK31" s="217"/>
    </row>
    <row r="32" spans="1:37" ht="15" x14ac:dyDescent="0.35">
      <c r="A32" s="395" t="s">
        <v>215</v>
      </c>
      <c r="B32" s="396">
        <v>27.478304093443107</v>
      </c>
      <c r="C32" s="314"/>
      <c r="D32" s="397">
        <v>36.921812218969379</v>
      </c>
      <c r="E32" s="398">
        <f t="shared" si="0"/>
        <v>34.367143232029697</v>
      </c>
      <c r="F32" s="314"/>
      <c r="G32" s="399">
        <f>+(E32/100)*C34</f>
        <v>5.447970047376452E-2</v>
      </c>
      <c r="H32" s="397">
        <v>69.533947064653276</v>
      </c>
      <c r="I32" s="398">
        <f>+((H32/D32)-1)*100</f>
        <v>88.327557304808323</v>
      </c>
      <c r="J32" s="314"/>
      <c r="K32" s="399">
        <f>+(I32/100)*F34</f>
        <v>0.17613395431181419</v>
      </c>
      <c r="L32" s="396">
        <v>117.87220310654612</v>
      </c>
      <c r="M32" s="398">
        <f>+((L32/H32)-1)*100</f>
        <v>69.517491933756489</v>
      </c>
      <c r="N32" s="314"/>
      <c r="O32" s="399">
        <f>+(M32/100)*J34</f>
        <v>0.24494202302071885</v>
      </c>
      <c r="P32" s="397">
        <v>135.64731326674709</v>
      </c>
      <c r="Q32" s="398">
        <f>+((P32/L32)-1)*100</f>
        <v>15.079984671308665</v>
      </c>
      <c r="R32" s="314"/>
      <c r="S32" s="399">
        <f>+(Q32/100)*N34</f>
        <v>9.1924565076286921E-2</v>
      </c>
      <c r="T32" s="397">
        <v>170.47059577780399</v>
      </c>
      <c r="U32" s="398">
        <f>+((T32/P32)-1)*100</f>
        <v>25.67192941195804</v>
      </c>
      <c r="V32" s="314"/>
      <c r="W32" s="399">
        <f>+(U32/100)*R34</f>
        <v>0.14701035413787006</v>
      </c>
      <c r="X32" s="9"/>
      <c r="Y32" s="9"/>
      <c r="Z32" s="9"/>
      <c r="AA32" s="9"/>
      <c r="AB32" s="9"/>
      <c r="AC32" s="9"/>
      <c r="AD32" s="9"/>
      <c r="AE32" s="9"/>
      <c r="AF32" s="9"/>
      <c r="AG32" s="9"/>
      <c r="AH32" s="9"/>
      <c r="AI32" s="9"/>
      <c r="AJ32" s="9"/>
      <c r="AK32" s="9"/>
    </row>
    <row r="33" spans="1:37" ht="26.4" x14ac:dyDescent="0.3">
      <c r="A33" s="388" t="s">
        <v>216</v>
      </c>
      <c r="B33" s="331"/>
      <c r="C33" s="401">
        <f>+(B32/B$38)*100</f>
        <v>2.9852438690021856E-3</v>
      </c>
      <c r="D33" s="332"/>
      <c r="E33" s="320"/>
      <c r="F33" s="401">
        <f>+(D32/D$38)*100</f>
        <v>3.7378162201284868E-3</v>
      </c>
      <c r="G33" s="320"/>
      <c r="H33" s="332"/>
      <c r="I33" s="320"/>
      <c r="J33" s="401">
        <f>+(H32/H$38)*100</f>
        <v>6.5593855360838423E-3</v>
      </c>
      <c r="K33" s="321"/>
      <c r="L33" s="331"/>
      <c r="M33" s="320"/>
      <c r="N33" s="401">
        <f>+(L32/L$38)*100</f>
        <v>1.1813896088021334E-2</v>
      </c>
      <c r="O33" s="320"/>
      <c r="P33" s="332"/>
      <c r="Q33" s="320"/>
      <c r="R33" s="401">
        <f>+(P32/P$38)*100</f>
        <v>1.1374216473004618E-2</v>
      </c>
      <c r="S33" s="320"/>
      <c r="T33" s="332"/>
      <c r="U33" s="320"/>
      <c r="V33" s="401">
        <f>+(T32/T$38)*100</f>
        <v>1.1655930272948364E-2</v>
      </c>
      <c r="W33" s="321"/>
      <c r="X33" s="9"/>
      <c r="Y33" s="9"/>
      <c r="Z33" s="9"/>
      <c r="AA33" s="9"/>
      <c r="AB33" s="9"/>
      <c r="AC33" s="9"/>
      <c r="AD33" s="9"/>
      <c r="AE33" s="9"/>
      <c r="AF33" s="9"/>
      <c r="AG33" s="9"/>
      <c r="AH33" s="9"/>
      <c r="AI33" s="9"/>
      <c r="AJ33" s="9"/>
      <c r="AK33" s="9"/>
    </row>
    <row r="34" spans="1:37" ht="26.4" x14ac:dyDescent="0.3">
      <c r="A34" s="244" t="s">
        <v>217</v>
      </c>
      <c r="B34" s="222"/>
      <c r="C34" s="251">
        <f>+(B32/'C.1__'!$B$27)*100</f>
        <v>0.1585226333941839</v>
      </c>
      <c r="D34" s="216"/>
      <c r="E34" s="237"/>
      <c r="F34" s="251">
        <f>+(D32/'C.1__'!D$27)*100</f>
        <v>0.19940996862847232</v>
      </c>
      <c r="G34" s="286"/>
      <c r="H34" s="34"/>
      <c r="I34" s="237"/>
      <c r="J34" s="251">
        <f>+(H32/'C.1__'!G$27)*100</f>
        <v>0.35234588620389978</v>
      </c>
      <c r="K34" s="285"/>
      <c r="L34" s="222"/>
      <c r="M34" s="237"/>
      <c r="N34" s="251">
        <f>+(L32/'C.1__'!J$27)*100</f>
        <v>0.60957996364003963</v>
      </c>
      <c r="O34" s="286"/>
      <c r="P34" s="216"/>
      <c r="Q34" s="237"/>
      <c r="R34" s="251">
        <f>+(P32/'C.1__'!M$27)*100</f>
        <v>0.57265019616870838</v>
      </c>
      <c r="S34" s="286"/>
      <c r="T34" s="216"/>
      <c r="U34" s="237"/>
      <c r="V34" s="251">
        <f>+(T32/'C.1__'!P$27)*100</f>
        <v>0.54599074191965391</v>
      </c>
      <c r="W34" s="285"/>
      <c r="X34" s="9"/>
      <c r="Y34" s="9"/>
      <c r="Z34" s="9"/>
      <c r="AA34" s="9"/>
      <c r="AB34" s="9"/>
      <c r="AC34" s="9"/>
      <c r="AD34" s="9"/>
      <c r="AE34" s="9"/>
      <c r="AF34" s="9"/>
      <c r="AG34" s="9"/>
      <c r="AH34" s="9"/>
      <c r="AI34" s="9"/>
      <c r="AJ34" s="9"/>
      <c r="AK34" s="9"/>
    </row>
    <row r="35" spans="1:37" ht="13.8" x14ac:dyDescent="0.3">
      <c r="A35" s="221" t="s">
        <v>218</v>
      </c>
      <c r="B35" s="43">
        <v>1618324</v>
      </c>
      <c r="C35" s="44"/>
      <c r="D35" s="32">
        <v>1732895</v>
      </c>
      <c r="E35" s="38">
        <f>+((D35/B35)-1)*100</f>
        <v>7.0796082861034115</v>
      </c>
      <c r="F35" s="38"/>
      <c r="G35" s="38"/>
      <c r="H35" s="181">
        <v>1857445</v>
      </c>
      <c r="I35" s="10">
        <f>+((H35/D35)-1)*100</f>
        <v>7.1873945045718202</v>
      </c>
      <c r="J35" s="10"/>
      <c r="K35" s="10"/>
      <c r="L35" s="35">
        <v>1744517</v>
      </c>
      <c r="M35" s="26">
        <f>+((L35/H35)-1)*100</f>
        <v>-6.0797493330892678</v>
      </c>
      <c r="N35" s="26"/>
      <c r="O35" s="26"/>
      <c r="P35" s="35">
        <v>2126234</v>
      </c>
      <c r="Q35" s="26">
        <f>+((P35/L35)-1)*100</f>
        <v>21.880956161504873</v>
      </c>
      <c r="R35" s="26"/>
      <c r="S35" s="26"/>
      <c r="T35" s="35">
        <v>2617427</v>
      </c>
      <c r="U35" s="26">
        <f>+((T35/P35)-1)*100</f>
        <v>23.101549500196118</v>
      </c>
      <c r="V35" s="26"/>
      <c r="W35" s="16"/>
      <c r="X35" s="9"/>
      <c r="Y35" s="9"/>
      <c r="Z35" s="9"/>
      <c r="AA35" s="9"/>
      <c r="AB35" s="9"/>
      <c r="AC35" s="9"/>
      <c r="AD35" s="9"/>
      <c r="AE35" s="9"/>
      <c r="AF35" s="9"/>
      <c r="AG35" s="9"/>
      <c r="AH35" s="9"/>
      <c r="AI35" s="9"/>
      <c r="AJ35" s="9"/>
      <c r="AK35" s="9"/>
    </row>
    <row r="36" spans="1:37" ht="13.8" x14ac:dyDescent="0.3">
      <c r="A36" s="207" t="s">
        <v>139</v>
      </c>
      <c r="B36" s="39">
        <v>782418</v>
      </c>
      <c r="C36" s="45"/>
      <c r="D36" s="41">
        <v>836239</v>
      </c>
      <c r="E36" s="40">
        <f>+((D36/B36)-1)*100</f>
        <v>6.8788039129979106</v>
      </c>
      <c r="F36" s="40"/>
      <c r="G36" s="40"/>
      <c r="H36" s="36">
        <v>897653</v>
      </c>
      <c r="I36" s="11">
        <f t="shared" ref="I36:I38" si="1">+((H36/D36)-1)*100</f>
        <v>7.344072687353731</v>
      </c>
      <c r="J36" s="11"/>
      <c r="K36" s="11"/>
      <c r="L36" s="36">
        <v>835943</v>
      </c>
      <c r="M36" s="11">
        <f t="shared" ref="M36:M38" si="2">+((L36/H36)-1)*100</f>
        <v>-6.8745940803406231</v>
      </c>
      <c r="N36" s="11"/>
      <c r="O36" s="11"/>
      <c r="P36" s="36">
        <v>1046709</v>
      </c>
      <c r="Q36" s="11">
        <f t="shared" ref="Q36:Q38" si="3">+((P36/L36)-1)*100</f>
        <v>25.212963084803629</v>
      </c>
      <c r="R36" s="11"/>
      <c r="S36" s="11"/>
      <c r="T36" s="36">
        <v>1302456</v>
      </c>
      <c r="U36" s="11">
        <f t="shared" ref="U36:U38" si="4">+((T36/P36)-1)*100</f>
        <v>24.433438520161754</v>
      </c>
      <c r="V36" s="11"/>
      <c r="W36" s="61"/>
      <c r="X36" s="9"/>
      <c r="Y36" s="9"/>
      <c r="Z36" s="9"/>
      <c r="AA36" s="9"/>
      <c r="AB36" s="9"/>
      <c r="AC36" s="9"/>
      <c r="AD36" s="9"/>
      <c r="AE36" s="9"/>
      <c r="AF36" s="9"/>
      <c r="AG36" s="9"/>
      <c r="AH36" s="9"/>
      <c r="AI36" s="9"/>
      <c r="AJ36" s="9"/>
      <c r="AK36" s="9"/>
    </row>
    <row r="37" spans="1:37" ht="13.8" x14ac:dyDescent="0.3">
      <c r="A37" s="208" t="s">
        <v>140</v>
      </c>
      <c r="B37" s="28">
        <f>+B35-B36</f>
        <v>835906</v>
      </c>
      <c r="C37" s="46"/>
      <c r="D37" s="33">
        <f>+D35-D36</f>
        <v>896656</v>
      </c>
      <c r="E37" s="37">
        <f t="shared" ref="E37:E38" si="5">+((D37/B37)-1)*100</f>
        <v>7.2675635777228464</v>
      </c>
      <c r="F37" s="37"/>
      <c r="G37" s="37"/>
      <c r="H37" s="28">
        <f>+H35-H36</f>
        <v>959792</v>
      </c>
      <c r="I37" s="10">
        <f t="shared" si="1"/>
        <v>7.0412733534376715</v>
      </c>
      <c r="J37" s="10"/>
      <c r="K37" s="10"/>
      <c r="L37" s="28">
        <f>+L35-L36</f>
        <v>908574</v>
      </c>
      <c r="M37" s="10">
        <f t="shared" si="2"/>
        <v>-5.3363645456515618</v>
      </c>
      <c r="N37" s="10"/>
      <c r="O37" s="10"/>
      <c r="P37" s="28">
        <f>+P35-P36</f>
        <v>1079525</v>
      </c>
      <c r="Q37" s="10">
        <f t="shared" si="3"/>
        <v>18.815308384347329</v>
      </c>
      <c r="R37" s="10"/>
      <c r="S37" s="10"/>
      <c r="T37" s="28">
        <f>+T35-T36</f>
        <v>1314971</v>
      </c>
      <c r="U37" s="10">
        <f t="shared" si="4"/>
        <v>21.810147981751228</v>
      </c>
      <c r="V37" s="10"/>
      <c r="W37" s="60"/>
      <c r="X37" s="9"/>
      <c r="Y37" s="9"/>
      <c r="Z37" s="9"/>
      <c r="AA37" s="9"/>
      <c r="AB37" s="9"/>
      <c r="AC37" s="9"/>
      <c r="AD37" s="9"/>
      <c r="AE37" s="9"/>
      <c r="AF37" s="9"/>
      <c r="AG37" s="9"/>
      <c r="AH37" s="9"/>
      <c r="AI37" s="9"/>
      <c r="AJ37" s="9"/>
      <c r="AK37" s="9"/>
    </row>
    <row r="38" spans="1:37" ht="13.8" x14ac:dyDescent="0.3">
      <c r="A38" s="209" t="s">
        <v>141</v>
      </c>
      <c r="B38" s="29">
        <v>920471</v>
      </c>
      <c r="C38" s="47"/>
      <c r="D38" s="34">
        <v>987791</v>
      </c>
      <c r="E38" s="42">
        <f t="shared" si="5"/>
        <v>7.31364703505053</v>
      </c>
      <c r="F38" s="42"/>
      <c r="G38" s="42"/>
      <c r="H38" s="34">
        <v>1060068</v>
      </c>
      <c r="I38" s="12">
        <f t="shared" si="1"/>
        <v>7.3170336640038247</v>
      </c>
      <c r="J38" s="12"/>
      <c r="K38" s="12"/>
      <c r="L38" s="34">
        <v>997742.00000000256</v>
      </c>
      <c r="M38" s="12">
        <f t="shared" si="2"/>
        <v>-5.879434149507146</v>
      </c>
      <c r="N38" s="12"/>
      <c r="O38" s="12"/>
      <c r="P38" s="34">
        <v>1192586.0000000021</v>
      </c>
      <c r="Q38" s="12">
        <f t="shared" si="3"/>
        <v>19.528495342483222</v>
      </c>
      <c r="R38" s="12"/>
      <c r="S38" s="12"/>
      <c r="T38" s="34">
        <v>1462522.4395296895</v>
      </c>
      <c r="U38" s="12">
        <f t="shared" si="4"/>
        <v>22.634547070792955</v>
      </c>
      <c r="V38" s="12"/>
      <c r="W38" s="62"/>
      <c r="X38" s="9"/>
      <c r="Y38" s="9"/>
      <c r="Z38" s="9"/>
      <c r="AA38" s="9"/>
      <c r="AB38" s="9"/>
      <c r="AC38" s="9"/>
      <c r="AD38" s="9"/>
      <c r="AE38" s="9"/>
      <c r="AF38" s="9"/>
      <c r="AG38" s="9"/>
      <c r="AH38" s="9"/>
      <c r="AI38" s="9"/>
      <c r="AJ38" s="9"/>
      <c r="AK38" s="9"/>
    </row>
    <row r="39" spans="1:37" ht="13.8" x14ac:dyDescent="0.3">
      <c r="A39" s="13"/>
      <c r="B39" s="13"/>
      <c r="C39" s="13"/>
      <c r="D39" s="13"/>
      <c r="E39" s="13"/>
      <c r="F39" s="13"/>
      <c r="G39" s="13"/>
      <c r="H39" s="13"/>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row>
    <row r="40" spans="1:37" ht="2.1" customHeight="1" x14ac:dyDescent="0.3">
      <c r="A40" s="14"/>
      <c r="B40" s="15"/>
      <c r="C40" s="15"/>
      <c r="D40" s="15"/>
      <c r="E40" s="15"/>
      <c r="F40" s="15"/>
      <c r="G40" s="15"/>
      <c r="H40" s="16"/>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row>
    <row r="41" spans="1:37" ht="17.100000000000001" customHeight="1" x14ac:dyDescent="0.25">
      <c r="A41" s="671" t="s">
        <v>142</v>
      </c>
      <c r="B41" s="672"/>
      <c r="C41" s="672"/>
      <c r="D41" s="672"/>
      <c r="E41" s="672"/>
      <c r="F41" s="672"/>
      <c r="G41" s="672"/>
      <c r="H41" s="673"/>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row>
    <row r="42" spans="1:37" ht="17.100000000000001" customHeight="1" x14ac:dyDescent="0.25">
      <c r="A42" s="674" t="s">
        <v>143</v>
      </c>
      <c r="B42" s="672"/>
      <c r="C42" s="672"/>
      <c r="D42" s="672"/>
      <c r="E42" s="672"/>
      <c r="F42" s="672"/>
      <c r="G42" s="672"/>
      <c r="H42" s="673"/>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row>
    <row r="43" spans="1:37" ht="17.100000000000001" customHeight="1" x14ac:dyDescent="0.25">
      <c r="A43" s="675" t="s">
        <v>144</v>
      </c>
      <c r="B43" s="676"/>
      <c r="C43" s="676"/>
      <c r="D43" s="676"/>
      <c r="E43" s="676"/>
      <c r="F43" s="676"/>
      <c r="G43" s="676"/>
      <c r="H43" s="67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row>
    <row r="44" spans="1:37" ht="3" customHeight="1" x14ac:dyDescent="0.3">
      <c r="A44" s="18"/>
      <c r="B44" s="19"/>
      <c r="C44" s="19"/>
      <c r="D44" s="19"/>
      <c r="E44" s="19"/>
      <c r="F44" s="19"/>
      <c r="G44" s="19"/>
      <c r="H44" s="20"/>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row>
    <row r="45" spans="1:37" ht="15" x14ac:dyDescent="0.3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row>
    <row r="46" spans="1:37" ht="17.100000000000001" customHeight="1" x14ac:dyDescent="0.35">
      <c r="A46" s="713" t="s">
        <v>236</v>
      </c>
      <c r="B46" s="714"/>
      <c r="C46" s="715"/>
      <c r="D46" s="713" t="s">
        <v>251</v>
      </c>
      <c r="E46" s="722"/>
      <c r="F46" s="722"/>
      <c r="G46" s="723"/>
      <c r="H46" s="713" t="s">
        <v>252</v>
      </c>
      <c r="I46" s="722"/>
      <c r="J46" s="722"/>
      <c r="K46" s="723"/>
      <c r="L46" s="713" t="s">
        <v>253</v>
      </c>
      <c r="M46" s="722"/>
      <c r="N46" s="722"/>
      <c r="O46" s="723"/>
      <c r="P46" s="713" t="s">
        <v>254</v>
      </c>
      <c r="Q46" s="722"/>
      <c r="R46" s="722"/>
      <c r="S46" s="723"/>
      <c r="T46" s="713" t="s">
        <v>255</v>
      </c>
      <c r="U46" s="722"/>
      <c r="V46" s="722"/>
      <c r="W46" s="723"/>
      <c r="X46" s="21"/>
      <c r="Y46" s="21"/>
      <c r="Z46" s="21"/>
      <c r="AA46" s="21"/>
      <c r="AB46" s="21"/>
      <c r="AC46" s="21"/>
      <c r="AD46" s="21"/>
      <c r="AE46" s="21"/>
      <c r="AF46" s="21"/>
      <c r="AG46" s="21"/>
      <c r="AH46" s="21"/>
      <c r="AI46" s="21"/>
      <c r="AJ46" s="21"/>
      <c r="AK46" s="21"/>
    </row>
    <row r="47" spans="1:37" ht="15" x14ac:dyDescent="0.35">
      <c r="A47" s="716"/>
      <c r="B47" s="717"/>
      <c r="C47" s="718"/>
      <c r="D47" s="724"/>
      <c r="E47" s="725"/>
      <c r="F47" s="725"/>
      <c r="G47" s="726"/>
      <c r="H47" s="724"/>
      <c r="I47" s="725"/>
      <c r="J47" s="725"/>
      <c r="K47" s="726"/>
      <c r="L47" s="724"/>
      <c r="M47" s="725"/>
      <c r="N47" s="725"/>
      <c r="O47" s="726"/>
      <c r="P47" s="724"/>
      <c r="Q47" s="725"/>
      <c r="R47" s="725"/>
      <c r="S47" s="726"/>
      <c r="T47" s="724"/>
      <c r="U47" s="725"/>
      <c r="V47" s="725"/>
      <c r="W47" s="726"/>
      <c r="X47" s="21"/>
      <c r="Y47" s="21"/>
      <c r="Z47" s="21"/>
      <c r="AA47" s="21"/>
      <c r="AB47" s="21"/>
      <c r="AC47" s="21"/>
      <c r="AD47" s="21"/>
      <c r="AE47" s="21"/>
      <c r="AF47" s="21"/>
      <c r="AG47" s="21"/>
      <c r="AH47" s="21"/>
      <c r="AI47" s="21"/>
      <c r="AJ47" s="21"/>
      <c r="AK47" s="21"/>
    </row>
    <row r="48" spans="1:37" ht="15" x14ac:dyDescent="0.35">
      <c r="A48" s="716"/>
      <c r="B48" s="717"/>
      <c r="C48" s="718"/>
      <c r="D48" s="724"/>
      <c r="E48" s="725"/>
      <c r="F48" s="725"/>
      <c r="G48" s="726"/>
      <c r="H48" s="724"/>
      <c r="I48" s="725"/>
      <c r="J48" s="725"/>
      <c r="K48" s="726"/>
      <c r="L48" s="724"/>
      <c r="M48" s="725"/>
      <c r="N48" s="725"/>
      <c r="O48" s="726"/>
      <c r="P48" s="724"/>
      <c r="Q48" s="725"/>
      <c r="R48" s="725"/>
      <c r="S48" s="726"/>
      <c r="T48" s="724"/>
      <c r="U48" s="725"/>
      <c r="V48" s="725"/>
      <c r="W48" s="726"/>
      <c r="X48" s="21"/>
      <c r="Y48" s="21"/>
      <c r="Z48" s="21"/>
      <c r="AA48" s="21"/>
      <c r="AB48" s="21"/>
      <c r="AC48" s="21"/>
      <c r="AD48" s="21"/>
      <c r="AE48" s="21"/>
      <c r="AF48" s="21"/>
      <c r="AG48" s="21"/>
      <c r="AH48" s="21"/>
      <c r="AI48" s="21"/>
      <c r="AJ48" s="21"/>
      <c r="AK48" s="21"/>
    </row>
    <row r="49" spans="1:37" ht="15" x14ac:dyDescent="0.35">
      <c r="A49" s="716"/>
      <c r="B49" s="717"/>
      <c r="C49" s="718"/>
      <c r="D49" s="724"/>
      <c r="E49" s="725"/>
      <c r="F49" s="725"/>
      <c r="G49" s="726"/>
      <c r="H49" s="724"/>
      <c r="I49" s="725"/>
      <c r="J49" s="725"/>
      <c r="K49" s="726"/>
      <c r="L49" s="724"/>
      <c r="M49" s="725"/>
      <c r="N49" s="725"/>
      <c r="O49" s="726"/>
      <c r="P49" s="724"/>
      <c r="Q49" s="725"/>
      <c r="R49" s="725"/>
      <c r="S49" s="726"/>
      <c r="T49" s="724"/>
      <c r="U49" s="725"/>
      <c r="V49" s="725"/>
      <c r="W49" s="726"/>
      <c r="X49" s="21"/>
      <c r="Y49" s="21"/>
      <c r="Z49" s="21"/>
      <c r="AA49" s="21"/>
      <c r="AB49" s="21"/>
      <c r="AC49" s="21"/>
      <c r="AD49" s="21"/>
      <c r="AE49" s="21"/>
      <c r="AF49" s="21"/>
      <c r="AG49" s="21"/>
      <c r="AH49" s="21"/>
      <c r="AI49" s="21"/>
      <c r="AJ49" s="21"/>
      <c r="AK49" s="21"/>
    </row>
    <row r="50" spans="1:37" ht="15" x14ac:dyDescent="0.35">
      <c r="A50" s="716"/>
      <c r="B50" s="717"/>
      <c r="C50" s="718"/>
      <c r="D50" s="724"/>
      <c r="E50" s="725"/>
      <c r="F50" s="725"/>
      <c r="G50" s="726"/>
      <c r="H50" s="724"/>
      <c r="I50" s="725"/>
      <c r="J50" s="725"/>
      <c r="K50" s="726"/>
      <c r="L50" s="724"/>
      <c r="M50" s="725"/>
      <c r="N50" s="725"/>
      <c r="O50" s="726"/>
      <c r="P50" s="724"/>
      <c r="Q50" s="725"/>
      <c r="R50" s="725"/>
      <c r="S50" s="726"/>
      <c r="T50" s="724"/>
      <c r="U50" s="725"/>
      <c r="V50" s="725"/>
      <c r="W50" s="726"/>
      <c r="X50" s="21"/>
      <c r="Y50" s="21"/>
      <c r="Z50" s="21"/>
      <c r="AA50" s="21"/>
      <c r="AB50" s="21"/>
      <c r="AC50" s="21"/>
      <c r="AD50" s="21"/>
      <c r="AE50" s="21"/>
      <c r="AF50" s="21"/>
      <c r="AG50" s="21"/>
      <c r="AH50" s="21"/>
      <c r="AI50" s="21"/>
      <c r="AJ50" s="21"/>
      <c r="AK50" s="21"/>
    </row>
    <row r="51" spans="1:37" ht="15" x14ac:dyDescent="0.35">
      <c r="A51" s="716"/>
      <c r="B51" s="717"/>
      <c r="C51" s="718"/>
      <c r="D51" s="724"/>
      <c r="E51" s="725"/>
      <c r="F51" s="725"/>
      <c r="G51" s="726"/>
      <c r="H51" s="724"/>
      <c r="I51" s="725"/>
      <c r="J51" s="725"/>
      <c r="K51" s="726"/>
      <c r="L51" s="724"/>
      <c r="M51" s="725"/>
      <c r="N51" s="725"/>
      <c r="O51" s="726"/>
      <c r="P51" s="724"/>
      <c r="Q51" s="725"/>
      <c r="R51" s="725"/>
      <c r="S51" s="726"/>
      <c r="T51" s="724"/>
      <c r="U51" s="725"/>
      <c r="V51" s="725"/>
      <c r="W51" s="726"/>
      <c r="X51" s="21"/>
      <c r="Y51" s="21"/>
      <c r="Z51" s="21"/>
      <c r="AA51" s="21"/>
      <c r="AB51" s="21"/>
      <c r="AC51" s="21"/>
      <c r="AD51" s="21"/>
      <c r="AE51" s="21"/>
      <c r="AF51" s="21"/>
      <c r="AG51" s="21"/>
      <c r="AH51" s="21"/>
      <c r="AI51" s="21"/>
      <c r="AJ51" s="21"/>
      <c r="AK51" s="21"/>
    </row>
    <row r="52" spans="1:37" ht="15" x14ac:dyDescent="0.35">
      <c r="A52" s="716"/>
      <c r="B52" s="717"/>
      <c r="C52" s="718"/>
      <c r="D52" s="724"/>
      <c r="E52" s="725"/>
      <c r="F52" s="725"/>
      <c r="G52" s="726"/>
      <c r="H52" s="724"/>
      <c r="I52" s="725"/>
      <c r="J52" s="725"/>
      <c r="K52" s="726"/>
      <c r="L52" s="724"/>
      <c r="M52" s="725"/>
      <c r="N52" s="725"/>
      <c r="O52" s="726"/>
      <c r="P52" s="724"/>
      <c r="Q52" s="725"/>
      <c r="R52" s="725"/>
      <c r="S52" s="726"/>
      <c r="T52" s="724"/>
      <c r="U52" s="725"/>
      <c r="V52" s="725"/>
      <c r="W52" s="726"/>
      <c r="X52" s="21"/>
      <c r="Y52" s="21"/>
      <c r="Z52" s="21"/>
      <c r="AA52" s="21"/>
      <c r="AB52" s="21"/>
      <c r="AC52" s="21"/>
      <c r="AD52" s="21"/>
      <c r="AE52" s="21"/>
      <c r="AF52" s="21"/>
      <c r="AG52" s="21"/>
      <c r="AH52" s="21"/>
      <c r="AI52" s="21"/>
      <c r="AJ52" s="21"/>
      <c r="AK52" s="21"/>
    </row>
    <row r="53" spans="1:37" ht="15" x14ac:dyDescent="0.35">
      <c r="A53" s="716"/>
      <c r="B53" s="717"/>
      <c r="C53" s="718"/>
      <c r="D53" s="724"/>
      <c r="E53" s="725"/>
      <c r="F53" s="725"/>
      <c r="G53" s="726"/>
      <c r="H53" s="724"/>
      <c r="I53" s="725"/>
      <c r="J53" s="725"/>
      <c r="K53" s="726"/>
      <c r="L53" s="724"/>
      <c r="M53" s="725"/>
      <c r="N53" s="725"/>
      <c r="O53" s="726"/>
      <c r="P53" s="724"/>
      <c r="Q53" s="725"/>
      <c r="R53" s="725"/>
      <c r="S53" s="726"/>
      <c r="T53" s="724"/>
      <c r="U53" s="725"/>
      <c r="V53" s="725"/>
      <c r="W53" s="726"/>
      <c r="X53" s="21"/>
      <c r="Y53" s="21"/>
      <c r="Z53" s="21"/>
      <c r="AA53" s="21"/>
      <c r="AB53" s="21"/>
      <c r="AC53" s="21"/>
      <c r="AD53" s="21"/>
      <c r="AE53" s="21"/>
      <c r="AF53" s="21"/>
      <c r="AG53" s="21"/>
      <c r="AH53" s="21"/>
      <c r="AI53" s="21"/>
      <c r="AJ53" s="21"/>
      <c r="AK53" s="21"/>
    </row>
    <row r="54" spans="1:37" ht="54" customHeight="1" x14ac:dyDescent="0.35">
      <c r="A54" s="719"/>
      <c r="B54" s="720"/>
      <c r="C54" s="721"/>
      <c r="D54" s="727"/>
      <c r="E54" s="728"/>
      <c r="F54" s="728"/>
      <c r="G54" s="729"/>
      <c r="H54" s="727"/>
      <c r="I54" s="728"/>
      <c r="J54" s="728"/>
      <c r="K54" s="729"/>
      <c r="L54" s="727"/>
      <c r="M54" s="728"/>
      <c r="N54" s="728"/>
      <c r="O54" s="729"/>
      <c r="P54" s="727"/>
      <c r="Q54" s="728"/>
      <c r="R54" s="728"/>
      <c r="S54" s="729"/>
      <c r="T54" s="727"/>
      <c r="U54" s="728"/>
      <c r="V54" s="728"/>
      <c r="W54" s="729"/>
      <c r="X54" s="21"/>
      <c r="Y54" s="21"/>
      <c r="Z54" s="21"/>
      <c r="AA54" s="21"/>
      <c r="AB54" s="21"/>
      <c r="AC54" s="21"/>
      <c r="AD54" s="21"/>
      <c r="AE54" s="21"/>
      <c r="AF54" s="21"/>
      <c r="AG54" s="21"/>
      <c r="AH54" s="21"/>
      <c r="AI54" s="21"/>
      <c r="AJ54" s="21"/>
      <c r="AK54" s="21"/>
    </row>
    <row r="55" spans="1:37" ht="15" x14ac:dyDescent="0.3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row>
    <row r="56" spans="1:37" ht="15" x14ac:dyDescent="0.35">
      <c r="A56" s="21"/>
      <c r="B56" s="21"/>
      <c r="C56" s="21"/>
      <c r="D56" s="21"/>
      <c r="E56" s="21"/>
      <c r="F56" s="21"/>
      <c r="G56" s="21"/>
      <c r="H56" s="21"/>
      <c r="I56" s="21"/>
      <c r="J56" s="21"/>
      <c r="K56" s="21"/>
      <c r="L56" s="21"/>
      <c r="M56" s="21"/>
      <c r="N56" s="21"/>
      <c r="O56" s="21"/>
      <c r="P56" s="21"/>
      <c r="Q56" s="21"/>
      <c r="R56" s="21"/>
      <c r="S56" s="21"/>
      <c r="T56" s="713" t="s">
        <v>256</v>
      </c>
      <c r="U56" s="741"/>
      <c r="V56" s="741"/>
      <c r="W56" s="742"/>
      <c r="X56" s="21"/>
      <c r="Y56" s="21"/>
      <c r="Z56" s="21"/>
      <c r="AA56" s="21"/>
      <c r="AB56" s="21"/>
      <c r="AC56" s="21"/>
      <c r="AD56" s="21"/>
      <c r="AE56" s="21"/>
      <c r="AF56" s="21"/>
      <c r="AG56" s="21"/>
      <c r="AH56" s="21"/>
      <c r="AI56" s="21"/>
      <c r="AJ56" s="21"/>
      <c r="AK56" s="21"/>
    </row>
    <row r="57" spans="1:37" ht="15" x14ac:dyDescent="0.35">
      <c r="A57" s="21"/>
      <c r="B57" s="21"/>
      <c r="C57" s="21"/>
      <c r="D57" s="21"/>
      <c r="E57" s="21"/>
      <c r="F57" s="21"/>
      <c r="G57" s="21"/>
      <c r="H57" s="21"/>
      <c r="I57" s="21"/>
      <c r="J57" s="21"/>
      <c r="K57" s="21"/>
      <c r="L57" s="21"/>
      <c r="M57" s="21"/>
      <c r="N57" s="21"/>
      <c r="O57" s="21"/>
      <c r="P57" s="21"/>
      <c r="Q57" s="21"/>
      <c r="R57" s="21"/>
      <c r="S57" s="21"/>
      <c r="T57" s="743"/>
      <c r="U57" s="744"/>
      <c r="V57" s="744"/>
      <c r="W57" s="745"/>
      <c r="X57" s="21"/>
      <c r="Y57" s="21"/>
      <c r="Z57" s="21"/>
      <c r="AA57" s="21"/>
      <c r="AB57" s="21"/>
      <c r="AC57" s="21"/>
      <c r="AD57" s="21"/>
      <c r="AE57" s="21"/>
      <c r="AF57" s="21"/>
      <c r="AG57" s="21"/>
      <c r="AH57" s="21"/>
      <c r="AI57" s="21"/>
      <c r="AJ57" s="21"/>
      <c r="AK57" s="21"/>
    </row>
    <row r="58" spans="1:37" ht="15" x14ac:dyDescent="0.35">
      <c r="A58" s="21"/>
      <c r="B58" s="21"/>
      <c r="C58" s="21"/>
      <c r="D58" s="21"/>
      <c r="E58" s="21"/>
      <c r="F58" s="21"/>
      <c r="G58" s="21"/>
      <c r="H58" s="21"/>
      <c r="I58" s="21"/>
      <c r="J58" s="21"/>
      <c r="K58" s="21"/>
      <c r="L58" s="21"/>
      <c r="M58" s="21"/>
      <c r="N58" s="21"/>
      <c r="O58" s="21"/>
      <c r="P58" s="21"/>
      <c r="Q58" s="21"/>
      <c r="R58" s="21"/>
      <c r="S58" s="21"/>
      <c r="T58" s="743"/>
      <c r="U58" s="744"/>
      <c r="V58" s="744"/>
      <c r="W58" s="745"/>
      <c r="X58" s="21"/>
      <c r="Y58" s="21"/>
      <c r="Z58" s="21"/>
      <c r="AA58" s="21"/>
      <c r="AB58" s="21"/>
      <c r="AC58" s="21"/>
      <c r="AD58" s="21"/>
      <c r="AE58" s="21"/>
      <c r="AF58" s="21"/>
      <c r="AG58" s="21"/>
      <c r="AH58" s="21"/>
      <c r="AI58" s="21"/>
      <c r="AJ58" s="21"/>
      <c r="AK58" s="21"/>
    </row>
    <row r="59" spans="1:37" ht="15" x14ac:dyDescent="0.35">
      <c r="A59" s="21"/>
      <c r="B59" s="21"/>
      <c r="C59" s="21"/>
      <c r="D59" s="21"/>
      <c r="E59" s="21"/>
      <c r="F59" s="21"/>
      <c r="G59" s="21"/>
      <c r="H59" s="21"/>
      <c r="I59" s="21"/>
      <c r="J59" s="21"/>
      <c r="K59" s="21"/>
      <c r="L59" s="21"/>
      <c r="M59" s="21"/>
      <c r="N59" s="21"/>
      <c r="O59" s="21"/>
      <c r="P59" s="21"/>
      <c r="Q59" s="21"/>
      <c r="R59" s="21"/>
      <c r="S59" s="21"/>
      <c r="T59" s="743"/>
      <c r="U59" s="744"/>
      <c r="V59" s="744"/>
      <c r="W59" s="745"/>
      <c r="X59" s="21"/>
      <c r="Y59" s="21"/>
      <c r="Z59" s="21"/>
      <c r="AA59" s="21"/>
      <c r="AB59" s="21"/>
      <c r="AC59" s="21"/>
      <c r="AD59" s="21"/>
      <c r="AE59" s="21"/>
      <c r="AF59" s="21"/>
      <c r="AG59" s="21"/>
      <c r="AH59" s="21"/>
      <c r="AI59" s="21"/>
      <c r="AJ59" s="21"/>
      <c r="AK59" s="21"/>
    </row>
    <row r="60" spans="1:37" ht="15" x14ac:dyDescent="0.35">
      <c r="A60" s="21"/>
      <c r="B60" s="21"/>
      <c r="C60" s="21"/>
      <c r="D60" s="21"/>
      <c r="E60" s="21"/>
      <c r="F60" s="21"/>
      <c r="G60" s="21"/>
      <c r="H60" s="21"/>
      <c r="I60" s="21"/>
      <c r="J60" s="21"/>
      <c r="K60" s="21"/>
      <c r="L60" s="21"/>
      <c r="M60" s="21"/>
      <c r="N60" s="21"/>
      <c r="O60" s="21"/>
      <c r="P60" s="21"/>
      <c r="Q60" s="21"/>
      <c r="R60" s="21"/>
      <c r="S60" s="21"/>
      <c r="T60" s="743"/>
      <c r="U60" s="744"/>
      <c r="V60" s="744"/>
      <c r="W60" s="745"/>
      <c r="X60" s="21"/>
      <c r="Y60" s="21"/>
      <c r="Z60" s="21"/>
      <c r="AA60" s="21"/>
      <c r="AB60" s="21"/>
      <c r="AC60" s="21"/>
      <c r="AD60" s="21"/>
      <c r="AE60" s="21"/>
      <c r="AF60" s="21"/>
      <c r="AG60" s="21"/>
      <c r="AH60" s="21"/>
      <c r="AI60" s="21"/>
      <c r="AJ60" s="21"/>
      <c r="AK60" s="21"/>
    </row>
    <row r="61" spans="1:37" ht="15" x14ac:dyDescent="0.35">
      <c r="A61" s="21"/>
      <c r="B61" s="21"/>
      <c r="C61" s="21"/>
      <c r="D61" s="21"/>
      <c r="E61" s="21"/>
      <c r="F61" s="21"/>
      <c r="G61" s="21"/>
      <c r="H61" s="21"/>
      <c r="I61" s="21"/>
      <c r="J61" s="21"/>
      <c r="K61" s="21"/>
      <c r="L61" s="21"/>
      <c r="M61" s="21"/>
      <c r="N61" s="21"/>
      <c r="O61" s="21"/>
      <c r="P61" s="21"/>
      <c r="Q61" s="21"/>
      <c r="R61" s="21"/>
      <c r="S61" s="21"/>
      <c r="T61" s="743"/>
      <c r="U61" s="744"/>
      <c r="V61" s="744"/>
      <c r="W61" s="745"/>
      <c r="X61" s="21"/>
      <c r="Y61" s="21"/>
      <c r="Z61" s="21"/>
      <c r="AA61" s="21"/>
      <c r="AB61" s="21"/>
      <c r="AC61" s="21"/>
      <c r="AD61" s="21"/>
      <c r="AE61" s="21"/>
      <c r="AF61" s="21"/>
      <c r="AG61" s="21"/>
      <c r="AH61" s="21"/>
      <c r="AI61" s="21"/>
      <c r="AJ61" s="21"/>
      <c r="AK61" s="21"/>
    </row>
    <row r="62" spans="1:37" ht="15" x14ac:dyDescent="0.35">
      <c r="A62" s="21"/>
      <c r="B62" s="21"/>
      <c r="C62" s="21"/>
      <c r="D62" s="21"/>
      <c r="E62" s="21"/>
      <c r="F62" s="21"/>
      <c r="G62" s="21"/>
      <c r="H62" s="21"/>
      <c r="I62" s="21"/>
      <c r="J62" s="21"/>
      <c r="K62" s="21"/>
      <c r="L62" s="21"/>
      <c r="M62" s="21"/>
      <c r="N62" s="21"/>
      <c r="O62" s="21"/>
      <c r="P62" s="21"/>
      <c r="Q62" s="21"/>
      <c r="R62" s="21"/>
      <c r="S62" s="21"/>
      <c r="T62" s="743"/>
      <c r="U62" s="744"/>
      <c r="V62" s="744"/>
      <c r="W62" s="745"/>
      <c r="X62" s="21"/>
      <c r="Y62" s="21"/>
      <c r="Z62" s="21"/>
      <c r="AA62" s="21"/>
      <c r="AB62" s="21"/>
      <c r="AC62" s="21"/>
      <c r="AD62" s="21"/>
      <c r="AE62" s="21"/>
      <c r="AF62" s="21"/>
      <c r="AG62" s="21"/>
      <c r="AH62" s="21"/>
      <c r="AI62" s="21"/>
      <c r="AJ62" s="21"/>
      <c r="AK62" s="21"/>
    </row>
    <row r="63" spans="1:37" ht="15" x14ac:dyDescent="0.35">
      <c r="A63" s="21"/>
      <c r="B63" s="21"/>
      <c r="C63" s="21"/>
      <c r="D63" s="21"/>
      <c r="E63" s="21"/>
      <c r="F63" s="21"/>
      <c r="G63" s="21"/>
      <c r="H63" s="21"/>
      <c r="I63" s="21"/>
      <c r="J63" s="21"/>
      <c r="K63" s="21"/>
      <c r="L63" s="21"/>
      <c r="M63" s="21"/>
      <c r="N63" s="21"/>
      <c r="O63" s="21"/>
      <c r="P63" s="21"/>
      <c r="Q63" s="21"/>
      <c r="R63" s="21"/>
      <c r="S63" s="21"/>
      <c r="T63" s="743"/>
      <c r="U63" s="744"/>
      <c r="V63" s="744"/>
      <c r="W63" s="745"/>
      <c r="X63" s="21"/>
      <c r="Y63" s="21"/>
      <c r="Z63" s="21"/>
      <c r="AA63" s="21"/>
      <c r="AB63" s="21"/>
      <c r="AC63" s="21"/>
      <c r="AD63" s="21"/>
      <c r="AE63" s="21"/>
      <c r="AF63" s="21"/>
      <c r="AG63" s="21"/>
      <c r="AH63" s="21"/>
      <c r="AI63" s="21"/>
      <c r="AJ63" s="21"/>
      <c r="AK63" s="21"/>
    </row>
    <row r="64" spans="1:37" ht="15" x14ac:dyDescent="0.35">
      <c r="A64" s="21"/>
      <c r="B64" s="21"/>
      <c r="C64" s="21"/>
      <c r="D64" s="21"/>
      <c r="E64" s="21"/>
      <c r="F64" s="21"/>
      <c r="G64" s="21"/>
      <c r="H64" s="21"/>
      <c r="I64" s="21"/>
      <c r="J64" s="21"/>
      <c r="K64" s="21"/>
      <c r="L64" s="21"/>
      <c r="M64" s="21"/>
      <c r="N64" s="21"/>
      <c r="O64" s="21"/>
      <c r="P64" s="21"/>
      <c r="Q64" s="21"/>
      <c r="R64" s="21"/>
      <c r="S64" s="21"/>
      <c r="T64" s="743"/>
      <c r="U64" s="744"/>
      <c r="V64" s="744"/>
      <c r="W64" s="745"/>
      <c r="X64" s="21"/>
      <c r="Y64" s="21"/>
      <c r="Z64" s="21"/>
      <c r="AA64" s="21"/>
      <c r="AB64" s="21"/>
      <c r="AC64" s="21"/>
      <c r="AD64" s="21"/>
      <c r="AE64" s="21"/>
      <c r="AF64" s="21"/>
      <c r="AG64" s="21"/>
      <c r="AH64" s="21"/>
      <c r="AI64" s="21"/>
      <c r="AJ64" s="21"/>
      <c r="AK64" s="21"/>
    </row>
    <row r="65" spans="1:37" ht="15" x14ac:dyDescent="0.35">
      <c r="A65" s="21"/>
      <c r="B65" s="21"/>
      <c r="C65" s="21"/>
      <c r="D65" s="21"/>
      <c r="E65" s="21"/>
      <c r="F65" s="21"/>
      <c r="G65" s="21"/>
      <c r="H65" s="21"/>
      <c r="I65" s="21"/>
      <c r="J65" s="21"/>
      <c r="K65" s="21"/>
      <c r="L65" s="21"/>
      <c r="M65" s="21"/>
      <c r="N65" s="21"/>
      <c r="O65" s="21"/>
      <c r="P65" s="21"/>
      <c r="Q65" s="21"/>
      <c r="R65" s="21"/>
      <c r="S65" s="21"/>
      <c r="T65" s="743"/>
      <c r="U65" s="744"/>
      <c r="V65" s="744"/>
      <c r="W65" s="745"/>
      <c r="X65" s="21"/>
      <c r="Y65" s="21"/>
      <c r="Z65" s="21"/>
      <c r="AA65" s="21"/>
      <c r="AB65" s="21"/>
      <c r="AC65" s="21"/>
      <c r="AD65" s="21"/>
      <c r="AE65" s="21"/>
      <c r="AF65" s="21"/>
      <c r="AG65" s="21"/>
      <c r="AH65" s="21"/>
      <c r="AI65" s="21"/>
      <c r="AJ65" s="21"/>
      <c r="AK65" s="21"/>
    </row>
    <row r="66" spans="1:37" ht="15" x14ac:dyDescent="0.35">
      <c r="A66" s="21"/>
      <c r="B66" s="21"/>
      <c r="C66" s="21"/>
      <c r="D66" s="21"/>
      <c r="E66" s="21"/>
      <c r="F66" s="21"/>
      <c r="G66" s="21"/>
      <c r="H66" s="21"/>
      <c r="I66" s="21"/>
      <c r="J66" s="21"/>
      <c r="K66" s="21"/>
      <c r="L66" s="21"/>
      <c r="M66" s="21"/>
      <c r="N66" s="21"/>
      <c r="O66" s="21"/>
      <c r="P66" s="21"/>
      <c r="Q66" s="21"/>
      <c r="R66" s="21"/>
      <c r="S66" s="21"/>
      <c r="T66" s="743"/>
      <c r="U66" s="744"/>
      <c r="V66" s="744"/>
      <c r="W66" s="745"/>
      <c r="X66" s="21"/>
      <c r="Y66" s="21"/>
      <c r="Z66" s="21"/>
      <c r="AA66" s="21"/>
      <c r="AB66" s="21"/>
      <c r="AC66" s="21"/>
      <c r="AD66" s="21"/>
      <c r="AE66" s="21"/>
      <c r="AF66" s="21"/>
      <c r="AG66" s="21"/>
      <c r="AH66" s="21"/>
      <c r="AI66" s="21"/>
      <c r="AJ66" s="21"/>
      <c r="AK66" s="21"/>
    </row>
    <row r="67" spans="1:37" ht="15" x14ac:dyDescent="0.35">
      <c r="A67" s="21"/>
      <c r="B67" s="21"/>
      <c r="C67" s="21"/>
      <c r="D67" s="21"/>
      <c r="E67" s="21"/>
      <c r="F67" s="21"/>
      <c r="G67" s="21"/>
      <c r="H67" s="21"/>
      <c r="I67" s="21"/>
      <c r="J67" s="21"/>
      <c r="K67" s="21"/>
      <c r="L67" s="21"/>
      <c r="M67" s="21"/>
      <c r="N67" s="21"/>
      <c r="O67" s="21"/>
      <c r="P67" s="21"/>
      <c r="Q67" s="21"/>
      <c r="R67" s="21"/>
      <c r="S67" s="21"/>
      <c r="T67" s="743"/>
      <c r="U67" s="744"/>
      <c r="V67" s="744"/>
      <c r="W67" s="745"/>
      <c r="X67" s="21"/>
      <c r="Y67" s="21"/>
      <c r="Z67" s="21"/>
      <c r="AA67" s="21"/>
      <c r="AB67" s="21"/>
      <c r="AC67" s="21"/>
      <c r="AD67" s="21"/>
      <c r="AE67" s="21"/>
      <c r="AF67" s="21"/>
      <c r="AG67" s="21"/>
      <c r="AH67" s="21"/>
      <c r="AI67" s="21"/>
      <c r="AJ67" s="21"/>
      <c r="AK67" s="21"/>
    </row>
    <row r="68" spans="1:37" ht="15" x14ac:dyDescent="0.35">
      <c r="A68" s="21"/>
      <c r="B68" s="21"/>
      <c r="C68" s="21"/>
      <c r="D68" s="21"/>
      <c r="E68" s="21"/>
      <c r="F68" s="21"/>
      <c r="G68" s="21"/>
      <c r="H68" s="21"/>
      <c r="I68" s="21"/>
      <c r="J68" s="21"/>
      <c r="K68" s="21"/>
      <c r="L68" s="21"/>
      <c r="M68" s="21"/>
      <c r="N68" s="21"/>
      <c r="O68" s="21"/>
      <c r="P68" s="21"/>
      <c r="Q68" s="21"/>
      <c r="R68" s="21"/>
      <c r="S68" s="21"/>
      <c r="T68" s="743"/>
      <c r="U68" s="744"/>
      <c r="V68" s="744"/>
      <c r="W68" s="745"/>
      <c r="X68" s="21"/>
      <c r="Y68" s="21"/>
      <c r="Z68" s="21"/>
      <c r="AA68" s="21"/>
      <c r="AB68" s="21"/>
      <c r="AC68" s="21"/>
      <c r="AD68" s="21"/>
      <c r="AE68" s="21"/>
      <c r="AF68" s="21"/>
      <c r="AG68" s="21"/>
      <c r="AH68" s="21"/>
      <c r="AI68" s="21"/>
      <c r="AJ68" s="21"/>
      <c r="AK68" s="21"/>
    </row>
    <row r="69" spans="1:37" ht="15" x14ac:dyDescent="0.35">
      <c r="A69" s="21"/>
      <c r="B69" s="21"/>
      <c r="C69" s="21"/>
      <c r="D69" s="21"/>
      <c r="E69" s="21"/>
      <c r="F69" s="21"/>
      <c r="G69" s="21"/>
      <c r="H69" s="21"/>
      <c r="I69" s="21"/>
      <c r="J69" s="21"/>
      <c r="K69" s="21"/>
      <c r="L69" s="21"/>
      <c r="M69" s="21"/>
      <c r="N69" s="21"/>
      <c r="O69" s="21"/>
      <c r="P69" s="21"/>
      <c r="Q69" s="21"/>
      <c r="R69" s="21"/>
      <c r="S69" s="21"/>
      <c r="T69" s="743"/>
      <c r="U69" s="744"/>
      <c r="V69" s="744"/>
      <c r="W69" s="745"/>
      <c r="X69" s="21"/>
      <c r="Y69" s="21"/>
      <c r="Z69" s="21"/>
      <c r="AA69" s="21"/>
      <c r="AB69" s="21"/>
      <c r="AC69" s="21"/>
      <c r="AD69" s="21"/>
      <c r="AE69" s="21"/>
      <c r="AF69" s="21"/>
      <c r="AG69" s="21"/>
      <c r="AH69" s="21"/>
      <c r="AI69" s="21"/>
      <c r="AJ69" s="21"/>
      <c r="AK69" s="21"/>
    </row>
    <row r="70" spans="1:37" ht="15" x14ac:dyDescent="0.35">
      <c r="A70" s="21"/>
      <c r="B70" s="21"/>
      <c r="C70" s="21"/>
      <c r="D70" s="21"/>
      <c r="E70" s="21"/>
      <c r="F70" s="21"/>
      <c r="G70" s="21"/>
      <c r="H70" s="21"/>
      <c r="I70" s="21"/>
      <c r="J70" s="21"/>
      <c r="K70" s="21"/>
      <c r="L70" s="21"/>
      <c r="M70" s="21"/>
      <c r="N70" s="21"/>
      <c r="O70" s="21"/>
      <c r="P70" s="21"/>
      <c r="Q70" s="21"/>
      <c r="R70" s="21"/>
      <c r="S70" s="21"/>
      <c r="T70" s="743"/>
      <c r="U70" s="744"/>
      <c r="V70" s="744"/>
      <c r="W70" s="745"/>
      <c r="X70" s="21"/>
      <c r="Y70" s="21"/>
      <c r="Z70" s="21"/>
      <c r="AA70" s="21"/>
      <c r="AB70" s="21"/>
      <c r="AC70" s="21"/>
      <c r="AD70" s="21"/>
      <c r="AE70" s="21"/>
      <c r="AF70" s="21"/>
      <c r="AG70" s="21"/>
      <c r="AH70" s="21"/>
      <c r="AI70" s="21"/>
      <c r="AJ70" s="21"/>
      <c r="AK70" s="21"/>
    </row>
    <row r="71" spans="1:37" ht="15" x14ac:dyDescent="0.35">
      <c r="A71" s="21"/>
      <c r="B71" s="21"/>
      <c r="C71" s="21"/>
      <c r="D71" s="21"/>
      <c r="E71" s="21"/>
      <c r="F71" s="21"/>
      <c r="G71" s="21"/>
      <c r="H71" s="21"/>
      <c r="I71" s="21"/>
      <c r="J71" s="21"/>
      <c r="K71" s="21"/>
      <c r="L71" s="21"/>
      <c r="M71" s="21"/>
      <c r="N71" s="21"/>
      <c r="O71" s="21"/>
      <c r="P71" s="21"/>
      <c r="Q71" s="21"/>
      <c r="R71" s="21"/>
      <c r="S71" s="21"/>
      <c r="T71" s="743"/>
      <c r="U71" s="744"/>
      <c r="V71" s="744"/>
      <c r="W71" s="745"/>
      <c r="X71" s="21"/>
      <c r="Y71" s="21"/>
      <c r="Z71" s="21"/>
      <c r="AA71" s="21"/>
      <c r="AB71" s="21"/>
      <c r="AC71" s="21"/>
      <c r="AD71" s="21"/>
      <c r="AE71" s="21"/>
      <c r="AF71" s="21"/>
      <c r="AG71" s="21"/>
      <c r="AH71" s="21"/>
      <c r="AI71" s="21"/>
      <c r="AJ71" s="21"/>
      <c r="AK71" s="21"/>
    </row>
    <row r="72" spans="1:37" ht="15" x14ac:dyDescent="0.35">
      <c r="A72" s="21"/>
      <c r="B72" s="21"/>
      <c r="C72" s="21"/>
      <c r="D72" s="21"/>
      <c r="E72" s="21"/>
      <c r="F72" s="21"/>
      <c r="G72" s="21"/>
      <c r="H72" s="21"/>
      <c r="I72" s="21"/>
      <c r="J72" s="21"/>
      <c r="K72" s="21"/>
      <c r="L72" s="21"/>
      <c r="M72" s="21"/>
      <c r="N72" s="21"/>
      <c r="O72" s="21"/>
      <c r="P72" s="21"/>
      <c r="Q72" s="21"/>
      <c r="R72" s="21"/>
      <c r="S72" s="21"/>
      <c r="T72" s="743"/>
      <c r="U72" s="744"/>
      <c r="V72" s="744"/>
      <c r="W72" s="745"/>
      <c r="X72" s="21"/>
      <c r="Y72" s="21"/>
      <c r="Z72" s="21"/>
      <c r="AA72" s="21"/>
      <c r="AB72" s="21"/>
      <c r="AC72" s="21"/>
      <c r="AD72" s="21"/>
      <c r="AE72" s="21"/>
      <c r="AF72" s="21"/>
      <c r="AG72" s="21"/>
      <c r="AH72" s="21"/>
      <c r="AI72" s="21"/>
      <c r="AJ72" s="21"/>
      <c r="AK72" s="21"/>
    </row>
    <row r="73" spans="1:37" ht="15" x14ac:dyDescent="0.35">
      <c r="A73" s="21"/>
      <c r="B73" s="21"/>
      <c r="C73" s="21"/>
      <c r="D73" s="21"/>
      <c r="E73" s="21"/>
      <c r="F73" s="21"/>
      <c r="G73" s="21"/>
      <c r="H73" s="21"/>
      <c r="I73" s="21"/>
      <c r="J73" s="21"/>
      <c r="K73" s="21"/>
      <c r="L73" s="21"/>
      <c r="M73" s="21"/>
      <c r="N73" s="21"/>
      <c r="O73" s="21"/>
      <c r="P73" s="21"/>
      <c r="Q73" s="21"/>
      <c r="R73" s="21"/>
      <c r="S73" s="21"/>
      <c r="T73" s="743"/>
      <c r="U73" s="744"/>
      <c r="V73" s="744"/>
      <c r="W73" s="745"/>
      <c r="X73" s="21"/>
      <c r="Y73" s="21"/>
      <c r="Z73" s="21"/>
      <c r="AA73" s="21"/>
      <c r="AB73" s="21"/>
      <c r="AC73" s="21"/>
      <c r="AD73" s="21"/>
      <c r="AE73" s="21"/>
      <c r="AF73" s="21"/>
      <c r="AG73" s="21"/>
      <c r="AH73" s="21"/>
      <c r="AI73" s="21"/>
      <c r="AJ73" s="21"/>
      <c r="AK73" s="21"/>
    </row>
    <row r="74" spans="1:37" ht="15" x14ac:dyDescent="0.35">
      <c r="A74" s="21"/>
      <c r="B74" s="21"/>
      <c r="C74" s="21"/>
      <c r="D74" s="21"/>
      <c r="E74" s="21"/>
      <c r="F74" s="21"/>
      <c r="G74" s="21"/>
      <c r="H74" s="21"/>
      <c r="I74" s="21"/>
      <c r="J74" s="21"/>
      <c r="K74" s="21"/>
      <c r="L74" s="21"/>
      <c r="M74" s="21"/>
      <c r="N74" s="21"/>
      <c r="O74" s="21"/>
      <c r="P74" s="21"/>
      <c r="Q74" s="21"/>
      <c r="R74" s="21"/>
      <c r="S74" s="21"/>
      <c r="T74" s="743"/>
      <c r="U74" s="744"/>
      <c r="V74" s="744"/>
      <c r="W74" s="745"/>
      <c r="X74" s="21"/>
      <c r="Y74" s="21"/>
      <c r="Z74" s="21"/>
      <c r="AA74" s="21"/>
      <c r="AB74" s="21"/>
      <c r="AC74" s="21"/>
      <c r="AD74" s="21"/>
      <c r="AE74" s="21"/>
      <c r="AF74" s="21"/>
      <c r="AG74" s="21"/>
      <c r="AH74" s="21"/>
      <c r="AI74" s="21"/>
      <c r="AJ74" s="21"/>
      <c r="AK74" s="21"/>
    </row>
    <row r="75" spans="1:37" ht="15" x14ac:dyDescent="0.35">
      <c r="A75" s="21"/>
      <c r="B75" s="21"/>
      <c r="C75" s="21"/>
      <c r="D75" s="21"/>
      <c r="E75" s="21"/>
      <c r="F75" s="21"/>
      <c r="G75" s="21"/>
      <c r="H75" s="21"/>
      <c r="I75" s="21"/>
      <c r="J75" s="21"/>
      <c r="K75" s="21"/>
      <c r="L75" s="21"/>
      <c r="M75" s="21"/>
      <c r="N75" s="21"/>
      <c r="O75" s="21"/>
      <c r="P75" s="21"/>
      <c r="Q75" s="21"/>
      <c r="R75" s="21"/>
      <c r="S75" s="21"/>
      <c r="T75" s="743"/>
      <c r="U75" s="744"/>
      <c r="V75" s="744"/>
      <c r="W75" s="745"/>
      <c r="X75" s="21"/>
      <c r="Y75" s="21"/>
      <c r="Z75" s="21"/>
      <c r="AA75" s="21"/>
      <c r="AB75" s="21"/>
      <c r="AC75" s="21"/>
      <c r="AD75" s="21"/>
      <c r="AE75" s="21"/>
      <c r="AF75" s="21"/>
      <c r="AG75" s="21"/>
      <c r="AH75" s="21"/>
      <c r="AI75" s="21"/>
      <c r="AJ75" s="21"/>
      <c r="AK75" s="21"/>
    </row>
    <row r="76" spans="1:37" ht="15" x14ac:dyDescent="0.35">
      <c r="A76" s="21"/>
      <c r="B76" s="21"/>
      <c r="C76" s="21"/>
      <c r="D76" s="21"/>
      <c r="E76" s="21"/>
      <c r="F76" s="21"/>
      <c r="G76" s="21"/>
      <c r="H76" s="21"/>
      <c r="I76" s="21"/>
      <c r="J76" s="21"/>
      <c r="K76" s="21"/>
      <c r="L76" s="21"/>
      <c r="M76" s="21"/>
      <c r="N76" s="21"/>
      <c r="O76" s="21"/>
      <c r="P76" s="21"/>
      <c r="Q76" s="21"/>
      <c r="R76" s="21"/>
      <c r="S76" s="21"/>
      <c r="T76" s="746"/>
      <c r="U76" s="747"/>
      <c r="V76" s="747"/>
      <c r="W76" s="748"/>
      <c r="X76" s="21"/>
      <c r="Y76" s="21"/>
      <c r="Z76" s="21"/>
      <c r="AA76" s="21"/>
      <c r="AB76" s="21"/>
      <c r="AC76" s="21"/>
      <c r="AD76" s="21"/>
      <c r="AE76" s="21"/>
      <c r="AF76" s="21"/>
      <c r="AG76" s="21"/>
      <c r="AH76" s="21"/>
      <c r="AI76" s="21"/>
      <c r="AJ76" s="21"/>
      <c r="AK76" s="21"/>
    </row>
  </sheetData>
  <mergeCells count="21">
    <mergeCell ref="L8:O8"/>
    <mergeCell ref="P8:S8"/>
    <mergeCell ref="T8:W8"/>
    <mergeCell ref="A7:W7"/>
    <mergeCell ref="A41:H41"/>
    <mergeCell ref="A42:H42"/>
    <mergeCell ref="A43:H43"/>
    <mergeCell ref="A1:H2"/>
    <mergeCell ref="A3:H4"/>
    <mergeCell ref="A5:H5"/>
    <mergeCell ref="A8:A9"/>
    <mergeCell ref="B8:C8"/>
    <mergeCell ref="D8:G8"/>
    <mergeCell ref="H8:K8"/>
    <mergeCell ref="T46:W54"/>
    <mergeCell ref="T56:W76"/>
    <mergeCell ref="A46:C54"/>
    <mergeCell ref="D46:G54"/>
    <mergeCell ref="H46:K54"/>
    <mergeCell ref="L46:O54"/>
    <mergeCell ref="P46:S54"/>
  </mergeCells>
  <printOptions horizontalCentered="1" verticalCentered="1"/>
  <pageMargins left="0.75000000000000011" right="0.75000000000000011" top="1" bottom="1" header="0.5" footer="0.5"/>
  <pageSetup scale="18" orientation="portrait"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8"/>
  <sheetViews>
    <sheetView zoomScale="115" zoomScaleNormal="115" workbookViewId="0">
      <selection sqref="A1:IV2"/>
    </sheetView>
  </sheetViews>
  <sheetFormatPr baseColWidth="10" defaultColWidth="11.44140625" defaultRowHeight="13.35" customHeight="1" x14ac:dyDescent="0.25"/>
  <cols>
    <col min="1" max="12" width="9.44140625" customWidth="1"/>
    <col min="13" max="13" width="8.5546875" customWidth="1"/>
  </cols>
  <sheetData>
    <row r="1" spans="1:13" s="599" customFormat="1" ht="60" customHeight="1" x14ac:dyDescent="0.25"/>
    <row r="2" spans="1:13" s="599" customFormat="1" ht="30.75" customHeight="1" x14ac:dyDescent="0.25"/>
    <row r="3" spans="1:13" s="8" customFormat="1" ht="11.1" customHeight="1" x14ac:dyDescent="0.25">
      <c r="A3" s="600" t="s">
        <v>27</v>
      </c>
      <c r="B3" s="601"/>
      <c r="C3" s="601"/>
      <c r="D3" s="601"/>
      <c r="E3" s="601"/>
      <c r="F3" s="601"/>
      <c r="G3" s="601"/>
      <c r="H3" s="601"/>
      <c r="I3" s="601"/>
      <c r="J3" s="601"/>
      <c r="K3" s="601"/>
      <c r="L3" s="601"/>
      <c r="M3" s="601"/>
    </row>
    <row r="4" spans="1:13" s="8" customFormat="1" ht="16.05" customHeight="1" x14ac:dyDescent="0.25">
      <c r="A4" s="600"/>
      <c r="B4" s="601"/>
      <c r="C4" s="601"/>
      <c r="D4" s="601"/>
      <c r="E4" s="601"/>
      <c r="F4" s="601"/>
      <c r="G4" s="601"/>
      <c r="H4" s="601"/>
      <c r="I4" s="601"/>
      <c r="J4" s="601"/>
      <c r="K4" s="601"/>
      <c r="L4" s="601"/>
      <c r="M4" s="601"/>
    </row>
    <row r="5" spans="1:13" s="8" customFormat="1" ht="35.25" customHeight="1" x14ac:dyDescent="0.25">
      <c r="A5" s="602" t="s">
        <v>28</v>
      </c>
      <c r="B5" s="603"/>
      <c r="C5" s="603"/>
      <c r="D5" s="603"/>
      <c r="E5" s="603"/>
      <c r="F5" s="603"/>
      <c r="G5" s="603"/>
      <c r="H5" s="603"/>
      <c r="I5" s="603"/>
      <c r="J5" s="603"/>
      <c r="K5" s="603"/>
      <c r="L5" s="603"/>
      <c r="M5" s="603"/>
    </row>
    <row r="6" spans="1:13" s="8" customFormat="1" ht="24.75" customHeight="1" x14ac:dyDescent="0.25">
      <c r="A6" s="604" t="s">
        <v>29</v>
      </c>
      <c r="B6" s="605"/>
      <c r="C6" s="605"/>
      <c r="D6" s="605"/>
      <c r="E6" s="605"/>
      <c r="F6" s="605"/>
      <c r="G6" s="605"/>
      <c r="H6" s="605"/>
      <c r="I6" s="605"/>
      <c r="J6" s="605"/>
      <c r="K6" s="605"/>
      <c r="L6" s="605"/>
      <c r="M6" s="605"/>
    </row>
    <row r="7" spans="1:13" s="8" customFormat="1" ht="29.1" customHeight="1" x14ac:dyDescent="0.25">
      <c r="A7" s="595" t="s">
        <v>30</v>
      </c>
      <c r="B7" s="596"/>
      <c r="C7" s="596"/>
      <c r="D7" s="596"/>
      <c r="E7" s="596"/>
      <c r="F7" s="596"/>
      <c r="G7" s="596"/>
      <c r="H7" s="596"/>
      <c r="I7" s="596"/>
      <c r="J7" s="596"/>
      <c r="K7" s="596"/>
      <c r="L7" s="596"/>
      <c r="M7" s="596"/>
    </row>
    <row r="8" spans="1:13" s="8" customFormat="1" ht="15" x14ac:dyDescent="0.25">
      <c r="A8" s="595"/>
      <c r="B8" s="596"/>
      <c r="C8" s="596"/>
      <c r="D8" s="596"/>
      <c r="E8" s="596"/>
      <c r="F8" s="596"/>
      <c r="G8" s="596"/>
      <c r="H8" s="596"/>
      <c r="I8" s="596"/>
      <c r="J8" s="596"/>
      <c r="K8" s="596"/>
      <c r="L8" s="596"/>
      <c r="M8" s="596"/>
    </row>
    <row r="9" spans="1:13" s="8" customFormat="1" ht="30" customHeight="1" x14ac:dyDescent="0.25">
      <c r="A9" s="604" t="s">
        <v>29</v>
      </c>
      <c r="B9" s="605"/>
      <c r="C9" s="605"/>
      <c r="D9" s="605"/>
      <c r="E9" s="605"/>
      <c r="F9" s="605"/>
      <c r="G9" s="605"/>
      <c r="H9" s="605"/>
      <c r="I9" s="605"/>
      <c r="J9" s="605"/>
      <c r="K9" s="605"/>
      <c r="L9" s="605"/>
      <c r="M9" s="605"/>
    </row>
    <row r="10" spans="1:13" s="8" customFormat="1" ht="18" customHeight="1" x14ac:dyDescent="0.25">
      <c r="A10" s="595" t="s">
        <v>31</v>
      </c>
      <c r="B10" s="596"/>
      <c r="C10" s="596"/>
      <c r="D10" s="596"/>
      <c r="E10" s="596"/>
      <c r="F10" s="596"/>
      <c r="G10" s="596"/>
      <c r="H10" s="596"/>
      <c r="I10" s="596"/>
      <c r="J10" s="596"/>
      <c r="K10" s="596"/>
      <c r="L10" s="596"/>
      <c r="M10" s="596"/>
    </row>
    <row r="11" spans="1:13" s="8" customFormat="1" ht="15" x14ac:dyDescent="0.25">
      <c r="A11" s="595"/>
      <c r="B11" s="596"/>
      <c r="C11" s="596"/>
      <c r="D11" s="596"/>
      <c r="E11" s="596"/>
      <c r="F11" s="596"/>
      <c r="G11" s="596"/>
      <c r="H11" s="596"/>
      <c r="I11" s="596"/>
      <c r="J11" s="596"/>
      <c r="K11" s="596"/>
      <c r="L11" s="596"/>
      <c r="M11" s="596"/>
    </row>
    <row r="12" spans="1:13" s="8" customFormat="1" ht="15" customHeight="1" x14ac:dyDescent="0.25">
      <c r="A12" s="595"/>
      <c r="B12" s="596"/>
      <c r="C12" s="596"/>
      <c r="D12" s="596"/>
      <c r="E12" s="596"/>
      <c r="F12" s="596"/>
      <c r="G12" s="596"/>
      <c r="H12" s="596"/>
      <c r="I12" s="596"/>
      <c r="J12" s="596"/>
      <c r="K12" s="596"/>
      <c r="L12" s="596"/>
      <c r="M12" s="596"/>
    </row>
    <row r="13" spans="1:13" s="8" customFormat="1" ht="15" customHeight="1" x14ac:dyDescent="0.25">
      <c r="A13" s="595"/>
      <c r="B13" s="596"/>
      <c r="C13" s="596"/>
      <c r="D13" s="596"/>
      <c r="E13" s="596"/>
      <c r="F13" s="596"/>
      <c r="G13" s="596"/>
      <c r="H13" s="596"/>
      <c r="I13" s="596"/>
      <c r="J13" s="596"/>
      <c r="K13" s="596"/>
      <c r="L13" s="596"/>
      <c r="M13" s="596"/>
    </row>
    <row r="14" spans="1:13" s="8" customFormat="1" ht="15" customHeight="1" x14ac:dyDescent="0.25">
      <c r="A14" s="595"/>
      <c r="B14" s="596"/>
      <c r="C14" s="596"/>
      <c r="D14" s="596"/>
      <c r="E14" s="596"/>
      <c r="F14" s="596"/>
      <c r="G14" s="596"/>
      <c r="H14" s="596"/>
      <c r="I14" s="596"/>
      <c r="J14" s="596"/>
      <c r="K14" s="596"/>
      <c r="L14" s="596"/>
      <c r="M14" s="596"/>
    </row>
    <row r="15" spans="1:13" s="8" customFormat="1" ht="15" customHeight="1" x14ac:dyDescent="0.25">
      <c r="A15" s="595"/>
      <c r="B15" s="596"/>
      <c r="C15" s="596"/>
      <c r="D15" s="596"/>
      <c r="E15" s="596"/>
      <c r="F15" s="596"/>
      <c r="G15" s="596"/>
      <c r="H15" s="596"/>
      <c r="I15" s="596"/>
      <c r="J15" s="596"/>
      <c r="K15" s="596"/>
      <c r="L15" s="596"/>
      <c r="M15" s="596"/>
    </row>
    <row r="16" spans="1:13" s="8" customFormat="1" ht="15" customHeight="1" x14ac:dyDescent="0.25">
      <c r="A16" s="595"/>
      <c r="B16" s="596"/>
      <c r="C16" s="596"/>
      <c r="D16" s="596"/>
      <c r="E16" s="596"/>
      <c r="F16" s="596"/>
      <c r="G16" s="596"/>
      <c r="H16" s="596"/>
      <c r="I16" s="596"/>
      <c r="J16" s="596"/>
      <c r="K16" s="596"/>
      <c r="L16" s="596"/>
      <c r="M16" s="596"/>
    </row>
    <row r="17" spans="1:13" s="8" customFormat="1" ht="15" customHeight="1" x14ac:dyDescent="0.25">
      <c r="A17" s="595"/>
      <c r="B17" s="596"/>
      <c r="C17" s="596"/>
      <c r="D17" s="596"/>
      <c r="E17" s="596"/>
      <c r="F17" s="596"/>
      <c r="G17" s="596"/>
      <c r="H17" s="596"/>
      <c r="I17" s="596"/>
      <c r="J17" s="596"/>
      <c r="K17" s="596"/>
      <c r="L17" s="596"/>
      <c r="M17" s="596"/>
    </row>
    <row r="18" spans="1:13" s="8" customFormat="1" ht="15" customHeight="1" x14ac:dyDescent="0.25">
      <c r="A18" s="595"/>
      <c r="B18" s="596"/>
      <c r="C18" s="596"/>
      <c r="D18" s="596"/>
      <c r="E18" s="596"/>
      <c r="F18" s="596"/>
      <c r="G18" s="596"/>
      <c r="H18" s="596"/>
      <c r="I18" s="596"/>
      <c r="J18" s="596"/>
      <c r="K18" s="596"/>
      <c r="L18" s="596"/>
      <c r="M18" s="596"/>
    </row>
    <row r="19" spans="1:13" s="8" customFormat="1" ht="15" customHeight="1" x14ac:dyDescent="0.25">
      <c r="A19" s="595"/>
      <c r="B19" s="596"/>
      <c r="C19" s="596"/>
      <c r="D19" s="596"/>
      <c r="E19" s="596"/>
      <c r="F19" s="596"/>
      <c r="G19" s="596"/>
      <c r="H19" s="596"/>
      <c r="I19" s="596"/>
      <c r="J19" s="596"/>
      <c r="K19" s="596"/>
      <c r="L19" s="596"/>
      <c r="M19" s="596"/>
    </row>
    <row r="20" spans="1:13" s="8" customFormat="1" ht="15" customHeight="1" x14ac:dyDescent="0.25">
      <c r="A20" s="595"/>
      <c r="B20" s="596"/>
      <c r="C20" s="596"/>
      <c r="D20" s="596"/>
      <c r="E20" s="596"/>
      <c r="F20" s="596"/>
      <c r="G20" s="596"/>
      <c r="H20" s="596"/>
      <c r="I20" s="596"/>
      <c r="J20" s="596"/>
      <c r="K20" s="596"/>
      <c r="L20" s="596"/>
      <c r="M20" s="596"/>
    </row>
    <row r="21" spans="1:13" s="8" customFormat="1" ht="15" customHeight="1" x14ac:dyDescent="0.25">
      <c r="A21" s="595"/>
      <c r="B21" s="596"/>
      <c r="C21" s="596"/>
      <c r="D21" s="596"/>
      <c r="E21" s="596"/>
      <c r="F21" s="596"/>
      <c r="G21" s="596"/>
      <c r="H21" s="596"/>
      <c r="I21" s="596"/>
      <c r="J21" s="596"/>
      <c r="K21" s="596"/>
      <c r="L21" s="596"/>
      <c r="M21" s="596"/>
    </row>
    <row r="22" spans="1:13" s="8" customFormat="1" ht="15" customHeight="1" x14ac:dyDescent="0.25">
      <c r="A22" s="595"/>
      <c r="B22" s="596"/>
      <c r="C22" s="596"/>
      <c r="D22" s="596"/>
      <c r="E22" s="596"/>
      <c r="F22" s="596"/>
      <c r="G22" s="596"/>
      <c r="H22" s="596"/>
      <c r="I22" s="596"/>
      <c r="J22" s="596"/>
      <c r="K22" s="596"/>
      <c r="L22" s="596"/>
      <c r="M22" s="596"/>
    </row>
    <row r="23" spans="1:13" s="8" customFormat="1" ht="15" customHeight="1" x14ac:dyDescent="0.25">
      <c r="A23" s="595"/>
      <c r="B23" s="596"/>
      <c r="C23" s="596"/>
      <c r="D23" s="596"/>
      <c r="E23" s="596"/>
      <c r="F23" s="596"/>
      <c r="G23" s="596"/>
      <c r="H23" s="596"/>
      <c r="I23" s="596"/>
      <c r="J23" s="596"/>
      <c r="K23" s="596"/>
      <c r="L23" s="596"/>
      <c r="M23" s="596"/>
    </row>
    <row r="24" spans="1:13" s="8" customFormat="1" ht="15" customHeight="1" x14ac:dyDescent="0.25">
      <c r="A24" s="595"/>
      <c r="B24" s="596"/>
      <c r="C24" s="596"/>
      <c r="D24" s="596"/>
      <c r="E24" s="596"/>
      <c r="F24" s="596"/>
      <c r="G24" s="596"/>
      <c r="H24" s="596"/>
      <c r="I24" s="596"/>
      <c r="J24" s="596"/>
      <c r="K24" s="596"/>
      <c r="L24" s="596"/>
      <c r="M24" s="596"/>
    </row>
    <row r="25" spans="1:13" s="8" customFormat="1" ht="15" customHeight="1" x14ac:dyDescent="0.25">
      <c r="A25" s="595"/>
      <c r="B25" s="596"/>
      <c r="C25" s="596"/>
      <c r="D25" s="596"/>
      <c r="E25" s="596"/>
      <c r="F25" s="596"/>
      <c r="G25" s="596"/>
      <c r="H25" s="596"/>
      <c r="I25" s="596"/>
      <c r="J25" s="596"/>
      <c r="K25" s="596"/>
      <c r="L25" s="596"/>
      <c r="M25" s="596"/>
    </row>
    <row r="26" spans="1:13" s="8" customFormat="1" ht="15" customHeight="1" x14ac:dyDescent="0.25">
      <c r="A26" s="595"/>
      <c r="B26" s="596"/>
      <c r="C26" s="596"/>
      <c r="D26" s="596"/>
      <c r="E26" s="596"/>
      <c r="F26" s="596"/>
      <c r="G26" s="596"/>
      <c r="H26" s="596"/>
      <c r="I26" s="596"/>
      <c r="J26" s="596"/>
      <c r="K26" s="596"/>
      <c r="L26" s="596"/>
      <c r="M26" s="596"/>
    </row>
    <row r="27" spans="1:13" s="8" customFormat="1" ht="15" customHeight="1" x14ac:dyDescent="0.25">
      <c r="A27" s="595"/>
      <c r="B27" s="596"/>
      <c r="C27" s="596"/>
      <c r="D27" s="596"/>
      <c r="E27" s="596"/>
      <c r="F27" s="596"/>
      <c r="G27" s="596"/>
      <c r="H27" s="596"/>
      <c r="I27" s="596"/>
      <c r="J27" s="596"/>
      <c r="K27" s="596"/>
      <c r="L27" s="596"/>
      <c r="M27" s="596"/>
    </row>
    <row r="28" spans="1:13" s="8" customFormat="1" ht="15" customHeight="1" x14ac:dyDescent="0.25">
      <c r="A28" s="595"/>
      <c r="B28" s="596"/>
      <c r="C28" s="596"/>
      <c r="D28" s="596"/>
      <c r="E28" s="596"/>
      <c r="F28" s="596"/>
      <c r="G28" s="596"/>
      <c r="H28" s="596"/>
      <c r="I28" s="596"/>
      <c r="J28" s="596"/>
      <c r="K28" s="596"/>
      <c r="L28" s="596"/>
      <c r="M28" s="596"/>
    </row>
    <row r="29" spans="1:13" s="22" customFormat="1" ht="15" customHeight="1" x14ac:dyDescent="0.25">
      <c r="A29" s="597" t="s">
        <v>29</v>
      </c>
      <c r="B29" s="598"/>
      <c r="C29" s="598"/>
      <c r="D29" s="598"/>
      <c r="E29" s="598"/>
      <c r="F29" s="598"/>
      <c r="G29" s="598"/>
      <c r="H29" s="598"/>
      <c r="I29" s="598"/>
      <c r="J29" s="598"/>
      <c r="K29" s="598"/>
      <c r="L29" s="598"/>
      <c r="M29" s="598"/>
    </row>
    <row r="30" spans="1:13" s="8" customFormat="1" ht="15" x14ac:dyDescent="0.25">
      <c r="A30" s="595" t="s">
        <v>32</v>
      </c>
      <c r="B30" s="596"/>
      <c r="C30" s="596"/>
      <c r="D30" s="596"/>
      <c r="E30" s="596"/>
      <c r="F30" s="596"/>
      <c r="G30" s="596"/>
      <c r="H30" s="596"/>
      <c r="I30" s="596"/>
      <c r="J30" s="596"/>
      <c r="K30" s="596"/>
      <c r="L30" s="596"/>
      <c r="M30" s="596"/>
    </row>
    <row r="31" spans="1:13" s="8" customFormat="1" ht="15" x14ac:dyDescent="0.25">
      <c r="A31" s="595"/>
      <c r="B31" s="596"/>
      <c r="C31" s="596"/>
      <c r="D31" s="596"/>
      <c r="E31" s="596"/>
      <c r="F31" s="596"/>
      <c r="G31" s="596"/>
      <c r="H31" s="596"/>
      <c r="I31" s="596"/>
      <c r="J31" s="596"/>
      <c r="K31" s="596"/>
      <c r="L31" s="596"/>
      <c r="M31" s="596"/>
    </row>
    <row r="32" spans="1:13" s="8" customFormat="1" ht="15" x14ac:dyDescent="0.25">
      <c r="A32" s="595"/>
      <c r="B32" s="596"/>
      <c r="C32" s="596"/>
      <c r="D32" s="596"/>
      <c r="E32" s="596"/>
      <c r="F32" s="596"/>
      <c r="G32" s="596"/>
      <c r="H32" s="596"/>
      <c r="I32" s="596"/>
      <c r="J32" s="596"/>
      <c r="K32" s="596"/>
      <c r="L32" s="596"/>
      <c r="M32" s="596"/>
    </row>
    <row r="33" spans="1:13" s="8" customFormat="1" ht="19.2" x14ac:dyDescent="0.25">
      <c r="A33" s="597" t="s">
        <v>29</v>
      </c>
      <c r="B33" s="598"/>
      <c r="C33" s="598"/>
      <c r="D33" s="598"/>
      <c r="E33" s="598"/>
      <c r="F33" s="598"/>
      <c r="G33" s="598"/>
      <c r="H33" s="598"/>
      <c r="I33" s="598"/>
      <c r="J33" s="598"/>
      <c r="K33" s="598"/>
      <c r="L33" s="598"/>
      <c r="M33" s="598"/>
    </row>
    <row r="34" spans="1:13" s="8" customFormat="1" ht="15" x14ac:dyDescent="0.25">
      <c r="A34" s="595" t="s">
        <v>32</v>
      </c>
      <c r="B34" s="596"/>
      <c r="C34" s="596"/>
      <c r="D34" s="596"/>
      <c r="E34" s="596"/>
      <c r="F34" s="596"/>
      <c r="G34" s="596"/>
      <c r="H34" s="596"/>
      <c r="I34" s="596"/>
      <c r="J34" s="596"/>
      <c r="K34" s="596"/>
      <c r="L34" s="596"/>
      <c r="M34" s="596"/>
    </row>
    <row r="35" spans="1:13" s="8" customFormat="1" ht="15" x14ac:dyDescent="0.25">
      <c r="A35" s="595"/>
      <c r="B35" s="596"/>
      <c r="C35" s="596"/>
      <c r="D35" s="596"/>
      <c r="E35" s="596"/>
      <c r="F35" s="596"/>
      <c r="G35" s="596"/>
      <c r="H35" s="596"/>
      <c r="I35" s="596"/>
      <c r="J35" s="596"/>
      <c r="K35" s="596"/>
      <c r="L35" s="596"/>
      <c r="M35" s="596"/>
    </row>
    <row r="36" spans="1:13" s="8" customFormat="1" ht="15" x14ac:dyDescent="0.25">
      <c r="A36" s="595"/>
      <c r="B36" s="596"/>
      <c r="C36" s="596"/>
      <c r="D36" s="596"/>
      <c r="E36" s="596"/>
      <c r="F36" s="596"/>
      <c r="G36" s="596"/>
      <c r="H36" s="596"/>
      <c r="I36" s="596"/>
      <c r="J36" s="596"/>
      <c r="K36" s="596"/>
      <c r="L36" s="596"/>
      <c r="M36" s="596"/>
    </row>
    <row r="37" spans="1:13" s="8" customFormat="1" ht="19.2" x14ac:dyDescent="0.25">
      <c r="A37" s="597" t="s">
        <v>29</v>
      </c>
      <c r="B37" s="598"/>
      <c r="C37" s="598"/>
      <c r="D37" s="598"/>
      <c r="E37" s="598"/>
      <c r="F37" s="598"/>
      <c r="G37" s="598"/>
      <c r="H37" s="598"/>
      <c r="I37" s="598"/>
      <c r="J37" s="598"/>
      <c r="K37" s="598"/>
      <c r="L37" s="598"/>
      <c r="M37" s="598"/>
    </row>
    <row r="38" spans="1:13" s="8" customFormat="1" ht="15" x14ac:dyDescent="0.25">
      <c r="A38" s="595" t="s">
        <v>32</v>
      </c>
      <c r="B38" s="596"/>
      <c r="C38" s="596"/>
      <c r="D38" s="596"/>
      <c r="E38" s="596"/>
      <c r="F38" s="596"/>
      <c r="G38" s="596"/>
      <c r="H38" s="596"/>
      <c r="I38" s="596"/>
      <c r="J38" s="596"/>
      <c r="K38" s="596"/>
      <c r="L38" s="596"/>
      <c r="M38" s="596"/>
    </row>
    <row r="39" spans="1:13" s="8" customFormat="1" ht="15" x14ac:dyDescent="0.25">
      <c r="A39" s="595"/>
      <c r="B39" s="596"/>
      <c r="C39" s="596"/>
      <c r="D39" s="596"/>
      <c r="E39" s="596"/>
      <c r="F39" s="596"/>
      <c r="G39" s="596"/>
      <c r="H39" s="596"/>
      <c r="I39" s="596"/>
      <c r="J39" s="596"/>
      <c r="K39" s="596"/>
      <c r="L39" s="596"/>
      <c r="M39" s="596"/>
    </row>
    <row r="40" spans="1:13" s="8" customFormat="1" ht="15" x14ac:dyDescent="0.25">
      <c r="A40" s="595"/>
      <c r="B40" s="596"/>
      <c r="C40" s="596"/>
      <c r="D40" s="596"/>
      <c r="E40" s="596"/>
      <c r="F40" s="596"/>
      <c r="G40" s="596"/>
      <c r="H40" s="596"/>
      <c r="I40" s="596"/>
      <c r="J40" s="596"/>
      <c r="K40" s="596"/>
      <c r="L40" s="596"/>
      <c r="M40" s="596"/>
    </row>
    <row r="41" spans="1:13" s="8" customFormat="1" ht="19.2" x14ac:dyDescent="0.25">
      <c r="A41" s="597" t="s">
        <v>29</v>
      </c>
      <c r="B41" s="598"/>
      <c r="C41" s="598"/>
      <c r="D41" s="598"/>
      <c r="E41" s="598"/>
      <c r="F41" s="598"/>
      <c r="G41" s="598"/>
      <c r="H41" s="598"/>
      <c r="I41" s="598"/>
      <c r="J41" s="598"/>
      <c r="K41" s="598"/>
      <c r="L41" s="598"/>
      <c r="M41" s="598"/>
    </row>
    <row r="42" spans="1:13" s="8" customFormat="1" ht="15" x14ac:dyDescent="0.25">
      <c r="A42" s="595" t="s">
        <v>32</v>
      </c>
      <c r="B42" s="596"/>
      <c r="C42" s="596"/>
      <c r="D42" s="596"/>
      <c r="E42" s="596"/>
      <c r="F42" s="596"/>
      <c r="G42" s="596"/>
      <c r="H42" s="596"/>
      <c r="I42" s="596"/>
      <c r="J42" s="596"/>
      <c r="K42" s="596"/>
      <c r="L42" s="596"/>
      <c r="M42" s="596"/>
    </row>
    <row r="43" spans="1:13" s="8" customFormat="1" ht="15" x14ac:dyDescent="0.25">
      <c r="A43" s="595"/>
      <c r="B43" s="596"/>
      <c r="C43" s="596"/>
      <c r="D43" s="596"/>
      <c r="E43" s="596"/>
      <c r="F43" s="596"/>
      <c r="G43" s="596"/>
      <c r="H43" s="596"/>
      <c r="I43" s="596"/>
      <c r="J43" s="596"/>
      <c r="K43" s="596"/>
      <c r="L43" s="596"/>
      <c r="M43" s="596"/>
    </row>
    <row r="44" spans="1:13" s="8" customFormat="1" ht="15" x14ac:dyDescent="0.25">
      <c r="A44" s="595"/>
      <c r="B44" s="596"/>
      <c r="C44" s="596"/>
      <c r="D44" s="596"/>
      <c r="E44" s="596"/>
      <c r="F44" s="596"/>
      <c r="G44" s="596"/>
      <c r="H44" s="596"/>
      <c r="I44" s="596"/>
      <c r="J44" s="596"/>
      <c r="K44" s="596"/>
      <c r="L44" s="596"/>
      <c r="M44" s="596"/>
    </row>
    <row r="45" spans="1:13" s="8" customFormat="1" ht="19.2" x14ac:dyDescent="0.25">
      <c r="A45" s="597" t="s">
        <v>29</v>
      </c>
      <c r="B45" s="598"/>
      <c r="C45" s="598"/>
      <c r="D45" s="598"/>
      <c r="E45" s="598"/>
      <c r="F45" s="598"/>
      <c r="G45" s="598"/>
      <c r="H45" s="598"/>
      <c r="I45" s="598"/>
      <c r="J45" s="598"/>
      <c r="K45" s="598"/>
      <c r="L45" s="598"/>
      <c r="M45" s="598"/>
    </row>
    <row r="46" spans="1:13" s="8" customFormat="1" ht="15" x14ac:dyDescent="0.25">
      <c r="A46" s="595" t="s">
        <v>32</v>
      </c>
      <c r="B46" s="596"/>
      <c r="C46" s="596"/>
      <c r="D46" s="596"/>
      <c r="E46" s="596"/>
      <c r="F46" s="596"/>
      <c r="G46" s="596"/>
      <c r="H46" s="596"/>
      <c r="I46" s="596"/>
      <c r="J46" s="596"/>
      <c r="K46" s="596"/>
      <c r="L46" s="596"/>
      <c r="M46" s="596"/>
    </row>
    <row r="47" spans="1:13" s="8" customFormat="1" ht="15" x14ac:dyDescent="0.25">
      <c r="A47" s="595"/>
      <c r="B47" s="596"/>
      <c r="C47" s="596"/>
      <c r="D47" s="596"/>
      <c r="E47" s="596"/>
      <c r="F47" s="596"/>
      <c r="G47" s="596"/>
      <c r="H47" s="596"/>
      <c r="I47" s="596"/>
      <c r="J47" s="596"/>
      <c r="K47" s="596"/>
      <c r="L47" s="596"/>
      <c r="M47" s="596"/>
    </row>
    <row r="48" spans="1:13" s="8" customFormat="1" ht="15" x14ac:dyDescent="0.25">
      <c r="A48" s="595"/>
      <c r="B48" s="596"/>
      <c r="C48" s="596"/>
      <c r="D48" s="596"/>
      <c r="E48" s="596"/>
      <c r="F48" s="596"/>
      <c r="G48" s="596"/>
      <c r="H48" s="596"/>
      <c r="I48" s="596"/>
      <c r="J48" s="596"/>
      <c r="K48" s="596"/>
      <c r="L48" s="596"/>
      <c r="M48" s="596"/>
    </row>
  </sheetData>
  <mergeCells count="17">
    <mergeCell ref="A34:M36"/>
    <mergeCell ref="A37:M37"/>
    <mergeCell ref="A1:XFD2"/>
    <mergeCell ref="A29:M29"/>
    <mergeCell ref="A30:M32"/>
    <mergeCell ref="A33:M33"/>
    <mergeCell ref="A3:M4"/>
    <mergeCell ref="A5:M5"/>
    <mergeCell ref="A6:M6"/>
    <mergeCell ref="A7:M8"/>
    <mergeCell ref="A9:M9"/>
    <mergeCell ref="A10:M28"/>
    <mergeCell ref="A38:M40"/>
    <mergeCell ref="A41:M41"/>
    <mergeCell ref="A42:M44"/>
    <mergeCell ref="A46:M48"/>
    <mergeCell ref="A45:M45"/>
  </mergeCells>
  <phoneticPr fontId="8" type="noConversion"/>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K76"/>
  <sheetViews>
    <sheetView showGridLines="0" topLeftCell="A7" zoomScale="90" zoomScaleNormal="90" workbookViewId="0">
      <pane xSplit="1" ySplit="3" topLeftCell="M18" activePane="bottomRight" state="frozen"/>
      <selection pane="topRight" activeCell="B7" sqref="B7"/>
      <selection pane="bottomLeft" activeCell="A10" sqref="A10"/>
      <selection pane="bottomRight" activeCell="A7" sqref="A7:W7"/>
    </sheetView>
  </sheetViews>
  <sheetFormatPr baseColWidth="10" defaultColWidth="11.44140625" defaultRowHeight="13.35" customHeight="1" x14ac:dyDescent="0.25"/>
  <cols>
    <col min="1" max="1" width="62.44140625" customWidth="1"/>
    <col min="2" max="2" width="12" customWidth="1"/>
    <col min="3" max="4" width="12.44140625" customWidth="1"/>
    <col min="5" max="6" width="12" customWidth="1"/>
    <col min="7" max="7" width="18" customWidth="1"/>
    <col min="8" max="8" width="12" customWidth="1"/>
    <col min="9" max="9" width="11.77734375" customWidth="1"/>
    <col min="11" max="11" width="15.5546875" customWidth="1"/>
    <col min="13" max="13" width="12.5546875" customWidth="1"/>
    <col min="15" max="15" width="15.5546875" customWidth="1"/>
    <col min="17" max="17" width="12.5546875" customWidth="1"/>
    <col min="19" max="19" width="15.21875" customWidth="1"/>
    <col min="21" max="21" width="13.44140625" customWidth="1"/>
    <col min="23" max="23" width="15.5546875" customWidth="1"/>
  </cols>
  <sheetData>
    <row r="1" spans="1:37" ht="60" customHeight="1" x14ac:dyDescent="0.3">
      <c r="A1" s="641"/>
      <c r="B1" s="641"/>
      <c r="C1" s="641"/>
      <c r="D1" s="641"/>
      <c r="E1" s="641"/>
      <c r="F1" s="641"/>
      <c r="G1" s="641"/>
      <c r="H1" s="641"/>
      <c r="I1" s="641"/>
      <c r="J1" s="9"/>
      <c r="K1" s="9"/>
      <c r="L1" s="9"/>
      <c r="M1" s="9"/>
      <c r="N1" s="9"/>
      <c r="O1" s="9"/>
      <c r="P1" s="9"/>
      <c r="Q1" s="9"/>
      <c r="R1" s="9"/>
      <c r="S1" s="9"/>
      <c r="T1" s="9"/>
      <c r="U1" s="9"/>
      <c r="V1" s="9"/>
      <c r="W1" s="9"/>
      <c r="X1" s="9"/>
      <c r="Y1" s="9"/>
      <c r="Z1" s="9"/>
      <c r="AA1" s="9"/>
      <c r="AB1" s="9"/>
      <c r="AC1" s="9"/>
      <c r="AD1" s="9"/>
      <c r="AE1" s="9"/>
      <c r="AF1" s="9"/>
      <c r="AG1" s="9"/>
      <c r="AH1" s="9"/>
      <c r="AI1" s="9"/>
      <c r="AJ1" s="9"/>
      <c r="AK1" s="9"/>
    </row>
    <row r="2" spans="1:37" ht="30.75" customHeight="1" x14ac:dyDescent="0.3">
      <c r="A2" s="641"/>
      <c r="B2" s="641"/>
      <c r="C2" s="641"/>
      <c r="D2" s="641"/>
      <c r="E2" s="641"/>
      <c r="F2" s="641"/>
      <c r="G2" s="641"/>
      <c r="H2" s="641"/>
      <c r="I2" s="641"/>
      <c r="J2" s="9"/>
      <c r="K2" s="9"/>
      <c r="L2" s="9"/>
      <c r="M2" s="9"/>
      <c r="N2" s="9"/>
      <c r="O2" s="9"/>
      <c r="P2" s="9"/>
      <c r="Q2" s="9"/>
      <c r="R2" s="9"/>
      <c r="S2" s="9"/>
      <c r="T2" s="9"/>
      <c r="U2" s="9"/>
      <c r="V2" s="9"/>
      <c r="W2" s="9"/>
      <c r="X2" s="9"/>
      <c r="Y2" s="9"/>
      <c r="Z2" s="9"/>
      <c r="AA2" s="9"/>
      <c r="AB2" s="9"/>
      <c r="AC2" s="9"/>
      <c r="AD2" s="9"/>
      <c r="AE2" s="9"/>
      <c r="AF2" s="9"/>
      <c r="AG2" s="9"/>
      <c r="AH2" s="9"/>
      <c r="AI2" s="9"/>
      <c r="AJ2" s="9"/>
      <c r="AK2" s="9"/>
    </row>
    <row r="3" spans="1:37" ht="14.1" customHeight="1" x14ac:dyDescent="0.3">
      <c r="A3" s="640" t="s">
        <v>104</v>
      </c>
      <c r="B3" s="640"/>
      <c r="C3" s="640"/>
      <c r="D3" s="640"/>
      <c r="E3" s="640"/>
      <c r="F3" s="640"/>
      <c r="G3" s="640"/>
      <c r="H3" s="640"/>
      <c r="I3" s="640"/>
      <c r="J3" s="9"/>
      <c r="K3" s="9"/>
      <c r="L3" s="9"/>
      <c r="M3" s="9"/>
      <c r="N3" s="9"/>
      <c r="O3" s="9"/>
      <c r="P3" s="9"/>
      <c r="Q3" s="9"/>
      <c r="R3" s="9"/>
      <c r="S3" s="9"/>
      <c r="T3" s="9"/>
      <c r="U3" s="9"/>
      <c r="V3" s="9"/>
      <c r="W3" s="9"/>
      <c r="X3" s="9"/>
      <c r="Y3" s="9"/>
      <c r="Z3" s="9"/>
      <c r="AA3" s="9"/>
      <c r="AB3" s="9"/>
      <c r="AC3" s="9"/>
      <c r="AD3" s="9"/>
      <c r="AE3" s="9"/>
      <c r="AF3" s="9"/>
      <c r="AG3" s="9"/>
      <c r="AH3" s="9"/>
      <c r="AI3" s="9"/>
      <c r="AJ3" s="9"/>
      <c r="AK3" s="9"/>
    </row>
    <row r="4" spans="1:37" ht="17.100000000000001" customHeight="1" x14ac:dyDescent="0.3">
      <c r="A4" s="640"/>
      <c r="B4" s="640"/>
      <c r="C4" s="640"/>
      <c r="D4" s="640"/>
      <c r="E4" s="640"/>
      <c r="F4" s="640"/>
      <c r="G4" s="640"/>
      <c r="H4" s="640"/>
      <c r="I4" s="640"/>
      <c r="J4" s="9"/>
      <c r="K4" s="9"/>
      <c r="L4" s="9"/>
      <c r="M4" s="9"/>
      <c r="N4" s="9"/>
      <c r="O4" s="9"/>
      <c r="P4" s="9"/>
      <c r="Q4" s="9"/>
      <c r="R4" s="9"/>
      <c r="S4" s="9"/>
      <c r="T4" s="9"/>
      <c r="U4" s="9"/>
      <c r="V4" s="9"/>
      <c r="W4" s="9"/>
      <c r="X4" s="9"/>
      <c r="Y4" s="9"/>
      <c r="Z4" s="9"/>
      <c r="AA4" s="9"/>
      <c r="AB4" s="9"/>
      <c r="AC4" s="9"/>
      <c r="AD4" s="9"/>
      <c r="AE4" s="9"/>
      <c r="AF4" s="9"/>
      <c r="AG4" s="9"/>
      <c r="AH4" s="9"/>
      <c r="AI4" s="9"/>
      <c r="AJ4" s="9"/>
      <c r="AK4" s="9"/>
    </row>
    <row r="5" spans="1:37" ht="71.099999999999994" customHeight="1" x14ac:dyDescent="0.3">
      <c r="A5" s="642" t="s">
        <v>257</v>
      </c>
      <c r="B5" s="643"/>
      <c r="C5" s="643"/>
      <c r="D5" s="643"/>
      <c r="E5" s="643"/>
      <c r="F5" s="643"/>
      <c r="G5" s="643"/>
      <c r="H5" s="643"/>
      <c r="I5" s="644"/>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1:37" ht="13.8" x14ac:dyDescent="0.3">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row>
    <row r="7" spans="1:37" ht="18" customHeight="1" x14ac:dyDescent="0.45">
      <c r="A7" s="645" t="s">
        <v>22</v>
      </c>
      <c r="B7" s="646"/>
      <c r="C7" s="646"/>
      <c r="D7" s="646"/>
      <c r="E7" s="646"/>
      <c r="F7" s="646"/>
      <c r="G7" s="646"/>
      <c r="H7" s="646"/>
      <c r="I7" s="646"/>
      <c r="J7" s="646"/>
      <c r="K7" s="646"/>
      <c r="L7" s="646"/>
      <c r="M7" s="646"/>
      <c r="N7" s="646"/>
      <c r="O7" s="646"/>
      <c r="P7" s="646"/>
      <c r="Q7" s="646"/>
      <c r="R7" s="646"/>
      <c r="S7" s="646"/>
      <c r="T7" s="646"/>
      <c r="U7" s="646"/>
      <c r="V7" s="646"/>
      <c r="W7" s="647"/>
      <c r="X7" s="9"/>
      <c r="Y7" s="9"/>
      <c r="Z7" s="9"/>
      <c r="AA7" s="9"/>
      <c r="AB7" s="9"/>
      <c r="AC7" s="9"/>
      <c r="AD7" s="9"/>
      <c r="AE7" s="9"/>
      <c r="AF7" s="9"/>
      <c r="AG7" s="9"/>
      <c r="AH7" s="9"/>
      <c r="AI7" s="9"/>
      <c r="AJ7" s="9"/>
      <c r="AK7" s="9"/>
    </row>
    <row r="8" spans="1:37" ht="17.25" customHeight="1" x14ac:dyDescent="0.3">
      <c r="A8" s="730" t="s">
        <v>72</v>
      </c>
      <c r="B8" s="682" t="s">
        <v>106</v>
      </c>
      <c r="C8" s="683"/>
      <c r="D8" s="678" t="s">
        <v>107</v>
      </c>
      <c r="E8" s="679"/>
      <c r="F8" s="679"/>
      <c r="G8" s="680"/>
      <c r="H8" s="678" t="s">
        <v>108</v>
      </c>
      <c r="I8" s="679"/>
      <c r="J8" s="679"/>
      <c r="K8" s="680"/>
      <c r="L8" s="682" t="s">
        <v>109</v>
      </c>
      <c r="M8" s="683"/>
      <c r="N8" s="683"/>
      <c r="O8" s="684"/>
      <c r="P8" s="682" t="s">
        <v>110</v>
      </c>
      <c r="Q8" s="683"/>
      <c r="R8" s="683"/>
      <c r="S8" s="684"/>
      <c r="T8" s="682" t="s">
        <v>111</v>
      </c>
      <c r="U8" s="683"/>
      <c r="V8" s="683"/>
      <c r="W8" s="684"/>
      <c r="X8" s="9"/>
      <c r="Y8" s="9"/>
      <c r="Z8" s="9"/>
      <c r="AA8" s="9"/>
      <c r="AB8" s="9"/>
      <c r="AC8" s="9"/>
      <c r="AD8" s="9"/>
      <c r="AE8" s="9"/>
      <c r="AF8" s="9"/>
      <c r="AG8" s="9"/>
      <c r="AH8" s="9"/>
      <c r="AI8" s="9"/>
      <c r="AJ8" s="9"/>
      <c r="AK8" s="9"/>
    </row>
    <row r="9" spans="1:37" ht="34.200000000000003" x14ac:dyDescent="0.3">
      <c r="A9" s="731"/>
      <c r="B9" s="30" t="s">
        <v>112</v>
      </c>
      <c r="C9" s="232" t="s">
        <v>113</v>
      </c>
      <c r="D9" s="30" t="s">
        <v>112</v>
      </c>
      <c r="E9" s="232" t="s">
        <v>114</v>
      </c>
      <c r="F9" s="232" t="s">
        <v>113</v>
      </c>
      <c r="G9" s="238" t="s">
        <v>198</v>
      </c>
      <c r="H9" s="27" t="s">
        <v>112</v>
      </c>
      <c r="I9" s="232" t="s">
        <v>115</v>
      </c>
      <c r="J9" s="232" t="s">
        <v>113</v>
      </c>
      <c r="K9" s="238" t="s">
        <v>198</v>
      </c>
      <c r="L9" s="30" t="s">
        <v>112</v>
      </c>
      <c r="M9" s="232" t="s">
        <v>116</v>
      </c>
      <c r="N9" s="232" t="s">
        <v>113</v>
      </c>
      <c r="O9" s="238" t="s">
        <v>198</v>
      </c>
      <c r="P9" s="30" t="s">
        <v>112</v>
      </c>
      <c r="Q9" s="232" t="s">
        <v>117</v>
      </c>
      <c r="R9" s="232" t="s">
        <v>113</v>
      </c>
      <c r="S9" s="238" t="s">
        <v>198</v>
      </c>
      <c r="T9" s="27" t="s">
        <v>112</v>
      </c>
      <c r="U9" s="232" t="s">
        <v>118</v>
      </c>
      <c r="V9" s="232" t="s">
        <v>113</v>
      </c>
      <c r="W9" s="239" t="s">
        <v>198</v>
      </c>
      <c r="X9" s="9"/>
      <c r="Y9" s="9"/>
      <c r="Z9" s="9"/>
      <c r="AA9" s="9"/>
      <c r="AB9" s="9"/>
      <c r="AC9" s="9"/>
      <c r="AD9" s="9"/>
      <c r="AE9" s="9"/>
      <c r="AF9" s="9"/>
      <c r="AG9" s="9"/>
      <c r="AH9" s="9"/>
      <c r="AI9" s="9"/>
      <c r="AJ9" s="9"/>
      <c r="AK9" s="9"/>
    </row>
    <row r="10" spans="1:37" ht="16.350000000000001" customHeight="1" x14ac:dyDescent="0.3">
      <c r="A10" s="252" t="s">
        <v>200</v>
      </c>
      <c r="B10" s="210"/>
      <c r="C10" s="211"/>
      <c r="D10" s="210"/>
      <c r="E10" s="211"/>
      <c r="F10" s="211"/>
      <c r="G10" s="212"/>
      <c r="H10" s="210"/>
      <c r="I10" s="211"/>
      <c r="J10" s="211"/>
      <c r="K10" s="213"/>
      <c r="L10" s="210"/>
      <c r="M10" s="211"/>
      <c r="N10" s="211"/>
      <c r="O10" s="212"/>
      <c r="P10" s="210"/>
      <c r="Q10" s="211"/>
      <c r="R10" s="211"/>
      <c r="S10" s="212"/>
      <c r="T10" s="210"/>
      <c r="U10" s="211"/>
      <c r="V10" s="211"/>
      <c r="W10" s="213"/>
      <c r="X10" s="9"/>
      <c r="Y10" s="9"/>
      <c r="Z10" s="9"/>
      <c r="AA10" s="9"/>
      <c r="AB10" s="9"/>
      <c r="AC10" s="9"/>
      <c r="AD10" s="9"/>
      <c r="AE10" s="9"/>
      <c r="AF10" s="9"/>
      <c r="AG10" s="9"/>
      <c r="AH10" s="9"/>
      <c r="AI10" s="9"/>
      <c r="AJ10" s="9"/>
      <c r="AK10" s="9"/>
    </row>
    <row r="11" spans="1:37" ht="15" x14ac:dyDescent="0.35">
      <c r="A11" s="253" t="s">
        <v>176</v>
      </c>
      <c r="B11" s="308">
        <v>1464</v>
      </c>
      <c r="C11" s="309"/>
      <c r="D11" s="308">
        <v>1925.9999999999964</v>
      </c>
      <c r="E11" s="310">
        <f>+((D11/B11)-1)*100</f>
        <v>31.557377049180069</v>
      </c>
      <c r="F11" s="309"/>
      <c r="G11" s="311">
        <f>+(E11/100)*C14</f>
        <v>0.83531106793257526</v>
      </c>
      <c r="H11" s="312">
        <v>2129.0089999999982</v>
      </c>
      <c r="I11" s="310">
        <f>+((H11/D11)-1)*100</f>
        <v>10.540446521287761</v>
      </c>
      <c r="J11" s="309"/>
      <c r="K11" s="311">
        <f>+(I11/100)*F14</f>
        <v>0.34104983540272432</v>
      </c>
      <c r="L11" s="308">
        <v>2635.0000000000005</v>
      </c>
      <c r="M11" s="310">
        <f>+((L11/H11)-1)*100</f>
        <v>23.766503570440655</v>
      </c>
      <c r="N11" s="309"/>
      <c r="O11" s="311">
        <f>+(M11/100)*J14</f>
        <v>0.8001652448755292</v>
      </c>
      <c r="P11" s="308">
        <v>3700</v>
      </c>
      <c r="Q11" s="310">
        <f>+((P11/L11)-1)*100</f>
        <v>40.417457305502815</v>
      </c>
      <c r="R11" s="309"/>
      <c r="S11" s="311">
        <f>+(Q11/100)*N14</f>
        <v>1.5384069295264617</v>
      </c>
      <c r="T11" s="308">
        <v>4043.9279127130644</v>
      </c>
      <c r="U11" s="310">
        <f>+((T11/P11)-1)*100</f>
        <v>9.2953489922449783</v>
      </c>
      <c r="V11" s="309"/>
      <c r="W11" s="311">
        <f>+(U11/100)*R14</f>
        <v>0.38211204088916051</v>
      </c>
      <c r="X11" s="9"/>
      <c r="Y11" s="9"/>
      <c r="Z11" s="9"/>
      <c r="AA11" s="9"/>
      <c r="AB11" s="9"/>
      <c r="AC11" s="9"/>
      <c r="AD11" s="9"/>
      <c r="AE11" s="9"/>
      <c r="AF11" s="9"/>
      <c r="AG11" s="9"/>
      <c r="AH11" s="9"/>
      <c r="AI11" s="9"/>
      <c r="AJ11" s="9"/>
      <c r="AK11" s="9"/>
    </row>
    <row r="12" spans="1:37" ht="13.8" x14ac:dyDescent="0.3">
      <c r="A12" s="49" t="s">
        <v>201</v>
      </c>
      <c r="B12" s="290"/>
      <c r="C12" s="246">
        <f>+(B11/B35)*100</f>
        <v>9.0463961481137278E-2</v>
      </c>
      <c r="D12" s="290"/>
      <c r="E12" s="291"/>
      <c r="F12" s="246">
        <f>+(D11/D35)*100</f>
        <v>0.1111434910943823</v>
      </c>
      <c r="G12" s="267"/>
      <c r="H12" s="292"/>
      <c r="I12" s="291"/>
      <c r="J12" s="246">
        <f>+(H11/H35)*100</f>
        <v>0.11462029831300513</v>
      </c>
      <c r="K12" s="267"/>
      <c r="L12" s="290"/>
      <c r="M12" s="291"/>
      <c r="N12" s="246">
        <f>+(L11/L35)*100</f>
        <v>0.15104467311009298</v>
      </c>
      <c r="O12" s="267"/>
      <c r="P12" s="290"/>
      <c r="Q12" s="291"/>
      <c r="R12" s="246">
        <f>+(P11/P35)*100</f>
        <v>0.17401659459871302</v>
      </c>
      <c r="S12" s="267"/>
      <c r="T12" s="290"/>
      <c r="U12" s="291"/>
      <c r="V12" s="246">
        <f>+(T11/T35)*100</f>
        <v>0.15450012217009546</v>
      </c>
      <c r="W12" s="267"/>
      <c r="X12" s="9"/>
      <c r="Y12" s="9"/>
      <c r="Z12" s="9"/>
      <c r="AA12" s="9"/>
      <c r="AB12" s="9"/>
      <c r="AC12" s="9"/>
      <c r="AD12" s="9"/>
      <c r="AE12" s="9"/>
      <c r="AF12" s="9"/>
      <c r="AG12" s="9"/>
      <c r="AH12" s="9"/>
      <c r="AI12" s="9"/>
      <c r="AJ12" s="9"/>
      <c r="AK12" s="9"/>
    </row>
    <row r="13" spans="1:37" ht="13.8" x14ac:dyDescent="0.3">
      <c r="A13" s="219" t="s">
        <v>202</v>
      </c>
      <c r="B13" s="268"/>
      <c r="C13" s="247">
        <f>+(B11/B38)*100</f>
        <v>0.15904900860537705</v>
      </c>
      <c r="D13" s="268"/>
      <c r="E13" s="270"/>
      <c r="F13" s="247">
        <f>+(D11/D38)*100</f>
        <v>0.19498051713368478</v>
      </c>
      <c r="G13" s="271"/>
      <c r="H13" s="293"/>
      <c r="I13" s="270"/>
      <c r="J13" s="247">
        <f>+(H11/H38)*100</f>
        <v>0.20083702177596138</v>
      </c>
      <c r="K13" s="271"/>
      <c r="L13" s="268"/>
      <c r="M13" s="270"/>
      <c r="N13" s="247">
        <f>+(L11/L38)*100</f>
        <v>0.26409632951203754</v>
      </c>
      <c r="O13" s="271"/>
      <c r="P13" s="268"/>
      <c r="Q13" s="270"/>
      <c r="R13" s="247">
        <f>+(P11/P38)*100</f>
        <v>0.31025016225244917</v>
      </c>
      <c r="S13" s="271"/>
      <c r="T13" s="268"/>
      <c r="U13" s="270"/>
      <c r="V13" s="247">
        <f>+(T11/T38)*100</f>
        <v>0.27650364899792512</v>
      </c>
      <c r="W13" s="271"/>
      <c r="X13" s="9"/>
      <c r="Y13" s="9"/>
      <c r="Z13" s="9"/>
      <c r="AA13" s="9"/>
      <c r="AB13" s="9"/>
      <c r="AC13" s="9"/>
      <c r="AD13" s="9"/>
      <c r="AE13" s="9"/>
      <c r="AF13" s="9"/>
      <c r="AG13" s="9"/>
      <c r="AH13" s="9"/>
      <c r="AI13" s="9"/>
      <c r="AJ13" s="9"/>
      <c r="AK13" s="9"/>
    </row>
    <row r="14" spans="1:37" ht="13.8" x14ac:dyDescent="0.3">
      <c r="A14" s="240" t="s">
        <v>203</v>
      </c>
      <c r="B14" s="290"/>
      <c r="C14" s="246">
        <f>+B11/'C.1__'!$B$11*100</f>
        <v>2.646959747734416</v>
      </c>
      <c r="D14" s="290"/>
      <c r="E14" s="291"/>
      <c r="F14" s="246">
        <f>+D11/'C.1__'!D$11*100</f>
        <v>3.2356298636298866</v>
      </c>
      <c r="G14" s="267"/>
      <c r="H14" s="292"/>
      <c r="I14" s="291"/>
      <c r="J14" s="246">
        <f>+H11/'C.1__'!G$11*100</f>
        <v>3.3667772901636508</v>
      </c>
      <c r="K14" s="267"/>
      <c r="L14" s="290"/>
      <c r="M14" s="291"/>
      <c r="N14" s="246">
        <f>+L11/'C.1__'!J$11*100</f>
        <v>3.8062932012227511</v>
      </c>
      <c r="O14" s="267"/>
      <c r="P14" s="290"/>
      <c r="Q14" s="291"/>
      <c r="R14" s="246">
        <f>+P11/'C.1__'!M$11*100</f>
        <v>4.1107874616429463</v>
      </c>
      <c r="S14" s="267"/>
      <c r="T14" s="290"/>
      <c r="U14" s="291"/>
      <c r="V14" s="246">
        <f>+T11/'C.1__'!P$11*100</f>
        <v>3.6128492573496698</v>
      </c>
      <c r="W14" s="267"/>
      <c r="X14" s="9"/>
      <c r="Y14" s="9"/>
      <c r="Z14" s="9"/>
      <c r="AA14" s="9"/>
      <c r="AB14" s="9"/>
      <c r="AC14" s="9"/>
      <c r="AD14" s="9"/>
      <c r="AE14" s="9"/>
      <c r="AF14" s="9"/>
      <c r="AG14" s="9"/>
      <c r="AH14" s="9"/>
      <c r="AI14" s="9"/>
      <c r="AJ14" s="9"/>
      <c r="AK14" s="9"/>
    </row>
    <row r="15" spans="1:37" ht="15" x14ac:dyDescent="0.35">
      <c r="A15" s="254" t="s">
        <v>179</v>
      </c>
      <c r="B15" s="313">
        <v>716.23208110774374</v>
      </c>
      <c r="C15" s="314"/>
      <c r="D15" s="313">
        <v>919.97469882776898</v>
      </c>
      <c r="E15" s="315">
        <f>+((D15/B15)-1)*100</f>
        <v>28.446452357301766</v>
      </c>
      <c r="F15" s="314"/>
      <c r="G15" s="316">
        <f>+(E15/100)*C19</f>
        <v>0.84349814645996279</v>
      </c>
      <c r="H15" s="317">
        <v>997.98339758460043</v>
      </c>
      <c r="I15" s="315">
        <f>+((H15/D15)-1)*100</f>
        <v>8.4794395820048116</v>
      </c>
      <c r="J15" s="314"/>
      <c r="K15" s="316">
        <f>+(I15/100)*F19</f>
        <v>0.30218997169605555</v>
      </c>
      <c r="L15" s="313">
        <v>1190.56004580629</v>
      </c>
      <c r="M15" s="315">
        <f>+((L15/H15)-1)*100</f>
        <v>19.29657834867584</v>
      </c>
      <c r="N15" s="314"/>
      <c r="O15" s="316">
        <f>+(M15/100)*J19</f>
        <v>0.71295069170957936</v>
      </c>
      <c r="P15" s="313">
        <v>1765.247408868207</v>
      </c>
      <c r="Q15" s="315">
        <f>+((P15/L15)-1)*100</f>
        <v>48.270338408065605</v>
      </c>
      <c r="R15" s="314"/>
      <c r="S15" s="316">
        <f>+(Q15/100)*N19</f>
        <v>1.8604733988918589</v>
      </c>
      <c r="T15" s="313">
        <v>1950.2201656594373</v>
      </c>
      <c r="U15" s="315">
        <f>+((T15/P15)-1)*100</f>
        <v>10.478574043613875</v>
      </c>
      <c r="V15" s="314"/>
      <c r="W15" s="316">
        <f>+(U15/100)*R19</f>
        <v>0.43258049091005274</v>
      </c>
      <c r="X15" s="9"/>
      <c r="Y15" s="9"/>
      <c r="Z15" s="9"/>
      <c r="AA15" s="9"/>
      <c r="AB15" s="9"/>
      <c r="AC15" s="9"/>
      <c r="AD15" s="9"/>
      <c r="AE15" s="9"/>
      <c r="AF15" s="9"/>
      <c r="AG15" s="9"/>
      <c r="AH15" s="9"/>
      <c r="AI15" s="9"/>
      <c r="AJ15" s="9"/>
      <c r="AK15" s="9"/>
    </row>
    <row r="16" spans="1:37" ht="26.4" x14ac:dyDescent="0.3">
      <c r="A16" s="240" t="s">
        <v>204</v>
      </c>
      <c r="B16" s="294"/>
      <c r="C16" s="246">
        <f>+(B15/B36)*100</f>
        <v>9.1540849150676964E-2</v>
      </c>
      <c r="D16" s="294"/>
      <c r="E16" s="295"/>
      <c r="F16" s="246">
        <f>+(D15/D36)*100</f>
        <v>0.11001336924345421</v>
      </c>
      <c r="G16" s="267"/>
      <c r="H16" s="296"/>
      <c r="I16" s="295"/>
      <c r="J16" s="246">
        <f>+(H15/H36)*100</f>
        <v>0.11117696900523927</v>
      </c>
      <c r="K16" s="267"/>
      <c r="L16" s="294"/>
      <c r="M16" s="295"/>
      <c r="N16" s="246">
        <f>+(L15/L36)*100</f>
        <v>0.14242119926912361</v>
      </c>
      <c r="O16" s="267"/>
      <c r="P16" s="294"/>
      <c r="Q16" s="295"/>
      <c r="R16" s="246">
        <f>+(P15/P36)*100</f>
        <v>0.16864738994966194</v>
      </c>
      <c r="S16" s="267"/>
      <c r="T16" s="294"/>
      <c r="U16" s="295"/>
      <c r="V16" s="246">
        <f>+(T15/T36)*100</f>
        <v>0.14973405363862097</v>
      </c>
      <c r="W16" s="267"/>
      <c r="X16" s="9"/>
      <c r="Y16" s="9"/>
      <c r="Z16" s="9"/>
      <c r="AA16" s="9"/>
      <c r="AB16" s="9"/>
      <c r="AC16" s="9"/>
      <c r="AD16" s="9"/>
      <c r="AE16" s="9"/>
      <c r="AF16" s="9"/>
      <c r="AG16" s="9"/>
      <c r="AH16" s="9"/>
      <c r="AI16" s="9"/>
      <c r="AJ16" s="9"/>
      <c r="AK16" s="9"/>
    </row>
    <row r="17" spans="1:37" ht="13.8" x14ac:dyDescent="0.3">
      <c r="A17" s="219" t="s">
        <v>181</v>
      </c>
      <c r="B17" s="272"/>
      <c r="C17" s="247">
        <f>+(B15/B11)*100</f>
        <v>48.922956359818556</v>
      </c>
      <c r="D17" s="272"/>
      <c r="E17" s="273"/>
      <c r="F17" s="247">
        <f>+(D15/D11)*100</f>
        <v>47.766079897599731</v>
      </c>
      <c r="G17" s="271"/>
      <c r="H17" s="297"/>
      <c r="I17" s="273"/>
      <c r="J17" s="247">
        <f>+(H15/H11)*100</f>
        <v>46.875489844552149</v>
      </c>
      <c r="K17" s="271"/>
      <c r="L17" s="272"/>
      <c r="M17" s="273"/>
      <c r="N17" s="247">
        <f>+(L15/L11)*100</f>
        <v>45.18254443287627</v>
      </c>
      <c r="O17" s="271"/>
      <c r="P17" s="272"/>
      <c r="Q17" s="273"/>
      <c r="R17" s="247">
        <f>+(P15/P11)*100</f>
        <v>47.709389428870459</v>
      </c>
      <c r="S17" s="271"/>
      <c r="T17" s="272"/>
      <c r="U17" s="273"/>
      <c r="V17" s="247">
        <f>+(T15/T11)*100</f>
        <v>48.225888486499699</v>
      </c>
      <c r="W17" s="271"/>
      <c r="X17" s="9"/>
      <c r="Y17" s="9"/>
      <c r="Z17" s="9"/>
      <c r="AA17" s="9"/>
      <c r="AB17" s="9"/>
      <c r="AC17" s="9"/>
      <c r="AD17" s="9"/>
      <c r="AE17" s="9"/>
      <c r="AF17" s="9"/>
      <c r="AG17" s="9"/>
      <c r="AH17" s="9"/>
      <c r="AI17" s="9"/>
      <c r="AJ17" s="9"/>
      <c r="AK17" s="9"/>
    </row>
    <row r="18" spans="1:37" ht="13.8" x14ac:dyDescent="0.3">
      <c r="A18" s="49" t="s">
        <v>182</v>
      </c>
      <c r="B18" s="294"/>
      <c r="C18" s="246">
        <f>+B15/B20*100</f>
        <v>95.782670399763916</v>
      </c>
      <c r="D18" s="294"/>
      <c r="E18" s="295"/>
      <c r="F18" s="246">
        <f>+D15/D20*100</f>
        <v>91.446477315809886</v>
      </c>
      <c r="G18" s="267"/>
      <c r="H18" s="296"/>
      <c r="I18" s="295"/>
      <c r="J18" s="246">
        <f>+H15/H20*100</f>
        <v>88.237029776631502</v>
      </c>
      <c r="K18" s="267"/>
      <c r="L18" s="294"/>
      <c r="M18" s="295"/>
      <c r="N18" s="246">
        <f>+L15/L20*100</f>
        <v>82.423644011624091</v>
      </c>
      <c r="O18" s="267"/>
      <c r="P18" s="294"/>
      <c r="Q18" s="295"/>
      <c r="R18" s="246">
        <f>+P15/P20*100</f>
        <v>91.238922069905144</v>
      </c>
      <c r="S18" s="267"/>
      <c r="T18" s="294"/>
      <c r="U18" s="295"/>
      <c r="V18" s="246">
        <f>+T15/T20*100</f>
        <v>93.14672348153114</v>
      </c>
      <c r="W18" s="267"/>
      <c r="X18" s="9"/>
      <c r="Y18" s="9"/>
      <c r="Z18" s="9"/>
      <c r="AA18" s="9"/>
      <c r="AB18" s="9"/>
      <c r="AC18" s="9"/>
      <c r="AD18" s="9"/>
      <c r="AE18" s="9"/>
      <c r="AF18" s="9"/>
      <c r="AG18" s="9"/>
      <c r="AH18" s="9"/>
      <c r="AI18" s="9"/>
      <c r="AJ18" s="9"/>
      <c r="AK18" s="9"/>
    </row>
    <row r="19" spans="1:37" ht="26.4" x14ac:dyDescent="0.3">
      <c r="A19" s="242" t="s">
        <v>227</v>
      </c>
      <c r="B19" s="272"/>
      <c r="C19" s="247">
        <f>+(B15/'C.1__'!$B$14)*100</f>
        <v>2.9652138546670121</v>
      </c>
      <c r="D19" s="272"/>
      <c r="E19" s="273"/>
      <c r="F19" s="247">
        <f>+(D15/'C.1__'!D$14)*100</f>
        <v>3.5637965077004314</v>
      </c>
      <c r="G19" s="271"/>
      <c r="H19" s="297"/>
      <c r="I19" s="273"/>
      <c r="J19" s="247">
        <f>+(H15/'C.1__'!G$14)*100</f>
        <v>3.6947000593942243</v>
      </c>
      <c r="K19" s="271"/>
      <c r="L19" s="272"/>
      <c r="M19" s="273"/>
      <c r="N19" s="247">
        <f>+(L15/'C.1__'!J$14)*100</f>
        <v>3.8542787563738896</v>
      </c>
      <c r="O19" s="271"/>
      <c r="P19" s="272"/>
      <c r="Q19" s="273"/>
      <c r="R19" s="247">
        <f>+(P15/'C.1__'!M$14)*100</f>
        <v>4.1282381468086031</v>
      </c>
      <c r="S19" s="271"/>
      <c r="T19" s="272"/>
      <c r="U19" s="273"/>
      <c r="V19" s="247">
        <f>+(T15/'C.1__'!P$14)*100</f>
        <v>3.6401332896752652</v>
      </c>
      <c r="W19" s="271"/>
      <c r="X19" s="9"/>
      <c r="Y19" s="9"/>
      <c r="Z19" s="9"/>
      <c r="AA19" s="9"/>
      <c r="AB19" s="9"/>
      <c r="AC19" s="9"/>
      <c r="AD19" s="9"/>
      <c r="AE19" s="9"/>
      <c r="AF19" s="9"/>
      <c r="AG19" s="9"/>
      <c r="AH19" s="9"/>
      <c r="AI19" s="9"/>
      <c r="AJ19" s="9"/>
      <c r="AK19" s="9"/>
    </row>
    <row r="20" spans="1:37" ht="15" x14ac:dyDescent="0.3">
      <c r="A20" s="255" t="s">
        <v>183</v>
      </c>
      <c r="B20" s="318">
        <f>+B11-B15</f>
        <v>747.76791889225626</v>
      </c>
      <c r="C20" s="319"/>
      <c r="D20" s="318">
        <f>+D11-D15</f>
        <v>1006.0253011722274</v>
      </c>
      <c r="E20" s="320">
        <f>+((D20/B20)-1)*100</f>
        <v>34.537103793186752</v>
      </c>
      <c r="F20" s="319"/>
      <c r="G20" s="321">
        <f>+(E20/100)*C24</f>
        <v>0.82896347082157829</v>
      </c>
      <c r="H20" s="322">
        <f>+H11-H15</f>
        <v>1131.0256024153978</v>
      </c>
      <c r="I20" s="320">
        <f>+((H20/D20)-1)*100</f>
        <v>12.425164764496399</v>
      </c>
      <c r="J20" s="319"/>
      <c r="K20" s="321">
        <f>+(I20/100)*F24</f>
        <v>0.3708077133805725</v>
      </c>
      <c r="L20" s="318">
        <f>+L11-L15</f>
        <v>1444.4399541937105</v>
      </c>
      <c r="M20" s="320">
        <f>+((L20/H20)-1)*100</f>
        <v>27.710632819362413</v>
      </c>
      <c r="N20" s="319"/>
      <c r="O20" s="321">
        <f>+(M20/100)*J24</f>
        <v>0.86519760537898027</v>
      </c>
      <c r="P20" s="318">
        <f>+P11-P15</f>
        <v>1934.752591131793</v>
      </c>
      <c r="Q20" s="320">
        <f>+((P20/L20)-1)*100</f>
        <v>33.944826540870366</v>
      </c>
      <c r="R20" s="319"/>
      <c r="S20" s="321">
        <f>+(Q20/100)*N24</f>
        <v>1.2789157777942943</v>
      </c>
      <c r="T20" s="318">
        <f>+T11-T15</f>
        <v>2093.7077470536269</v>
      </c>
      <c r="U20" s="320">
        <f>+((T20/P20)-1)*100</f>
        <v>8.2157872097149198</v>
      </c>
      <c r="V20" s="319"/>
      <c r="W20" s="321">
        <f>+(U20/100)*R24</f>
        <v>0.33643598190274915</v>
      </c>
      <c r="X20" s="9"/>
      <c r="Y20" s="9"/>
      <c r="Z20" s="9"/>
      <c r="AA20" s="9"/>
      <c r="AB20" s="9"/>
      <c r="AC20" s="9"/>
      <c r="AD20" s="9"/>
      <c r="AE20" s="9"/>
      <c r="AF20" s="9"/>
      <c r="AG20" s="9"/>
      <c r="AH20" s="9"/>
      <c r="AI20" s="9"/>
      <c r="AJ20" s="9"/>
      <c r="AK20" s="9"/>
    </row>
    <row r="21" spans="1:37" ht="13.8" x14ac:dyDescent="0.3">
      <c r="A21" s="219" t="s">
        <v>206</v>
      </c>
      <c r="B21" s="214"/>
      <c r="C21" s="247">
        <f>+(B20/B37)*100</f>
        <v>8.9455981760180714E-2</v>
      </c>
      <c r="D21" s="214"/>
      <c r="E21" s="236"/>
      <c r="F21" s="247">
        <f>+(D20/D37)*100</f>
        <v>0.1121974649332885</v>
      </c>
      <c r="G21" s="276"/>
      <c r="H21" s="215"/>
      <c r="I21" s="236"/>
      <c r="J21" s="247">
        <f>+(H20/H37)*100</f>
        <v>0.11784069906973571</v>
      </c>
      <c r="K21" s="276"/>
      <c r="L21" s="278"/>
      <c r="M21" s="236"/>
      <c r="N21" s="247">
        <f>+(L20/L37)*100</f>
        <v>0.15897879030147358</v>
      </c>
      <c r="O21" s="277"/>
      <c r="P21" s="278"/>
      <c r="Q21" s="236"/>
      <c r="R21" s="247">
        <f>+(P20/P37)*100</f>
        <v>0.17922258318536327</v>
      </c>
      <c r="S21" s="277"/>
      <c r="T21" s="278"/>
      <c r="U21" s="236"/>
      <c r="V21" s="247">
        <f>+(T20/T37)*100</f>
        <v>0.15922083050148078</v>
      </c>
      <c r="W21" s="276"/>
      <c r="X21" s="9"/>
      <c r="Y21" s="9"/>
      <c r="Z21" s="9"/>
      <c r="AA21" s="9"/>
      <c r="AB21" s="9"/>
      <c r="AC21" s="9"/>
      <c r="AD21" s="9"/>
      <c r="AE21" s="9"/>
      <c r="AF21" s="9"/>
      <c r="AG21" s="9"/>
      <c r="AH21" s="9"/>
      <c r="AI21" s="9"/>
      <c r="AJ21" s="9"/>
      <c r="AK21" s="9"/>
    </row>
    <row r="22" spans="1:37" ht="13.8" hidden="1" x14ac:dyDescent="0.3">
      <c r="A22" s="49" t="s">
        <v>185</v>
      </c>
      <c r="B22" s="59"/>
      <c r="C22" s="246">
        <f>+(B20/B11)*100</f>
        <v>51.077043640181444</v>
      </c>
      <c r="D22" s="59"/>
      <c r="E22" s="233"/>
      <c r="F22" s="246">
        <f>+(D20/D11)*100</f>
        <v>52.233920102400276</v>
      </c>
      <c r="G22" s="280"/>
      <c r="H22" s="64"/>
      <c r="I22" s="233"/>
      <c r="J22" s="246">
        <f>+(H20/H11)*100</f>
        <v>53.124510155447844</v>
      </c>
      <c r="K22" s="280"/>
      <c r="L22" s="282"/>
      <c r="M22" s="233"/>
      <c r="N22" s="246">
        <f>+(L20/L11)*100</f>
        <v>54.81745556712373</v>
      </c>
      <c r="O22" s="281"/>
      <c r="P22" s="282"/>
      <c r="Q22" s="233"/>
      <c r="R22" s="246">
        <f>+(P20/P11)*100</f>
        <v>52.290610571129534</v>
      </c>
      <c r="S22" s="281"/>
      <c r="T22" s="282"/>
      <c r="U22" s="233"/>
      <c r="V22" s="246">
        <f>+(T20/T11)*100</f>
        <v>51.774111513500301</v>
      </c>
      <c r="W22" s="280"/>
      <c r="X22" s="9"/>
      <c r="Y22" s="9"/>
      <c r="Z22" s="9"/>
      <c r="AA22" s="9"/>
      <c r="AB22" s="9"/>
      <c r="AC22" s="9"/>
      <c r="AD22" s="9"/>
      <c r="AE22" s="9"/>
      <c r="AF22" s="9"/>
      <c r="AG22" s="9"/>
      <c r="AH22" s="9"/>
      <c r="AI22" s="9"/>
      <c r="AJ22" s="9"/>
      <c r="AK22" s="9"/>
    </row>
    <row r="23" spans="1:37" ht="13.8" x14ac:dyDescent="0.3">
      <c r="A23" s="219" t="s">
        <v>207</v>
      </c>
      <c r="B23" s="214"/>
      <c r="C23" s="247">
        <f>+(B20/B38)*100</f>
        <v>8.1237531534644358E-2</v>
      </c>
      <c r="D23" s="214"/>
      <c r="E23" s="236"/>
      <c r="F23" s="247">
        <f>+(D20/D38)*100</f>
        <v>0.10184596753485579</v>
      </c>
      <c r="G23" s="276"/>
      <c r="H23" s="215"/>
      <c r="I23" s="236"/>
      <c r="J23" s="247">
        <f>+(H20/H38)*100</f>
        <v>0.10669368402926963</v>
      </c>
      <c r="K23" s="276"/>
      <c r="L23" s="278"/>
      <c r="M23" s="236"/>
      <c r="N23" s="247">
        <f>+(L20/L38)*100</f>
        <v>0.14477088808466584</v>
      </c>
      <c r="O23" s="277"/>
      <c r="P23" s="278"/>
      <c r="Q23" s="236"/>
      <c r="R23" s="247">
        <f>+(P20/P38)*100</f>
        <v>0.16223170413972574</v>
      </c>
      <c r="S23" s="277"/>
      <c r="T23" s="278"/>
      <c r="U23" s="236"/>
      <c r="V23" s="247">
        <f>+(T20/T38)*100</f>
        <v>0.14315730757108319</v>
      </c>
      <c r="W23" s="276"/>
      <c r="X23" s="9"/>
      <c r="Y23" s="9"/>
      <c r="Z23" s="9"/>
      <c r="AA23" s="9"/>
      <c r="AB23" s="9"/>
      <c r="AC23" s="9"/>
      <c r="AD23" s="9"/>
      <c r="AE23" s="9"/>
      <c r="AF23" s="9"/>
      <c r="AG23" s="9"/>
      <c r="AH23" s="9"/>
      <c r="AI23" s="9"/>
      <c r="AJ23" s="9"/>
      <c r="AK23" s="9"/>
    </row>
    <row r="24" spans="1:37" ht="26.4" x14ac:dyDescent="0.3">
      <c r="A24" s="241" t="s">
        <v>208</v>
      </c>
      <c r="B24" s="63"/>
      <c r="C24" s="248">
        <f>+(B20/'C.1__'!$B$18)*100</f>
        <v>2.4002113083527017</v>
      </c>
      <c r="D24" s="63"/>
      <c r="E24" s="234"/>
      <c r="F24" s="248">
        <f>+(D20/'C.1__'!D$18)*100</f>
        <v>2.9843283401771581</v>
      </c>
      <c r="G24" s="298"/>
      <c r="H24" s="204"/>
      <c r="I24" s="234"/>
      <c r="J24" s="248">
        <f>+(H20/'C.1__'!G$18)*100</f>
        <v>3.1222585605278406</v>
      </c>
      <c r="K24" s="298"/>
      <c r="L24" s="299"/>
      <c r="M24" s="234"/>
      <c r="N24" s="248">
        <f>+(L20/'C.1__'!J$18)*100</f>
        <v>3.767630912046199</v>
      </c>
      <c r="O24" s="300"/>
      <c r="P24" s="299"/>
      <c r="Q24" s="234"/>
      <c r="R24" s="248">
        <f>+(P20/'C.1__'!M$18)*100</f>
        <v>4.0949938613907113</v>
      </c>
      <c r="S24" s="300"/>
      <c r="T24" s="299"/>
      <c r="U24" s="234"/>
      <c r="V24" s="248">
        <f>+(T20/'C.1__'!P$18)*100</f>
        <v>3.5878004454615837</v>
      </c>
      <c r="W24" s="298"/>
      <c r="X24" s="9"/>
      <c r="Y24" s="9"/>
      <c r="Z24" s="9"/>
      <c r="AA24" s="9"/>
      <c r="AB24" s="9"/>
      <c r="AC24" s="9"/>
      <c r="AD24" s="9"/>
      <c r="AE24" s="9"/>
      <c r="AF24" s="9"/>
      <c r="AG24" s="9"/>
      <c r="AH24" s="9"/>
      <c r="AI24" s="9"/>
      <c r="AJ24" s="9"/>
      <c r="AK24" s="9"/>
    </row>
    <row r="25" spans="1:37" ht="15" x14ac:dyDescent="0.35">
      <c r="A25" s="256" t="s">
        <v>209</v>
      </c>
      <c r="B25" s="205"/>
      <c r="C25" s="249"/>
      <c r="D25" s="205"/>
      <c r="E25" s="206"/>
      <c r="F25" s="249"/>
      <c r="G25" s="301"/>
      <c r="H25" s="205"/>
      <c r="I25" s="206"/>
      <c r="J25" s="249"/>
      <c r="K25" s="302"/>
      <c r="L25" s="303"/>
      <c r="M25" s="206"/>
      <c r="N25" s="249"/>
      <c r="O25" s="301"/>
      <c r="P25" s="304"/>
      <c r="Q25" s="206"/>
      <c r="R25" s="249"/>
      <c r="S25" s="301"/>
      <c r="T25" s="304"/>
      <c r="U25" s="206"/>
      <c r="V25" s="249"/>
      <c r="W25" s="302"/>
      <c r="X25" s="9"/>
      <c r="Y25" s="9"/>
      <c r="Z25" s="9"/>
      <c r="AA25" s="9"/>
      <c r="AB25" s="9"/>
      <c r="AC25" s="9"/>
      <c r="AD25" s="9"/>
      <c r="AE25" s="9"/>
      <c r="AF25" s="9"/>
      <c r="AG25" s="9"/>
      <c r="AH25" s="9"/>
      <c r="AI25" s="9"/>
      <c r="AJ25" s="9"/>
      <c r="AK25" s="9"/>
    </row>
    <row r="26" spans="1:37" ht="15" x14ac:dyDescent="0.35">
      <c r="A26" s="384" t="s">
        <v>210</v>
      </c>
      <c r="B26" s="385">
        <v>334.77940566693746</v>
      </c>
      <c r="C26" s="386"/>
      <c r="D26" s="387">
        <v>441.64418964527243</v>
      </c>
      <c r="E26" s="310">
        <f t="shared" ref="E26:E32" si="0">+((D26/B26)-1)*100</f>
        <v>31.920955163129626</v>
      </c>
      <c r="F26" s="386"/>
      <c r="G26" s="311">
        <f>+(E26/100)*C28</f>
        <v>0.86508954450543774</v>
      </c>
      <c r="H26" s="387">
        <v>484.36062687924669</v>
      </c>
      <c r="I26" s="310">
        <f>+((H26/D26)-1)*100</f>
        <v>9.6721383945487904</v>
      </c>
      <c r="J26" s="386"/>
      <c r="K26" s="311">
        <f>+(I26/100)*F28</f>
        <v>0.31363093497996702</v>
      </c>
      <c r="L26" s="387">
        <v>611.04766331653479</v>
      </c>
      <c r="M26" s="310">
        <f>+((L26/H26)-1)*100</f>
        <v>26.155519133241146</v>
      </c>
      <c r="N26" s="386"/>
      <c r="O26" s="311">
        <f>+(M26/100)*J28</f>
        <v>0.85541621546780455</v>
      </c>
      <c r="P26" s="387">
        <v>807.78060612875277</v>
      </c>
      <c r="Q26" s="310">
        <f>+((P26/L26)-1)*100</f>
        <v>32.196006076584304</v>
      </c>
      <c r="R26" s="386"/>
      <c r="S26" s="311">
        <f>+(Q26/100)*N28</f>
        <v>1.1181564379994222</v>
      </c>
      <c r="T26" s="387">
        <v>801.93825605365771</v>
      </c>
      <c r="U26" s="310">
        <f>+((T26/P26)-1)*100</f>
        <v>-0.72325951264096133</v>
      </c>
      <c r="V26" s="386"/>
      <c r="W26" s="311">
        <f>+(U26/100)*R28</f>
        <v>-2.7108443695862211E-2</v>
      </c>
      <c r="X26" s="217"/>
      <c r="Y26" s="217"/>
      <c r="Z26" s="217"/>
      <c r="AA26" s="217"/>
      <c r="AB26" s="217"/>
      <c r="AC26" s="217"/>
      <c r="AD26" s="217"/>
      <c r="AE26" s="217"/>
      <c r="AF26" s="217"/>
      <c r="AG26" s="217"/>
      <c r="AH26" s="217"/>
      <c r="AI26" s="217"/>
      <c r="AJ26" s="217"/>
      <c r="AK26" s="217"/>
    </row>
    <row r="27" spans="1:37" ht="15" x14ac:dyDescent="0.3">
      <c r="A27" s="388" t="s">
        <v>133</v>
      </c>
      <c r="B27" s="323"/>
      <c r="C27" s="402">
        <f>+(B26/B$38)*100</f>
        <v>3.6370445746464308E-2</v>
      </c>
      <c r="D27" s="324"/>
      <c r="E27" s="326"/>
      <c r="F27" s="402">
        <f>+(D26/D$38)*100</f>
        <v>4.4710286856761441E-2</v>
      </c>
      <c r="G27" s="383"/>
      <c r="H27" s="324"/>
      <c r="I27" s="326"/>
      <c r="J27" s="402">
        <f>+(H26/H$38)*100</f>
        <v>4.5691467611440655E-2</v>
      </c>
      <c r="K27" s="328"/>
      <c r="L27" s="323"/>
      <c r="M27" s="326"/>
      <c r="N27" s="402">
        <f>+(L26/L$38)*100</f>
        <v>6.1243053145656208E-2</v>
      </c>
      <c r="O27" s="328"/>
      <c r="P27" s="324"/>
      <c r="Q27" s="326"/>
      <c r="R27" s="402">
        <f>+(P26/P$38)*100</f>
        <v>6.7733530842115489E-2</v>
      </c>
      <c r="S27" s="328"/>
      <c r="T27" s="324"/>
      <c r="U27" s="326"/>
      <c r="V27" s="402">
        <f>+(T26/T$38)*100</f>
        <v>5.4832543718887551E-2</v>
      </c>
      <c r="W27" s="328"/>
      <c r="X27" s="217"/>
      <c r="Y27" s="217"/>
      <c r="Z27" s="217"/>
      <c r="AA27" s="217"/>
      <c r="AB27" s="217"/>
      <c r="AC27" s="217"/>
      <c r="AD27" s="217"/>
      <c r="AE27" s="217"/>
      <c r="AF27" s="217"/>
      <c r="AG27" s="217"/>
      <c r="AH27" s="217"/>
      <c r="AI27" s="217"/>
      <c r="AJ27" s="217"/>
      <c r="AK27" s="217"/>
    </row>
    <row r="28" spans="1:37" ht="26.4" x14ac:dyDescent="0.3">
      <c r="A28" s="243" t="s">
        <v>211</v>
      </c>
      <c r="B28" s="220"/>
      <c r="C28" s="250">
        <f>+(B26/'C.1__'!$B$23)*100</f>
        <v>2.7100991811944946</v>
      </c>
      <c r="D28" s="218"/>
      <c r="E28" s="270"/>
      <c r="F28" s="250">
        <f>+(D26/'C.1__'!D$23)*100</f>
        <v>3.2426224913895894</v>
      </c>
      <c r="G28" s="305"/>
      <c r="H28" s="218"/>
      <c r="I28" s="270"/>
      <c r="J28" s="250">
        <f>+(H26/'C.1__'!G$23)*100</f>
        <v>3.2704998555377665</v>
      </c>
      <c r="K28" s="306"/>
      <c r="L28" s="307"/>
      <c r="M28" s="270"/>
      <c r="N28" s="250">
        <f>+(L26/'C.1__'!J$23)*100</f>
        <v>3.4729662907246168</v>
      </c>
      <c r="O28" s="306"/>
      <c r="P28" s="288"/>
      <c r="Q28" s="270"/>
      <c r="R28" s="250">
        <f>+(P26/'C.1__'!M$23)*100</f>
        <v>3.7480936264324418</v>
      </c>
      <c r="S28" s="306"/>
      <c r="T28" s="288"/>
      <c r="U28" s="270"/>
      <c r="V28" s="250">
        <f>+(T26/'C.1__'!P$23)*100</f>
        <v>3.2447185808092764</v>
      </c>
      <c r="W28" s="306"/>
      <c r="X28" s="217"/>
      <c r="Y28" s="217"/>
      <c r="Z28" s="217"/>
      <c r="AA28" s="217"/>
      <c r="AB28" s="217"/>
      <c r="AC28" s="217"/>
      <c r="AD28" s="217"/>
      <c r="AE28" s="217"/>
      <c r="AF28" s="217"/>
      <c r="AG28" s="217"/>
      <c r="AH28" s="217"/>
      <c r="AI28" s="217"/>
      <c r="AJ28" s="217"/>
      <c r="AK28" s="217"/>
    </row>
    <row r="29" spans="1:37" ht="30" x14ac:dyDescent="0.3">
      <c r="A29" s="333" t="s">
        <v>212</v>
      </c>
      <c r="B29" s="323">
        <v>26.120309144103771</v>
      </c>
      <c r="C29" s="325"/>
      <c r="D29" s="324">
        <v>34.226651638901259</v>
      </c>
      <c r="E29" s="326">
        <f t="shared" si="0"/>
        <v>31.034634582904097</v>
      </c>
      <c r="F29" s="327"/>
      <c r="G29" s="328">
        <f>+(E29/100)*C31</f>
        <v>0.5524937438611186</v>
      </c>
      <c r="H29" s="324">
        <v>38.573927135313916</v>
      </c>
      <c r="I29" s="326">
        <f>+((H29/D29)-1)*100</f>
        <v>12.701433789893834</v>
      </c>
      <c r="J29" s="327"/>
      <c r="K29" s="328">
        <f>+(I29/100)*F31</f>
        <v>0.27605672179908969</v>
      </c>
      <c r="L29" s="329">
        <v>45.344876027252944</v>
      </c>
      <c r="M29" s="326">
        <f>+((L29/H29)-1)*100</f>
        <v>17.553174889834633</v>
      </c>
      <c r="N29" s="327"/>
      <c r="O29" s="328">
        <f>+(M29/100)*J31</f>
        <v>0.40302318535911441</v>
      </c>
      <c r="P29" s="330">
        <v>61.156225072901549</v>
      </c>
      <c r="Q29" s="326">
        <f>+((P29/L29)-1)*100</f>
        <v>34.869097527459878</v>
      </c>
      <c r="R29" s="327"/>
      <c r="S29" s="328">
        <f>+(Q29/100)*N31</f>
        <v>1.1236675931532467</v>
      </c>
      <c r="T29" s="330">
        <v>62.846084964985188</v>
      </c>
      <c r="U29" s="326">
        <f>+((T29/P29)-1)*100</f>
        <v>2.7631854158251867</v>
      </c>
      <c r="V29" s="327"/>
      <c r="W29" s="328">
        <f>+(U29/100)*R31</f>
        <v>8.4183006305724242E-2</v>
      </c>
      <c r="X29" s="217"/>
      <c r="Y29" s="217"/>
      <c r="Z29" s="217"/>
      <c r="AA29" s="217"/>
      <c r="AB29" s="217"/>
      <c r="AC29" s="217"/>
      <c r="AD29" s="217"/>
      <c r="AE29" s="217"/>
      <c r="AF29" s="217"/>
      <c r="AG29" s="217"/>
      <c r="AH29" s="217"/>
      <c r="AI29" s="217"/>
      <c r="AJ29" s="217"/>
      <c r="AK29" s="217"/>
    </row>
    <row r="30" spans="1:37" ht="26.4" x14ac:dyDescent="0.3">
      <c r="A30" s="243" t="s">
        <v>213</v>
      </c>
      <c r="B30" s="385"/>
      <c r="C30" s="400">
        <f>+(B29/B$38)*100</f>
        <v>2.8377112526199928E-3</v>
      </c>
      <c r="D30" s="387"/>
      <c r="E30" s="315"/>
      <c r="F30" s="400">
        <f>+(D29/D$38)*100</f>
        <v>3.4649689700454104E-3</v>
      </c>
      <c r="G30" s="392"/>
      <c r="H30" s="387"/>
      <c r="I30" s="315"/>
      <c r="J30" s="400">
        <f>+(H29/H$38)*100</f>
        <v>3.6388162962483457E-3</v>
      </c>
      <c r="K30" s="316"/>
      <c r="L30" s="393"/>
      <c r="M30" s="315"/>
      <c r="N30" s="400">
        <f>+(L29/L$38)*100</f>
        <v>4.5447496474291778E-3</v>
      </c>
      <c r="O30" s="316"/>
      <c r="P30" s="394"/>
      <c r="Q30" s="315"/>
      <c r="R30" s="400">
        <f>+(P29/P$38)*100</f>
        <v>5.1280347977337853E-3</v>
      </c>
      <c r="S30" s="316"/>
      <c r="T30" s="394"/>
      <c r="U30" s="315"/>
      <c r="V30" s="400">
        <f>+(T29/T$38)*100</f>
        <v>4.2971022711415568E-3</v>
      </c>
      <c r="W30" s="316"/>
      <c r="X30" s="217"/>
      <c r="Y30" s="217"/>
      <c r="Z30" s="217"/>
      <c r="AA30" s="217"/>
      <c r="AB30" s="217"/>
      <c r="AC30" s="217"/>
      <c r="AD30" s="217"/>
      <c r="AE30" s="217"/>
      <c r="AF30" s="217"/>
      <c r="AG30" s="217"/>
      <c r="AH30" s="217"/>
      <c r="AI30" s="217"/>
      <c r="AJ30" s="217"/>
      <c r="AK30" s="217"/>
    </row>
    <row r="31" spans="1:37" ht="26.4" x14ac:dyDescent="0.3">
      <c r="A31" s="388" t="s">
        <v>214</v>
      </c>
      <c r="B31" s="349"/>
      <c r="C31" s="389">
        <f>+(B29/'C.1__'!$B$25)*100</f>
        <v>1.7802489099242309</v>
      </c>
      <c r="D31" s="370"/>
      <c r="E31" s="266"/>
      <c r="F31" s="389">
        <f>+(D29/'C.1__'!D$25)*100</f>
        <v>2.1734296014575936</v>
      </c>
      <c r="G31" s="390"/>
      <c r="H31" s="370"/>
      <c r="I31" s="266"/>
      <c r="J31" s="389">
        <f>+(H29/'C.1__'!G$25)*100</f>
        <v>2.2960130454377947</v>
      </c>
      <c r="K31" s="391"/>
      <c r="L31" s="364"/>
      <c r="M31" s="266"/>
      <c r="N31" s="389">
        <f>+(L29/'C.1__'!J$25)*100</f>
        <v>3.2225313324164571</v>
      </c>
      <c r="O31" s="391"/>
      <c r="P31" s="287"/>
      <c r="Q31" s="266"/>
      <c r="R31" s="389">
        <f>+(P29/'C.1__'!M$25)*100</f>
        <v>3.0465927412469411</v>
      </c>
      <c r="S31" s="391"/>
      <c r="T31" s="287"/>
      <c r="U31" s="266"/>
      <c r="V31" s="389">
        <f>+(T29/'C.1__'!P$25)*100</f>
        <v>2.5981616825401241</v>
      </c>
      <c r="W31" s="391"/>
      <c r="X31" s="217"/>
      <c r="Y31" s="217"/>
      <c r="Z31" s="217"/>
      <c r="AA31" s="217"/>
      <c r="AB31" s="217"/>
      <c r="AC31" s="217"/>
      <c r="AD31" s="217"/>
      <c r="AE31" s="217"/>
      <c r="AF31" s="217"/>
      <c r="AG31" s="217"/>
      <c r="AH31" s="217"/>
      <c r="AI31" s="217"/>
      <c r="AJ31" s="217"/>
      <c r="AK31" s="217"/>
    </row>
    <row r="32" spans="1:37" ht="15" x14ac:dyDescent="0.35">
      <c r="A32" s="395" t="s">
        <v>215</v>
      </c>
      <c r="B32" s="396">
        <v>386.86820408121514</v>
      </c>
      <c r="C32" s="314"/>
      <c r="D32" s="397">
        <v>530.15445988805357</v>
      </c>
      <c r="E32" s="398">
        <f t="shared" si="0"/>
        <v>37.037485710962791</v>
      </c>
      <c r="F32" s="314"/>
      <c r="G32" s="399">
        <f>+(E32/100)*C34</f>
        <v>0.82661995887558282</v>
      </c>
      <c r="H32" s="397">
        <v>608.09104840083944</v>
      </c>
      <c r="I32" s="398">
        <f>+((H32/D32)-1)*100</f>
        <v>14.700732410936013</v>
      </c>
      <c r="J32" s="314"/>
      <c r="K32" s="399">
        <f>+(I32/100)*F34</f>
        <v>0.42092551086536556</v>
      </c>
      <c r="L32" s="396">
        <v>788.0474148499228</v>
      </c>
      <c r="M32" s="398">
        <f>+((L32/H32)-1)*100</f>
        <v>29.593654917685996</v>
      </c>
      <c r="N32" s="314"/>
      <c r="O32" s="399">
        <f>+(M32/100)*J34</f>
        <v>0.91188387961896844</v>
      </c>
      <c r="P32" s="397">
        <v>1065.8157599301394</v>
      </c>
      <c r="Q32" s="398">
        <f>+((P32/L32)-1)*100</f>
        <v>35.247669092743017</v>
      </c>
      <c r="R32" s="314"/>
      <c r="S32" s="399">
        <f>+(Q32/100)*N34</f>
        <v>1.4364881051837148</v>
      </c>
      <c r="T32" s="397">
        <v>1228.9234060349841</v>
      </c>
      <c r="U32" s="398">
        <f>+((T32/P32)-1)*100</f>
        <v>15.30354984763369</v>
      </c>
      <c r="V32" s="314"/>
      <c r="W32" s="399">
        <f>+(U32/100)*R34</f>
        <v>0.68857704062947167</v>
      </c>
      <c r="X32" s="9"/>
      <c r="Y32" s="9"/>
      <c r="Z32" s="9"/>
      <c r="AA32" s="9"/>
      <c r="AB32" s="9"/>
      <c r="AC32" s="9"/>
      <c r="AD32" s="9"/>
      <c r="AE32" s="9"/>
      <c r="AF32" s="9"/>
      <c r="AG32" s="9"/>
      <c r="AH32" s="9"/>
      <c r="AI32" s="9"/>
      <c r="AJ32" s="9"/>
      <c r="AK32" s="9"/>
    </row>
    <row r="33" spans="1:37" ht="26.4" x14ac:dyDescent="0.3">
      <c r="A33" s="388" t="s">
        <v>216</v>
      </c>
      <c r="B33" s="331"/>
      <c r="C33" s="401">
        <f>+(B32/B$38)*100</f>
        <v>4.202937453556007E-2</v>
      </c>
      <c r="D33" s="332"/>
      <c r="E33" s="320"/>
      <c r="F33" s="401">
        <f>+(D32/D$38)*100</f>
        <v>5.3670711708048928E-2</v>
      </c>
      <c r="G33" s="320"/>
      <c r="H33" s="332"/>
      <c r="I33" s="320"/>
      <c r="J33" s="401">
        <f>+(H32/H$38)*100</f>
        <v>5.7363400121580824E-2</v>
      </c>
      <c r="K33" s="321"/>
      <c r="L33" s="331"/>
      <c r="M33" s="320"/>
      <c r="N33" s="401">
        <f>+(L32/L$38)*100</f>
        <v>7.8983085291580463E-2</v>
      </c>
      <c r="O33" s="320"/>
      <c r="P33" s="332"/>
      <c r="Q33" s="320"/>
      <c r="R33" s="401">
        <f>+(P32/P$38)*100</f>
        <v>8.9370138499876531E-2</v>
      </c>
      <c r="S33" s="320"/>
      <c r="T33" s="332"/>
      <c r="U33" s="320"/>
      <c r="V33" s="401">
        <f>+(T32/T$38)*100</f>
        <v>8.4027661581054097E-2</v>
      </c>
      <c r="W33" s="321"/>
      <c r="X33" s="9"/>
      <c r="Y33" s="9"/>
      <c r="Z33" s="9"/>
      <c r="AA33" s="9"/>
      <c r="AB33" s="9"/>
      <c r="AC33" s="9"/>
      <c r="AD33" s="9"/>
      <c r="AE33" s="9"/>
      <c r="AF33" s="9"/>
      <c r="AG33" s="9"/>
      <c r="AH33" s="9"/>
      <c r="AI33" s="9"/>
      <c r="AJ33" s="9"/>
      <c r="AK33" s="9"/>
    </row>
    <row r="34" spans="1:37" ht="26.4" x14ac:dyDescent="0.3">
      <c r="A34" s="244" t="s">
        <v>217</v>
      </c>
      <c r="B34" s="222"/>
      <c r="C34" s="251">
        <f>+(B32/'C.1__'!$B$27)*100</f>
        <v>2.2318468519338777</v>
      </c>
      <c r="D34" s="216"/>
      <c r="E34" s="237"/>
      <c r="F34" s="251">
        <f>+(D32/'C.1__'!D$27)*100</f>
        <v>2.8632961889180102</v>
      </c>
      <c r="G34" s="286"/>
      <c r="H34" s="34"/>
      <c r="I34" s="237"/>
      <c r="J34" s="251">
        <f>+(H32/'C.1__'!G$27)*100</f>
        <v>3.0813493032724426</v>
      </c>
      <c r="K34" s="285"/>
      <c r="L34" s="222"/>
      <c r="M34" s="237"/>
      <c r="N34" s="251">
        <f>+(L32/'C.1__'!J$27)*100</f>
        <v>4.07541304760906</v>
      </c>
      <c r="O34" s="286"/>
      <c r="P34" s="216"/>
      <c r="Q34" s="237"/>
      <c r="R34" s="251">
        <f>+(P32/'C.1__'!M$27)*100</f>
        <v>4.4994595860772968</v>
      </c>
      <c r="S34" s="286"/>
      <c r="T34" s="216"/>
      <c r="U34" s="237"/>
      <c r="V34" s="251">
        <f>+(T32/'C.1__'!P$27)*100</f>
        <v>3.936050080437588</v>
      </c>
      <c r="W34" s="285"/>
      <c r="X34" s="9"/>
      <c r="Y34" s="9"/>
      <c r="Z34" s="9"/>
      <c r="AA34" s="9"/>
      <c r="AB34" s="9"/>
      <c r="AC34" s="9"/>
      <c r="AD34" s="9"/>
      <c r="AE34" s="9"/>
      <c r="AF34" s="9"/>
      <c r="AG34" s="9"/>
      <c r="AH34" s="9"/>
      <c r="AI34" s="9"/>
      <c r="AJ34" s="9"/>
      <c r="AK34" s="9"/>
    </row>
    <row r="35" spans="1:37" ht="13.8" x14ac:dyDescent="0.3">
      <c r="A35" s="221" t="s">
        <v>218</v>
      </c>
      <c r="B35" s="43">
        <v>1618324</v>
      </c>
      <c r="C35" s="44"/>
      <c r="D35" s="32">
        <v>1732895</v>
      </c>
      <c r="E35" s="38">
        <f>+((D35/B35)-1)*100</f>
        <v>7.0796082861034115</v>
      </c>
      <c r="F35" s="38"/>
      <c r="G35" s="38"/>
      <c r="H35" s="181">
        <v>1857445</v>
      </c>
      <c r="I35" s="10">
        <f>+((H35/D35)-1)*100</f>
        <v>7.1873945045718202</v>
      </c>
      <c r="J35" s="10"/>
      <c r="K35" s="10"/>
      <c r="L35" s="35">
        <v>1744517</v>
      </c>
      <c r="M35" s="26">
        <f>+((L35/H35)-1)*100</f>
        <v>-6.0797493330892678</v>
      </c>
      <c r="N35" s="26"/>
      <c r="O35" s="26"/>
      <c r="P35" s="35">
        <v>2126234</v>
      </c>
      <c r="Q35" s="26">
        <f>+((P35/L35)-1)*100</f>
        <v>21.880956161504873</v>
      </c>
      <c r="R35" s="26"/>
      <c r="S35" s="26"/>
      <c r="T35" s="35">
        <v>2617427</v>
      </c>
      <c r="U35" s="26">
        <f>+((T35/P35)-1)*100</f>
        <v>23.101549500196118</v>
      </c>
      <c r="V35" s="26"/>
      <c r="W35" s="16"/>
      <c r="X35" s="9"/>
      <c r="Y35" s="9"/>
      <c r="Z35" s="9"/>
      <c r="AA35" s="9"/>
      <c r="AB35" s="9"/>
      <c r="AC35" s="9"/>
      <c r="AD35" s="9"/>
      <c r="AE35" s="9"/>
      <c r="AF35" s="9"/>
      <c r="AG35" s="9"/>
      <c r="AH35" s="9"/>
      <c r="AI35" s="9"/>
      <c r="AJ35" s="9"/>
      <c r="AK35" s="9"/>
    </row>
    <row r="36" spans="1:37" ht="13.8" x14ac:dyDescent="0.3">
      <c r="A36" s="207" t="s">
        <v>139</v>
      </c>
      <c r="B36" s="39">
        <v>782418</v>
      </c>
      <c r="C36" s="45"/>
      <c r="D36" s="41">
        <v>836239</v>
      </c>
      <c r="E36" s="40">
        <f>+((D36/B36)-1)*100</f>
        <v>6.8788039129979106</v>
      </c>
      <c r="F36" s="40"/>
      <c r="G36" s="40"/>
      <c r="H36" s="36">
        <v>897653</v>
      </c>
      <c r="I36" s="11">
        <f>+((H36/D36)-1)*100</f>
        <v>7.344072687353731</v>
      </c>
      <c r="J36" s="11"/>
      <c r="K36" s="11"/>
      <c r="L36" s="36">
        <v>835943</v>
      </c>
      <c r="M36" s="11">
        <f>+((L36/H36)-1)*100</f>
        <v>-6.8745940803406231</v>
      </c>
      <c r="N36" s="11"/>
      <c r="O36" s="11"/>
      <c r="P36" s="36">
        <v>1046709</v>
      </c>
      <c r="Q36" s="11">
        <f>+((P36/L36)-1)*100</f>
        <v>25.212963084803629</v>
      </c>
      <c r="R36" s="11"/>
      <c r="S36" s="11"/>
      <c r="T36" s="36">
        <v>1302456</v>
      </c>
      <c r="U36" s="11">
        <f>+((T36/P36)-1)*100</f>
        <v>24.433438520161754</v>
      </c>
      <c r="V36" s="11"/>
      <c r="W36" s="61"/>
      <c r="X36" s="9"/>
      <c r="Y36" s="9"/>
      <c r="Z36" s="9"/>
      <c r="AA36" s="9"/>
      <c r="AB36" s="9"/>
      <c r="AC36" s="9"/>
      <c r="AD36" s="9"/>
      <c r="AE36" s="9"/>
      <c r="AF36" s="9"/>
      <c r="AG36" s="9"/>
      <c r="AH36" s="9"/>
      <c r="AI36" s="9"/>
      <c r="AJ36" s="9"/>
      <c r="AK36" s="9"/>
    </row>
    <row r="37" spans="1:37" ht="13.8" x14ac:dyDescent="0.3">
      <c r="A37" s="208" t="s">
        <v>140</v>
      </c>
      <c r="B37" s="28">
        <f>+B35-B36</f>
        <v>835906</v>
      </c>
      <c r="C37" s="46"/>
      <c r="D37" s="33">
        <f>+D35-D36</f>
        <v>896656</v>
      </c>
      <c r="E37" s="37">
        <f>+((D37/B37)-1)*100</f>
        <v>7.2675635777228464</v>
      </c>
      <c r="F37" s="37"/>
      <c r="G37" s="37"/>
      <c r="H37" s="28">
        <f>+H35-H36</f>
        <v>959792</v>
      </c>
      <c r="I37" s="10">
        <f>+((H37/D37)-1)*100</f>
        <v>7.0412733534376715</v>
      </c>
      <c r="J37" s="10"/>
      <c r="K37" s="10"/>
      <c r="L37" s="28">
        <f>+L35-L36</f>
        <v>908574</v>
      </c>
      <c r="M37" s="10">
        <f>+((L37/H37)-1)*100</f>
        <v>-5.3363645456515618</v>
      </c>
      <c r="N37" s="10"/>
      <c r="O37" s="10"/>
      <c r="P37" s="28">
        <f>+P35-P36</f>
        <v>1079525</v>
      </c>
      <c r="Q37" s="10">
        <f>+((P37/L37)-1)*100</f>
        <v>18.815308384347329</v>
      </c>
      <c r="R37" s="10"/>
      <c r="S37" s="10"/>
      <c r="T37" s="28">
        <f>+T35-T36</f>
        <v>1314971</v>
      </c>
      <c r="U37" s="10">
        <f>+((T37/P37)-1)*100</f>
        <v>21.810147981751228</v>
      </c>
      <c r="V37" s="10"/>
      <c r="W37" s="60"/>
      <c r="X37" s="9"/>
      <c r="Y37" s="9"/>
      <c r="Z37" s="9"/>
      <c r="AA37" s="9"/>
      <c r="AB37" s="9"/>
      <c r="AC37" s="9"/>
      <c r="AD37" s="9"/>
      <c r="AE37" s="9"/>
      <c r="AF37" s="9"/>
      <c r="AG37" s="9"/>
      <c r="AH37" s="9"/>
      <c r="AI37" s="9"/>
      <c r="AJ37" s="9"/>
      <c r="AK37" s="9"/>
    </row>
    <row r="38" spans="1:37" ht="13.8" x14ac:dyDescent="0.3">
      <c r="A38" s="209" t="s">
        <v>141</v>
      </c>
      <c r="B38" s="29">
        <v>920471</v>
      </c>
      <c r="C38" s="47"/>
      <c r="D38" s="34">
        <v>987791</v>
      </c>
      <c r="E38" s="42">
        <f>+((D38/B38)-1)*100</f>
        <v>7.31364703505053</v>
      </c>
      <c r="F38" s="42"/>
      <c r="G38" s="42"/>
      <c r="H38" s="34">
        <v>1060068</v>
      </c>
      <c r="I38" s="12">
        <f>+((H38/D38)-1)*100</f>
        <v>7.3170336640038247</v>
      </c>
      <c r="J38" s="12"/>
      <c r="K38" s="12"/>
      <c r="L38" s="34">
        <v>997742.00000000256</v>
      </c>
      <c r="M38" s="12">
        <f>+((L38/H38)-1)*100</f>
        <v>-5.879434149507146</v>
      </c>
      <c r="N38" s="12"/>
      <c r="O38" s="12"/>
      <c r="P38" s="34">
        <v>1192586.0000000021</v>
      </c>
      <c r="Q38" s="12">
        <f>+((P38/L38)-1)*100</f>
        <v>19.528495342483222</v>
      </c>
      <c r="R38" s="12"/>
      <c r="S38" s="12"/>
      <c r="T38" s="34">
        <v>1462522.4395296895</v>
      </c>
      <c r="U38" s="12">
        <f>+((T38/P38)-1)*100</f>
        <v>22.634547070792955</v>
      </c>
      <c r="V38" s="12"/>
      <c r="W38" s="62"/>
      <c r="X38" s="9"/>
      <c r="Y38" s="9"/>
      <c r="Z38" s="9"/>
      <c r="AA38" s="9"/>
      <c r="AB38" s="9"/>
      <c r="AC38" s="9"/>
      <c r="AD38" s="9"/>
      <c r="AE38" s="9"/>
      <c r="AF38" s="9"/>
      <c r="AG38" s="9"/>
      <c r="AH38" s="9"/>
      <c r="AI38" s="9"/>
      <c r="AJ38" s="9"/>
      <c r="AK38" s="9"/>
    </row>
    <row r="39" spans="1:37" ht="13.8" x14ac:dyDescent="0.3">
      <c r="A39" s="13"/>
      <c r="B39" s="13"/>
      <c r="C39" s="13"/>
      <c r="D39" s="13"/>
      <c r="E39" s="13"/>
      <c r="F39" s="13"/>
      <c r="G39" s="13"/>
      <c r="H39" s="13"/>
      <c r="I39" s="13"/>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row>
    <row r="40" spans="1:37" ht="2.1" customHeight="1" x14ac:dyDescent="0.3">
      <c r="A40" s="14"/>
      <c r="B40" s="15"/>
      <c r="C40" s="15"/>
      <c r="D40" s="15"/>
      <c r="E40" s="15"/>
      <c r="F40" s="15"/>
      <c r="G40" s="15"/>
      <c r="H40" s="15"/>
      <c r="I40" s="16"/>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row>
    <row r="41" spans="1:37" ht="17.100000000000001" customHeight="1" x14ac:dyDescent="0.25">
      <c r="A41" s="671" t="s">
        <v>142</v>
      </c>
      <c r="B41" s="672"/>
      <c r="C41" s="672"/>
      <c r="D41" s="672"/>
      <c r="E41" s="672"/>
      <c r="F41" s="672"/>
      <c r="G41" s="672"/>
      <c r="H41" s="672"/>
      <c r="I41" s="673"/>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row>
    <row r="42" spans="1:37" ht="17.100000000000001" customHeight="1" x14ac:dyDescent="0.25">
      <c r="A42" s="674" t="s">
        <v>143</v>
      </c>
      <c r="B42" s="672"/>
      <c r="C42" s="672"/>
      <c r="D42" s="672"/>
      <c r="E42" s="672"/>
      <c r="F42" s="672"/>
      <c r="G42" s="672"/>
      <c r="H42" s="672"/>
      <c r="I42" s="673"/>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row>
    <row r="43" spans="1:37" ht="17.100000000000001" customHeight="1" x14ac:dyDescent="0.25">
      <c r="A43" s="675" t="s">
        <v>144</v>
      </c>
      <c r="B43" s="676"/>
      <c r="C43" s="676"/>
      <c r="D43" s="676"/>
      <c r="E43" s="676"/>
      <c r="F43" s="676"/>
      <c r="G43" s="676"/>
      <c r="H43" s="676"/>
      <c r="I43" s="67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row>
    <row r="44" spans="1:37" ht="3" customHeight="1" x14ac:dyDescent="0.3">
      <c r="A44" s="18"/>
      <c r="B44" s="19"/>
      <c r="C44" s="19"/>
      <c r="D44" s="19"/>
      <c r="E44" s="19"/>
      <c r="F44" s="19"/>
      <c r="G44" s="19"/>
      <c r="H44" s="19"/>
      <c r="I44" s="20"/>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row>
    <row r="45" spans="1:37" ht="15" x14ac:dyDescent="0.3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row>
    <row r="46" spans="1:37" ht="14.1" customHeight="1" x14ac:dyDescent="0.35">
      <c r="A46" s="713"/>
      <c r="B46" s="714"/>
      <c r="C46" s="715"/>
      <c r="D46" s="713" t="s">
        <v>258</v>
      </c>
      <c r="E46" s="722"/>
      <c r="F46" s="722"/>
      <c r="G46" s="723"/>
      <c r="H46" s="713" t="s">
        <v>259</v>
      </c>
      <c r="I46" s="722"/>
      <c r="J46" s="722"/>
      <c r="K46" s="723"/>
      <c r="L46" s="713" t="s">
        <v>260</v>
      </c>
      <c r="M46" s="722"/>
      <c r="N46" s="722"/>
      <c r="O46" s="723"/>
      <c r="P46" s="713" t="s">
        <v>261</v>
      </c>
      <c r="Q46" s="722"/>
      <c r="R46" s="722"/>
      <c r="S46" s="723"/>
      <c r="T46" s="713" t="s">
        <v>262</v>
      </c>
      <c r="U46" s="722"/>
      <c r="V46" s="722"/>
      <c r="W46" s="723"/>
      <c r="X46" s="21"/>
      <c r="Y46" s="21"/>
      <c r="Z46" s="21"/>
      <c r="AA46" s="21"/>
      <c r="AB46" s="21"/>
      <c r="AC46" s="21"/>
      <c r="AD46" s="21"/>
      <c r="AE46" s="21"/>
      <c r="AF46" s="21"/>
      <c r="AG46" s="21"/>
      <c r="AH46" s="21"/>
      <c r="AI46" s="21"/>
      <c r="AJ46" s="21"/>
      <c r="AK46" s="21"/>
    </row>
    <row r="47" spans="1:37" ht="15" x14ac:dyDescent="0.35">
      <c r="A47" s="716"/>
      <c r="B47" s="717"/>
      <c r="C47" s="718"/>
      <c r="D47" s="724"/>
      <c r="E47" s="725"/>
      <c r="F47" s="725"/>
      <c r="G47" s="726"/>
      <c r="H47" s="724"/>
      <c r="I47" s="725"/>
      <c r="J47" s="725"/>
      <c r="K47" s="726"/>
      <c r="L47" s="724"/>
      <c r="M47" s="725"/>
      <c r="N47" s="725"/>
      <c r="O47" s="726"/>
      <c r="P47" s="724"/>
      <c r="Q47" s="725"/>
      <c r="R47" s="725"/>
      <c r="S47" s="726"/>
      <c r="T47" s="724"/>
      <c r="U47" s="725"/>
      <c r="V47" s="725"/>
      <c r="W47" s="726"/>
      <c r="X47" s="21"/>
      <c r="Y47" s="21"/>
      <c r="Z47" s="21"/>
      <c r="AA47" s="21"/>
      <c r="AB47" s="21"/>
      <c r="AC47" s="21"/>
      <c r="AD47" s="21"/>
      <c r="AE47" s="21"/>
      <c r="AF47" s="21"/>
      <c r="AG47" s="21"/>
      <c r="AH47" s="21"/>
      <c r="AI47" s="21"/>
      <c r="AJ47" s="21"/>
      <c r="AK47" s="21"/>
    </row>
    <row r="48" spans="1:37" ht="15" x14ac:dyDescent="0.35">
      <c r="A48" s="716"/>
      <c r="B48" s="717"/>
      <c r="C48" s="718"/>
      <c r="D48" s="724"/>
      <c r="E48" s="725"/>
      <c r="F48" s="725"/>
      <c r="G48" s="726"/>
      <c r="H48" s="724"/>
      <c r="I48" s="725"/>
      <c r="J48" s="725"/>
      <c r="K48" s="726"/>
      <c r="L48" s="724"/>
      <c r="M48" s="725"/>
      <c r="N48" s="725"/>
      <c r="O48" s="726"/>
      <c r="P48" s="724"/>
      <c r="Q48" s="725"/>
      <c r="R48" s="725"/>
      <c r="S48" s="726"/>
      <c r="T48" s="724"/>
      <c r="U48" s="725"/>
      <c r="V48" s="725"/>
      <c r="W48" s="726"/>
      <c r="X48" s="21"/>
      <c r="Y48" s="21"/>
      <c r="Z48" s="21"/>
      <c r="AA48" s="21"/>
      <c r="AB48" s="21"/>
      <c r="AC48" s="21"/>
      <c r="AD48" s="21"/>
      <c r="AE48" s="21"/>
      <c r="AF48" s="21"/>
      <c r="AG48" s="21"/>
      <c r="AH48" s="21"/>
      <c r="AI48" s="21"/>
      <c r="AJ48" s="21"/>
      <c r="AK48" s="21"/>
    </row>
    <row r="49" spans="1:37" ht="15" x14ac:dyDescent="0.35">
      <c r="A49" s="716"/>
      <c r="B49" s="717"/>
      <c r="C49" s="718"/>
      <c r="D49" s="724"/>
      <c r="E49" s="725"/>
      <c r="F49" s="725"/>
      <c r="G49" s="726"/>
      <c r="H49" s="724"/>
      <c r="I49" s="725"/>
      <c r="J49" s="725"/>
      <c r="K49" s="726"/>
      <c r="L49" s="724"/>
      <c r="M49" s="725"/>
      <c r="N49" s="725"/>
      <c r="O49" s="726"/>
      <c r="P49" s="724"/>
      <c r="Q49" s="725"/>
      <c r="R49" s="725"/>
      <c r="S49" s="726"/>
      <c r="T49" s="724"/>
      <c r="U49" s="725"/>
      <c r="V49" s="725"/>
      <c r="W49" s="726"/>
      <c r="X49" s="21"/>
      <c r="Y49" s="21"/>
      <c r="Z49" s="21"/>
      <c r="AA49" s="21"/>
      <c r="AB49" s="21"/>
      <c r="AC49" s="21"/>
      <c r="AD49" s="21"/>
      <c r="AE49" s="21"/>
      <c r="AF49" s="21"/>
      <c r="AG49" s="21"/>
      <c r="AH49" s="21"/>
      <c r="AI49" s="21"/>
      <c r="AJ49" s="21"/>
      <c r="AK49" s="21"/>
    </row>
    <row r="50" spans="1:37" ht="15" x14ac:dyDescent="0.35">
      <c r="A50" s="716"/>
      <c r="B50" s="717"/>
      <c r="C50" s="718"/>
      <c r="D50" s="724"/>
      <c r="E50" s="725"/>
      <c r="F50" s="725"/>
      <c r="G50" s="726"/>
      <c r="H50" s="724"/>
      <c r="I50" s="725"/>
      <c r="J50" s="725"/>
      <c r="K50" s="726"/>
      <c r="L50" s="724"/>
      <c r="M50" s="725"/>
      <c r="N50" s="725"/>
      <c r="O50" s="726"/>
      <c r="P50" s="724"/>
      <c r="Q50" s="725"/>
      <c r="R50" s="725"/>
      <c r="S50" s="726"/>
      <c r="T50" s="724"/>
      <c r="U50" s="725"/>
      <c r="V50" s="725"/>
      <c r="W50" s="726"/>
      <c r="X50" s="21"/>
      <c r="Y50" s="21"/>
      <c r="Z50" s="21"/>
      <c r="AA50" s="21"/>
      <c r="AB50" s="21"/>
      <c r="AC50" s="21"/>
      <c r="AD50" s="21"/>
      <c r="AE50" s="21"/>
      <c r="AF50" s="21"/>
      <c r="AG50" s="21"/>
      <c r="AH50" s="21"/>
      <c r="AI50" s="21"/>
      <c r="AJ50" s="21"/>
      <c r="AK50" s="21"/>
    </row>
    <row r="51" spans="1:37" ht="15" x14ac:dyDescent="0.35">
      <c r="A51" s="716"/>
      <c r="B51" s="717"/>
      <c r="C51" s="718"/>
      <c r="D51" s="724"/>
      <c r="E51" s="725"/>
      <c r="F51" s="725"/>
      <c r="G51" s="726"/>
      <c r="H51" s="724"/>
      <c r="I51" s="725"/>
      <c r="J51" s="725"/>
      <c r="K51" s="726"/>
      <c r="L51" s="724"/>
      <c r="M51" s="725"/>
      <c r="N51" s="725"/>
      <c r="O51" s="726"/>
      <c r="P51" s="724"/>
      <c r="Q51" s="725"/>
      <c r="R51" s="725"/>
      <c r="S51" s="726"/>
      <c r="T51" s="724"/>
      <c r="U51" s="725"/>
      <c r="V51" s="725"/>
      <c r="W51" s="726"/>
      <c r="X51" s="21"/>
      <c r="Y51" s="21"/>
      <c r="Z51" s="21"/>
      <c r="AA51" s="21"/>
      <c r="AB51" s="21"/>
      <c r="AC51" s="21"/>
      <c r="AD51" s="21"/>
      <c r="AE51" s="21"/>
      <c r="AF51" s="21"/>
      <c r="AG51" s="21"/>
      <c r="AH51" s="21"/>
      <c r="AI51" s="21"/>
      <c r="AJ51" s="21"/>
      <c r="AK51" s="21"/>
    </row>
    <row r="52" spans="1:37" ht="15" x14ac:dyDescent="0.35">
      <c r="A52" s="716"/>
      <c r="B52" s="717"/>
      <c r="C52" s="718"/>
      <c r="D52" s="724"/>
      <c r="E52" s="725"/>
      <c r="F52" s="725"/>
      <c r="G52" s="726"/>
      <c r="H52" s="724"/>
      <c r="I52" s="725"/>
      <c r="J52" s="725"/>
      <c r="K52" s="726"/>
      <c r="L52" s="724"/>
      <c r="M52" s="725"/>
      <c r="N52" s="725"/>
      <c r="O52" s="726"/>
      <c r="P52" s="724"/>
      <c r="Q52" s="725"/>
      <c r="R52" s="725"/>
      <c r="S52" s="726"/>
      <c r="T52" s="724"/>
      <c r="U52" s="725"/>
      <c r="V52" s="725"/>
      <c r="W52" s="726"/>
      <c r="X52" s="21"/>
      <c r="Y52" s="21"/>
      <c r="Z52" s="21"/>
      <c r="AA52" s="21"/>
      <c r="AB52" s="21"/>
      <c r="AC52" s="21"/>
      <c r="AD52" s="21"/>
      <c r="AE52" s="21"/>
      <c r="AF52" s="21"/>
      <c r="AG52" s="21"/>
      <c r="AH52" s="21"/>
      <c r="AI52" s="21"/>
      <c r="AJ52" s="21"/>
      <c r="AK52" s="21"/>
    </row>
    <row r="53" spans="1:37" ht="15" x14ac:dyDescent="0.35">
      <c r="A53" s="716"/>
      <c r="B53" s="717"/>
      <c r="C53" s="718"/>
      <c r="D53" s="724"/>
      <c r="E53" s="725"/>
      <c r="F53" s="725"/>
      <c r="G53" s="726"/>
      <c r="H53" s="724"/>
      <c r="I53" s="725"/>
      <c r="J53" s="725"/>
      <c r="K53" s="726"/>
      <c r="L53" s="724"/>
      <c r="M53" s="725"/>
      <c r="N53" s="725"/>
      <c r="O53" s="726"/>
      <c r="P53" s="724"/>
      <c r="Q53" s="725"/>
      <c r="R53" s="725"/>
      <c r="S53" s="726"/>
      <c r="T53" s="724"/>
      <c r="U53" s="725"/>
      <c r="V53" s="725"/>
      <c r="W53" s="726"/>
      <c r="X53" s="21"/>
      <c r="Y53" s="21"/>
      <c r="Z53" s="21"/>
      <c r="AA53" s="21"/>
      <c r="AB53" s="21"/>
      <c r="AC53" s="21"/>
      <c r="AD53" s="21"/>
      <c r="AE53" s="21"/>
      <c r="AF53" s="21"/>
      <c r="AG53" s="21"/>
      <c r="AH53" s="21"/>
      <c r="AI53" s="21"/>
      <c r="AJ53" s="21"/>
      <c r="AK53" s="21"/>
    </row>
    <row r="54" spans="1:37" ht="110.1" customHeight="1" x14ac:dyDescent="0.35">
      <c r="A54" s="719"/>
      <c r="B54" s="720"/>
      <c r="C54" s="721"/>
      <c r="D54" s="727"/>
      <c r="E54" s="728"/>
      <c r="F54" s="728"/>
      <c r="G54" s="729"/>
      <c r="H54" s="727"/>
      <c r="I54" s="728"/>
      <c r="J54" s="728"/>
      <c r="K54" s="729"/>
      <c r="L54" s="727"/>
      <c r="M54" s="728"/>
      <c r="N54" s="728"/>
      <c r="O54" s="729"/>
      <c r="P54" s="727"/>
      <c r="Q54" s="728"/>
      <c r="R54" s="728"/>
      <c r="S54" s="729"/>
      <c r="T54" s="727"/>
      <c r="U54" s="728"/>
      <c r="V54" s="728"/>
      <c r="W54" s="729"/>
      <c r="X54" s="21"/>
      <c r="Y54" s="21"/>
      <c r="Z54" s="21"/>
      <c r="AA54" s="21"/>
      <c r="AB54" s="21"/>
      <c r="AC54" s="21"/>
      <c r="AD54" s="21"/>
      <c r="AE54" s="21"/>
      <c r="AF54" s="21"/>
      <c r="AG54" s="21"/>
      <c r="AH54" s="21"/>
      <c r="AI54" s="21"/>
      <c r="AJ54" s="21"/>
      <c r="AK54" s="21"/>
    </row>
    <row r="55" spans="1:37" ht="15" x14ac:dyDescent="0.3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row>
    <row r="56" spans="1:37" ht="15" x14ac:dyDescent="0.35">
      <c r="A56" s="21"/>
      <c r="B56" s="21"/>
      <c r="C56" s="21"/>
      <c r="D56" s="21"/>
      <c r="E56" s="21"/>
      <c r="F56" s="21"/>
      <c r="G56" s="21"/>
      <c r="H56" s="21"/>
      <c r="I56" s="21"/>
      <c r="J56" s="21"/>
      <c r="K56" s="21"/>
      <c r="L56" s="21"/>
      <c r="M56" s="21"/>
      <c r="N56" s="21"/>
      <c r="O56" s="21"/>
      <c r="P56" s="21"/>
      <c r="Q56" s="21"/>
      <c r="R56" s="21"/>
      <c r="S56" s="21"/>
      <c r="T56" s="713" t="s">
        <v>263</v>
      </c>
      <c r="U56" s="741"/>
      <c r="V56" s="741"/>
      <c r="W56" s="742"/>
      <c r="X56" s="21"/>
      <c r="Y56" s="21"/>
      <c r="Z56" s="21"/>
      <c r="AA56" s="21"/>
      <c r="AB56" s="21"/>
      <c r="AC56" s="21"/>
      <c r="AD56" s="21"/>
      <c r="AE56" s="21"/>
      <c r="AF56" s="21"/>
      <c r="AG56" s="21"/>
      <c r="AH56" s="21"/>
      <c r="AI56" s="21"/>
      <c r="AJ56" s="21"/>
      <c r="AK56" s="21"/>
    </row>
    <row r="57" spans="1:37" ht="15" x14ac:dyDescent="0.35">
      <c r="A57" s="21"/>
      <c r="B57" s="21"/>
      <c r="C57" s="21"/>
      <c r="D57" s="21"/>
      <c r="E57" s="21"/>
      <c r="F57" s="21"/>
      <c r="G57" s="21"/>
      <c r="H57" s="21"/>
      <c r="I57" s="21"/>
      <c r="J57" s="21"/>
      <c r="K57" s="21"/>
      <c r="L57" s="21"/>
      <c r="M57" s="21"/>
      <c r="N57" s="21"/>
      <c r="O57" s="21"/>
      <c r="P57" s="21"/>
      <c r="Q57" s="21"/>
      <c r="R57" s="21"/>
      <c r="S57" s="21"/>
      <c r="T57" s="743"/>
      <c r="U57" s="744"/>
      <c r="V57" s="744"/>
      <c r="W57" s="745"/>
      <c r="X57" s="21"/>
      <c r="Y57" s="21"/>
      <c r="Z57" s="21"/>
      <c r="AA57" s="21"/>
      <c r="AB57" s="21"/>
      <c r="AC57" s="21"/>
      <c r="AD57" s="21"/>
      <c r="AE57" s="21"/>
      <c r="AF57" s="21"/>
      <c r="AG57" s="21"/>
      <c r="AH57" s="21"/>
      <c r="AI57" s="21"/>
      <c r="AJ57" s="21"/>
      <c r="AK57" s="21"/>
    </row>
    <row r="58" spans="1:37" ht="15" x14ac:dyDescent="0.35">
      <c r="A58" s="21"/>
      <c r="B58" s="21"/>
      <c r="C58" s="21"/>
      <c r="D58" s="21"/>
      <c r="E58" s="21"/>
      <c r="F58" s="21"/>
      <c r="G58" s="21"/>
      <c r="H58" s="21"/>
      <c r="I58" s="21"/>
      <c r="J58" s="21"/>
      <c r="K58" s="21"/>
      <c r="L58" s="21"/>
      <c r="M58" s="21"/>
      <c r="N58" s="21"/>
      <c r="O58" s="21"/>
      <c r="P58" s="21"/>
      <c r="Q58" s="21"/>
      <c r="R58" s="21"/>
      <c r="S58" s="21"/>
      <c r="T58" s="743"/>
      <c r="U58" s="744"/>
      <c r="V58" s="744"/>
      <c r="W58" s="745"/>
      <c r="X58" s="21"/>
      <c r="Y58" s="21"/>
      <c r="Z58" s="21"/>
      <c r="AA58" s="21"/>
      <c r="AB58" s="21"/>
      <c r="AC58" s="21"/>
      <c r="AD58" s="21"/>
      <c r="AE58" s="21"/>
      <c r="AF58" s="21"/>
      <c r="AG58" s="21"/>
      <c r="AH58" s="21"/>
      <c r="AI58" s="21"/>
      <c r="AJ58" s="21"/>
      <c r="AK58" s="21"/>
    </row>
    <row r="59" spans="1:37" ht="15" x14ac:dyDescent="0.35">
      <c r="A59" s="21"/>
      <c r="B59" s="21"/>
      <c r="C59" s="21"/>
      <c r="D59" s="21"/>
      <c r="E59" s="21"/>
      <c r="F59" s="21"/>
      <c r="G59" s="21"/>
      <c r="H59" s="21"/>
      <c r="I59" s="21"/>
      <c r="J59" s="21"/>
      <c r="K59" s="21"/>
      <c r="L59" s="21"/>
      <c r="M59" s="21"/>
      <c r="N59" s="21"/>
      <c r="O59" s="21"/>
      <c r="P59" s="21"/>
      <c r="Q59" s="21"/>
      <c r="R59" s="21"/>
      <c r="S59" s="21"/>
      <c r="T59" s="743"/>
      <c r="U59" s="744"/>
      <c r="V59" s="744"/>
      <c r="W59" s="745"/>
      <c r="X59" s="21"/>
      <c r="Y59" s="21"/>
      <c r="Z59" s="21"/>
      <c r="AA59" s="21"/>
      <c r="AB59" s="21"/>
      <c r="AC59" s="21"/>
      <c r="AD59" s="21"/>
      <c r="AE59" s="21"/>
      <c r="AF59" s="21"/>
      <c r="AG59" s="21"/>
      <c r="AH59" s="21"/>
      <c r="AI59" s="21"/>
      <c r="AJ59" s="21"/>
      <c r="AK59" s="21"/>
    </row>
    <row r="60" spans="1:37" ht="15" x14ac:dyDescent="0.35">
      <c r="A60" s="21"/>
      <c r="B60" s="21"/>
      <c r="C60" s="21"/>
      <c r="D60" s="21"/>
      <c r="E60" s="21"/>
      <c r="F60" s="21"/>
      <c r="G60" s="21"/>
      <c r="H60" s="21"/>
      <c r="I60" s="21"/>
      <c r="J60" s="21"/>
      <c r="K60" s="21"/>
      <c r="L60" s="21"/>
      <c r="M60" s="21"/>
      <c r="N60" s="21"/>
      <c r="O60" s="21"/>
      <c r="P60" s="21"/>
      <c r="Q60" s="21"/>
      <c r="R60" s="21"/>
      <c r="S60" s="21"/>
      <c r="T60" s="743"/>
      <c r="U60" s="744"/>
      <c r="V60" s="744"/>
      <c r="W60" s="745"/>
      <c r="X60" s="21"/>
      <c r="Y60" s="21"/>
      <c r="Z60" s="21"/>
      <c r="AA60" s="21"/>
      <c r="AB60" s="21"/>
      <c r="AC60" s="21"/>
      <c r="AD60" s="21"/>
      <c r="AE60" s="21"/>
      <c r="AF60" s="21"/>
      <c r="AG60" s="21"/>
      <c r="AH60" s="21"/>
      <c r="AI60" s="21"/>
      <c r="AJ60" s="21"/>
      <c r="AK60" s="21"/>
    </row>
    <row r="61" spans="1:37" ht="15" x14ac:dyDescent="0.35">
      <c r="A61" s="21"/>
      <c r="B61" s="21"/>
      <c r="C61" s="21"/>
      <c r="D61" s="21"/>
      <c r="E61" s="21"/>
      <c r="F61" s="21"/>
      <c r="G61" s="21"/>
      <c r="H61" s="21"/>
      <c r="I61" s="21"/>
      <c r="J61" s="21"/>
      <c r="K61" s="21"/>
      <c r="L61" s="21"/>
      <c r="M61" s="21"/>
      <c r="N61" s="21"/>
      <c r="O61" s="21"/>
      <c r="P61" s="21"/>
      <c r="Q61" s="21"/>
      <c r="R61" s="21"/>
      <c r="S61" s="21"/>
      <c r="T61" s="743"/>
      <c r="U61" s="744"/>
      <c r="V61" s="744"/>
      <c r="W61" s="745"/>
      <c r="X61" s="21"/>
      <c r="Y61" s="21"/>
      <c r="Z61" s="21"/>
      <c r="AA61" s="21"/>
      <c r="AB61" s="21"/>
      <c r="AC61" s="21"/>
      <c r="AD61" s="21"/>
      <c r="AE61" s="21"/>
      <c r="AF61" s="21"/>
      <c r="AG61" s="21"/>
      <c r="AH61" s="21"/>
      <c r="AI61" s="21"/>
      <c r="AJ61" s="21"/>
      <c r="AK61" s="21"/>
    </row>
    <row r="62" spans="1:37" ht="15" x14ac:dyDescent="0.35">
      <c r="A62" s="21"/>
      <c r="B62" s="21"/>
      <c r="C62" s="21"/>
      <c r="D62" s="21"/>
      <c r="E62" s="21"/>
      <c r="F62" s="21"/>
      <c r="G62" s="21"/>
      <c r="H62" s="21"/>
      <c r="I62" s="21"/>
      <c r="J62" s="21"/>
      <c r="K62" s="21"/>
      <c r="L62" s="21"/>
      <c r="M62" s="21"/>
      <c r="N62" s="21"/>
      <c r="O62" s="21"/>
      <c r="P62" s="21"/>
      <c r="Q62" s="21"/>
      <c r="R62" s="21"/>
      <c r="S62" s="21"/>
      <c r="T62" s="743"/>
      <c r="U62" s="744"/>
      <c r="V62" s="744"/>
      <c r="W62" s="745"/>
      <c r="X62" s="21"/>
      <c r="Y62" s="21"/>
      <c r="Z62" s="21"/>
      <c r="AA62" s="21"/>
      <c r="AB62" s="21"/>
      <c r="AC62" s="21"/>
      <c r="AD62" s="21"/>
      <c r="AE62" s="21"/>
      <c r="AF62" s="21"/>
      <c r="AG62" s="21"/>
      <c r="AH62" s="21"/>
      <c r="AI62" s="21"/>
      <c r="AJ62" s="21"/>
      <c r="AK62" s="21"/>
    </row>
    <row r="63" spans="1:37" ht="15" x14ac:dyDescent="0.35">
      <c r="A63" s="21"/>
      <c r="B63" s="21"/>
      <c r="C63" s="21"/>
      <c r="D63" s="21"/>
      <c r="E63" s="21"/>
      <c r="F63" s="21"/>
      <c r="G63" s="21"/>
      <c r="H63" s="21"/>
      <c r="I63" s="21"/>
      <c r="J63" s="21"/>
      <c r="K63" s="21"/>
      <c r="L63" s="21"/>
      <c r="M63" s="21"/>
      <c r="N63" s="21"/>
      <c r="O63" s="21"/>
      <c r="P63" s="21"/>
      <c r="Q63" s="21"/>
      <c r="R63" s="21"/>
      <c r="S63" s="21"/>
      <c r="T63" s="743"/>
      <c r="U63" s="744"/>
      <c r="V63" s="744"/>
      <c r="W63" s="745"/>
      <c r="X63" s="21"/>
      <c r="Y63" s="21"/>
      <c r="Z63" s="21"/>
      <c r="AA63" s="21"/>
      <c r="AB63" s="21"/>
      <c r="AC63" s="21"/>
      <c r="AD63" s="21"/>
      <c r="AE63" s="21"/>
      <c r="AF63" s="21"/>
      <c r="AG63" s="21"/>
      <c r="AH63" s="21"/>
      <c r="AI63" s="21"/>
      <c r="AJ63" s="21"/>
      <c r="AK63" s="21"/>
    </row>
    <row r="64" spans="1:37" ht="15" x14ac:dyDescent="0.35">
      <c r="A64" s="21"/>
      <c r="B64" s="21"/>
      <c r="C64" s="21"/>
      <c r="D64" s="21"/>
      <c r="E64" s="21"/>
      <c r="F64" s="21"/>
      <c r="G64" s="21"/>
      <c r="H64" s="21"/>
      <c r="I64" s="21"/>
      <c r="J64" s="21"/>
      <c r="K64" s="21"/>
      <c r="L64" s="21"/>
      <c r="M64" s="21"/>
      <c r="N64" s="21"/>
      <c r="O64" s="21"/>
      <c r="P64" s="21"/>
      <c r="Q64" s="21"/>
      <c r="R64" s="21"/>
      <c r="S64" s="21"/>
      <c r="T64" s="743"/>
      <c r="U64" s="744"/>
      <c r="V64" s="744"/>
      <c r="W64" s="745"/>
      <c r="X64" s="21"/>
      <c r="Y64" s="21"/>
      <c r="Z64" s="21"/>
      <c r="AA64" s="21"/>
      <c r="AB64" s="21"/>
      <c r="AC64" s="21"/>
      <c r="AD64" s="21"/>
      <c r="AE64" s="21"/>
      <c r="AF64" s="21"/>
      <c r="AG64" s="21"/>
      <c r="AH64" s="21"/>
      <c r="AI64" s="21"/>
      <c r="AJ64" s="21"/>
      <c r="AK64" s="21"/>
    </row>
    <row r="65" spans="1:37" ht="15" x14ac:dyDescent="0.35">
      <c r="A65" s="21"/>
      <c r="B65" s="21"/>
      <c r="C65" s="21"/>
      <c r="D65" s="21"/>
      <c r="E65" s="21"/>
      <c r="F65" s="21"/>
      <c r="G65" s="21"/>
      <c r="H65" s="21"/>
      <c r="I65" s="21"/>
      <c r="J65" s="21"/>
      <c r="K65" s="21"/>
      <c r="L65" s="21"/>
      <c r="M65" s="21"/>
      <c r="N65" s="21"/>
      <c r="O65" s="21"/>
      <c r="P65" s="21"/>
      <c r="Q65" s="21"/>
      <c r="R65" s="21"/>
      <c r="S65" s="21"/>
      <c r="T65" s="743"/>
      <c r="U65" s="744"/>
      <c r="V65" s="744"/>
      <c r="W65" s="745"/>
      <c r="X65" s="21"/>
      <c r="Y65" s="21"/>
      <c r="Z65" s="21"/>
      <c r="AA65" s="21"/>
      <c r="AB65" s="21"/>
      <c r="AC65" s="21"/>
      <c r="AD65" s="21"/>
      <c r="AE65" s="21"/>
      <c r="AF65" s="21"/>
      <c r="AG65" s="21"/>
      <c r="AH65" s="21"/>
      <c r="AI65" s="21"/>
      <c r="AJ65" s="21"/>
      <c r="AK65" s="21"/>
    </row>
    <row r="66" spans="1:37" ht="15" x14ac:dyDescent="0.35">
      <c r="A66" s="21"/>
      <c r="B66" s="21"/>
      <c r="C66" s="21"/>
      <c r="D66" s="21"/>
      <c r="E66" s="21"/>
      <c r="F66" s="21"/>
      <c r="G66" s="21"/>
      <c r="H66" s="21"/>
      <c r="I66" s="21"/>
      <c r="J66" s="21"/>
      <c r="K66" s="21"/>
      <c r="L66" s="21"/>
      <c r="M66" s="21"/>
      <c r="N66" s="21"/>
      <c r="O66" s="21"/>
      <c r="P66" s="21"/>
      <c r="Q66" s="21"/>
      <c r="R66" s="21"/>
      <c r="S66" s="21"/>
      <c r="T66" s="743"/>
      <c r="U66" s="744"/>
      <c r="V66" s="744"/>
      <c r="W66" s="745"/>
      <c r="X66" s="21"/>
      <c r="Y66" s="21"/>
      <c r="Z66" s="21"/>
      <c r="AA66" s="21"/>
      <c r="AB66" s="21"/>
      <c r="AC66" s="21"/>
      <c r="AD66" s="21"/>
      <c r="AE66" s="21"/>
      <c r="AF66" s="21"/>
      <c r="AG66" s="21"/>
      <c r="AH66" s="21"/>
      <c r="AI66" s="21"/>
      <c r="AJ66" s="21"/>
      <c r="AK66" s="21"/>
    </row>
    <row r="67" spans="1:37" ht="15" x14ac:dyDescent="0.35">
      <c r="A67" s="21"/>
      <c r="B67" s="21"/>
      <c r="C67" s="21"/>
      <c r="D67" s="21"/>
      <c r="E67" s="21"/>
      <c r="F67" s="21"/>
      <c r="G67" s="21"/>
      <c r="H67" s="21"/>
      <c r="I67" s="21"/>
      <c r="J67" s="21"/>
      <c r="K67" s="21"/>
      <c r="L67" s="21"/>
      <c r="M67" s="21"/>
      <c r="N67" s="21"/>
      <c r="O67" s="21"/>
      <c r="P67" s="21"/>
      <c r="Q67" s="21"/>
      <c r="R67" s="21"/>
      <c r="S67" s="21"/>
      <c r="T67" s="743"/>
      <c r="U67" s="744"/>
      <c r="V67" s="744"/>
      <c r="W67" s="745"/>
      <c r="X67" s="21"/>
      <c r="Y67" s="21"/>
      <c r="Z67" s="21"/>
      <c r="AA67" s="21"/>
      <c r="AB67" s="21"/>
      <c r="AC67" s="21"/>
      <c r="AD67" s="21"/>
      <c r="AE67" s="21"/>
      <c r="AF67" s="21"/>
      <c r="AG67" s="21"/>
      <c r="AH67" s="21"/>
      <c r="AI67" s="21"/>
      <c r="AJ67" s="21"/>
      <c r="AK67" s="21"/>
    </row>
    <row r="68" spans="1:37" ht="15" x14ac:dyDescent="0.35">
      <c r="A68" s="21"/>
      <c r="B68" s="21"/>
      <c r="C68" s="21"/>
      <c r="D68" s="21"/>
      <c r="E68" s="21"/>
      <c r="F68" s="21"/>
      <c r="G68" s="21"/>
      <c r="H68" s="21"/>
      <c r="I68" s="21"/>
      <c r="J68" s="21"/>
      <c r="K68" s="21"/>
      <c r="L68" s="21"/>
      <c r="M68" s="21"/>
      <c r="N68" s="21"/>
      <c r="O68" s="21"/>
      <c r="P68" s="21"/>
      <c r="Q68" s="21"/>
      <c r="R68" s="21"/>
      <c r="S68" s="21"/>
      <c r="T68" s="743"/>
      <c r="U68" s="744"/>
      <c r="V68" s="744"/>
      <c r="W68" s="745"/>
      <c r="X68" s="21"/>
      <c r="Y68" s="21"/>
      <c r="Z68" s="21"/>
      <c r="AA68" s="21"/>
      <c r="AB68" s="21"/>
      <c r="AC68" s="21"/>
      <c r="AD68" s="21"/>
      <c r="AE68" s="21"/>
      <c r="AF68" s="21"/>
      <c r="AG68" s="21"/>
      <c r="AH68" s="21"/>
      <c r="AI68" s="21"/>
      <c r="AJ68" s="21"/>
      <c r="AK68" s="21"/>
    </row>
    <row r="69" spans="1:37" ht="15" x14ac:dyDescent="0.35">
      <c r="A69" s="21"/>
      <c r="B69" s="21"/>
      <c r="C69" s="21"/>
      <c r="D69" s="21"/>
      <c r="E69" s="21"/>
      <c r="F69" s="21"/>
      <c r="G69" s="21"/>
      <c r="H69" s="21"/>
      <c r="I69" s="21"/>
      <c r="J69" s="21"/>
      <c r="K69" s="21"/>
      <c r="L69" s="21"/>
      <c r="M69" s="21"/>
      <c r="N69" s="21"/>
      <c r="O69" s="21"/>
      <c r="P69" s="21"/>
      <c r="Q69" s="21"/>
      <c r="R69" s="21"/>
      <c r="S69" s="21"/>
      <c r="T69" s="743"/>
      <c r="U69" s="744"/>
      <c r="V69" s="744"/>
      <c r="W69" s="745"/>
      <c r="X69" s="21"/>
      <c r="Y69" s="21"/>
      <c r="Z69" s="21"/>
      <c r="AA69" s="21"/>
      <c r="AB69" s="21"/>
      <c r="AC69" s="21"/>
      <c r="AD69" s="21"/>
      <c r="AE69" s="21"/>
      <c r="AF69" s="21"/>
      <c r="AG69" s="21"/>
      <c r="AH69" s="21"/>
      <c r="AI69" s="21"/>
      <c r="AJ69" s="21"/>
      <c r="AK69" s="21"/>
    </row>
    <row r="70" spans="1:37" ht="15" x14ac:dyDescent="0.35">
      <c r="A70" s="21"/>
      <c r="B70" s="21"/>
      <c r="C70" s="21"/>
      <c r="D70" s="21"/>
      <c r="E70" s="21"/>
      <c r="F70" s="21"/>
      <c r="G70" s="21"/>
      <c r="H70" s="21"/>
      <c r="I70" s="21"/>
      <c r="J70" s="21"/>
      <c r="K70" s="21"/>
      <c r="L70" s="21"/>
      <c r="M70" s="21"/>
      <c r="N70" s="21"/>
      <c r="O70" s="21"/>
      <c r="P70" s="21"/>
      <c r="Q70" s="21"/>
      <c r="R70" s="21"/>
      <c r="S70" s="21"/>
      <c r="T70" s="743"/>
      <c r="U70" s="744"/>
      <c r="V70" s="744"/>
      <c r="W70" s="745"/>
      <c r="X70" s="21"/>
      <c r="Y70" s="21"/>
      <c r="Z70" s="21"/>
      <c r="AA70" s="21"/>
      <c r="AB70" s="21"/>
      <c r="AC70" s="21"/>
      <c r="AD70" s="21"/>
      <c r="AE70" s="21"/>
      <c r="AF70" s="21"/>
      <c r="AG70" s="21"/>
      <c r="AH70" s="21"/>
      <c r="AI70" s="21"/>
      <c r="AJ70" s="21"/>
      <c r="AK70" s="21"/>
    </row>
    <row r="71" spans="1:37" ht="15" x14ac:dyDescent="0.35">
      <c r="A71" s="21"/>
      <c r="B71" s="21"/>
      <c r="C71" s="21"/>
      <c r="D71" s="21"/>
      <c r="E71" s="21"/>
      <c r="F71" s="21"/>
      <c r="G71" s="21"/>
      <c r="H71" s="21"/>
      <c r="I71" s="21"/>
      <c r="J71" s="21"/>
      <c r="K71" s="21"/>
      <c r="L71" s="21"/>
      <c r="M71" s="21"/>
      <c r="N71" s="21"/>
      <c r="O71" s="21"/>
      <c r="P71" s="21"/>
      <c r="Q71" s="21"/>
      <c r="R71" s="21"/>
      <c r="S71" s="21"/>
      <c r="T71" s="743"/>
      <c r="U71" s="744"/>
      <c r="V71" s="744"/>
      <c r="W71" s="745"/>
      <c r="X71" s="21"/>
      <c r="Y71" s="21"/>
      <c r="Z71" s="21"/>
      <c r="AA71" s="21"/>
      <c r="AB71" s="21"/>
      <c r="AC71" s="21"/>
      <c r="AD71" s="21"/>
      <c r="AE71" s="21"/>
      <c r="AF71" s="21"/>
      <c r="AG71" s="21"/>
      <c r="AH71" s="21"/>
      <c r="AI71" s="21"/>
      <c r="AJ71" s="21"/>
      <c r="AK71" s="21"/>
    </row>
    <row r="72" spans="1:37" ht="15" x14ac:dyDescent="0.35">
      <c r="A72" s="21"/>
      <c r="B72" s="21"/>
      <c r="C72" s="21"/>
      <c r="D72" s="21"/>
      <c r="E72" s="21"/>
      <c r="F72" s="21"/>
      <c r="G72" s="21"/>
      <c r="H72" s="21"/>
      <c r="I72" s="21"/>
      <c r="J72" s="21"/>
      <c r="K72" s="21"/>
      <c r="L72" s="21"/>
      <c r="M72" s="21"/>
      <c r="N72" s="21"/>
      <c r="O72" s="21"/>
      <c r="P72" s="21"/>
      <c r="Q72" s="21"/>
      <c r="R72" s="21"/>
      <c r="S72" s="21"/>
      <c r="T72" s="743"/>
      <c r="U72" s="744"/>
      <c r="V72" s="744"/>
      <c r="W72" s="745"/>
      <c r="X72" s="21"/>
      <c r="Y72" s="21"/>
      <c r="Z72" s="21"/>
      <c r="AA72" s="21"/>
      <c r="AB72" s="21"/>
      <c r="AC72" s="21"/>
      <c r="AD72" s="21"/>
      <c r="AE72" s="21"/>
      <c r="AF72" s="21"/>
      <c r="AG72" s="21"/>
      <c r="AH72" s="21"/>
      <c r="AI72" s="21"/>
      <c r="AJ72" s="21"/>
      <c r="AK72" s="21"/>
    </row>
    <row r="73" spans="1:37" ht="15" x14ac:dyDescent="0.35">
      <c r="A73" s="21"/>
      <c r="B73" s="21"/>
      <c r="C73" s="21"/>
      <c r="D73" s="21"/>
      <c r="E73" s="21"/>
      <c r="F73" s="21"/>
      <c r="G73" s="21"/>
      <c r="H73" s="21"/>
      <c r="I73" s="21"/>
      <c r="J73" s="21"/>
      <c r="K73" s="21"/>
      <c r="L73" s="21"/>
      <c r="M73" s="21"/>
      <c r="N73" s="21"/>
      <c r="O73" s="21"/>
      <c r="P73" s="21"/>
      <c r="Q73" s="21"/>
      <c r="R73" s="21"/>
      <c r="S73" s="21"/>
      <c r="T73" s="743"/>
      <c r="U73" s="744"/>
      <c r="V73" s="744"/>
      <c r="W73" s="745"/>
      <c r="X73" s="21"/>
      <c r="Y73" s="21"/>
      <c r="Z73" s="21"/>
      <c r="AA73" s="21"/>
      <c r="AB73" s="21"/>
      <c r="AC73" s="21"/>
      <c r="AD73" s="21"/>
      <c r="AE73" s="21"/>
      <c r="AF73" s="21"/>
      <c r="AG73" s="21"/>
      <c r="AH73" s="21"/>
      <c r="AI73" s="21"/>
      <c r="AJ73" s="21"/>
      <c r="AK73" s="21"/>
    </row>
    <row r="74" spans="1:37" ht="15" x14ac:dyDescent="0.35">
      <c r="A74" s="21"/>
      <c r="B74" s="21"/>
      <c r="C74" s="21"/>
      <c r="D74" s="21"/>
      <c r="E74" s="21"/>
      <c r="F74" s="21"/>
      <c r="G74" s="21"/>
      <c r="H74" s="21"/>
      <c r="I74" s="21"/>
      <c r="J74" s="21"/>
      <c r="K74" s="21"/>
      <c r="L74" s="21"/>
      <c r="M74" s="21"/>
      <c r="N74" s="21"/>
      <c r="O74" s="21"/>
      <c r="P74" s="21"/>
      <c r="Q74" s="21"/>
      <c r="R74" s="21"/>
      <c r="S74" s="21"/>
      <c r="T74" s="743"/>
      <c r="U74" s="744"/>
      <c r="V74" s="744"/>
      <c r="W74" s="745"/>
      <c r="X74" s="21"/>
      <c r="Y74" s="21"/>
      <c r="Z74" s="21"/>
      <c r="AA74" s="21"/>
      <c r="AB74" s="21"/>
      <c r="AC74" s="21"/>
      <c r="AD74" s="21"/>
      <c r="AE74" s="21"/>
      <c r="AF74" s="21"/>
      <c r="AG74" s="21"/>
      <c r="AH74" s="21"/>
      <c r="AI74" s="21"/>
      <c r="AJ74" s="21"/>
      <c r="AK74" s="21"/>
    </row>
    <row r="75" spans="1:37" ht="15" x14ac:dyDescent="0.35">
      <c r="A75" s="21"/>
      <c r="B75" s="21"/>
      <c r="C75" s="21"/>
      <c r="D75" s="21"/>
      <c r="E75" s="21"/>
      <c r="F75" s="21"/>
      <c r="G75" s="21"/>
      <c r="H75" s="21"/>
      <c r="I75" s="21"/>
      <c r="J75" s="21"/>
      <c r="K75" s="21"/>
      <c r="L75" s="21"/>
      <c r="M75" s="21"/>
      <c r="N75" s="21"/>
      <c r="O75" s="21"/>
      <c r="P75" s="21"/>
      <c r="Q75" s="21"/>
      <c r="R75" s="21"/>
      <c r="S75" s="21"/>
      <c r="T75" s="743"/>
      <c r="U75" s="744"/>
      <c r="V75" s="744"/>
      <c r="W75" s="745"/>
      <c r="X75" s="21"/>
      <c r="Y75" s="21"/>
      <c r="Z75" s="21"/>
      <c r="AA75" s="21"/>
      <c r="AB75" s="21"/>
      <c r="AC75" s="21"/>
      <c r="AD75" s="21"/>
      <c r="AE75" s="21"/>
      <c r="AF75" s="21"/>
      <c r="AG75" s="21"/>
      <c r="AH75" s="21"/>
      <c r="AI75" s="21"/>
      <c r="AJ75" s="21"/>
      <c r="AK75" s="21"/>
    </row>
    <row r="76" spans="1:37" ht="15" x14ac:dyDescent="0.35">
      <c r="A76" s="21"/>
      <c r="B76" s="21"/>
      <c r="C76" s="21"/>
      <c r="D76" s="21"/>
      <c r="E76" s="21"/>
      <c r="F76" s="21"/>
      <c r="G76" s="21"/>
      <c r="H76" s="21"/>
      <c r="I76" s="21"/>
      <c r="J76" s="21"/>
      <c r="K76" s="21"/>
      <c r="L76" s="21"/>
      <c r="M76" s="21"/>
      <c r="N76" s="21"/>
      <c r="O76" s="21"/>
      <c r="P76" s="21"/>
      <c r="Q76" s="21"/>
      <c r="R76" s="21"/>
      <c r="S76" s="21"/>
      <c r="T76" s="746"/>
      <c r="U76" s="747"/>
      <c r="V76" s="747"/>
      <c r="W76" s="748"/>
      <c r="X76" s="21"/>
      <c r="Y76" s="21"/>
      <c r="Z76" s="21"/>
      <c r="AA76" s="21"/>
      <c r="AB76" s="21"/>
      <c r="AC76" s="21"/>
      <c r="AD76" s="21"/>
      <c r="AE76" s="21"/>
      <c r="AF76" s="21"/>
      <c r="AG76" s="21"/>
      <c r="AH76" s="21"/>
      <c r="AI76" s="21"/>
      <c r="AJ76" s="21"/>
      <c r="AK76" s="21"/>
    </row>
  </sheetData>
  <mergeCells count="21">
    <mergeCell ref="A42:I42"/>
    <mergeCell ref="A43:I43"/>
    <mergeCell ref="A1:I2"/>
    <mergeCell ref="A3:I4"/>
    <mergeCell ref="A5:I5"/>
    <mergeCell ref="A7:W7"/>
    <mergeCell ref="A8:A9"/>
    <mergeCell ref="B8:C8"/>
    <mergeCell ref="D8:G8"/>
    <mergeCell ref="H8:K8"/>
    <mergeCell ref="L8:O8"/>
    <mergeCell ref="P8:S8"/>
    <mergeCell ref="T8:W8"/>
    <mergeCell ref="A41:I41"/>
    <mergeCell ref="T46:W54"/>
    <mergeCell ref="T56:W76"/>
    <mergeCell ref="A46:C54"/>
    <mergeCell ref="D46:G54"/>
    <mergeCell ref="H46:K54"/>
    <mergeCell ref="L46:O54"/>
    <mergeCell ref="P46:S54"/>
  </mergeCells>
  <printOptions horizontalCentered="1" verticalCentered="1"/>
  <pageMargins left="0.75000000000000011" right="0.75000000000000011" top="1" bottom="1" header="0.5" footer="0.5"/>
  <pageSetup scale="17" orientation="portrait" horizontalDpi="4294967292" verticalDpi="4294967292"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K76"/>
  <sheetViews>
    <sheetView showGridLines="0" topLeftCell="A7" zoomScale="80" zoomScaleNormal="80" workbookViewId="0">
      <pane xSplit="1" ySplit="3" topLeftCell="K10" activePane="bottomRight" state="frozen"/>
      <selection pane="topRight" activeCell="B7" sqref="B7"/>
      <selection pane="bottomLeft" activeCell="A10" sqref="A10"/>
      <selection pane="bottomRight" activeCell="A7" sqref="A7:W7"/>
    </sheetView>
  </sheetViews>
  <sheetFormatPr baseColWidth="10" defaultColWidth="11.44140625" defaultRowHeight="13.35" customHeight="1" x14ac:dyDescent="0.25"/>
  <cols>
    <col min="1" max="1" width="74.44140625" customWidth="1"/>
    <col min="2" max="2" width="12" customWidth="1"/>
    <col min="3" max="3" width="12.44140625" customWidth="1"/>
    <col min="4" max="6" width="12" customWidth="1"/>
    <col min="7" max="7" width="18.44140625" customWidth="1"/>
    <col min="8" max="8" width="11.77734375" customWidth="1"/>
    <col min="11" max="11" width="17.77734375" customWidth="1"/>
    <col min="15" max="15" width="18.5546875" customWidth="1"/>
    <col min="19" max="19" width="19" customWidth="1"/>
    <col min="23" max="23" width="19.5546875" customWidth="1"/>
  </cols>
  <sheetData>
    <row r="1" spans="1:37" ht="60" customHeight="1" x14ac:dyDescent="0.3">
      <c r="A1" s="641"/>
      <c r="B1" s="641"/>
      <c r="C1" s="641"/>
      <c r="D1" s="641"/>
      <c r="E1" s="641"/>
      <c r="F1" s="641"/>
      <c r="G1" s="641"/>
      <c r="H1" s="641"/>
      <c r="I1" s="9"/>
      <c r="J1" s="9"/>
      <c r="K1" s="9"/>
      <c r="L1" s="9"/>
      <c r="M1" s="9"/>
      <c r="N1" s="9"/>
      <c r="O1" s="9"/>
      <c r="P1" s="9"/>
      <c r="Q1" s="9"/>
      <c r="R1" s="9"/>
      <c r="S1" s="9"/>
      <c r="T1" s="9"/>
      <c r="U1" s="9"/>
      <c r="V1" s="9"/>
      <c r="W1" s="9"/>
      <c r="X1" s="9"/>
      <c r="Y1" s="9"/>
      <c r="Z1" s="9"/>
      <c r="AA1" s="9"/>
      <c r="AB1" s="9"/>
      <c r="AC1" s="9"/>
      <c r="AD1" s="9"/>
      <c r="AE1" s="9"/>
      <c r="AF1" s="9"/>
      <c r="AG1" s="9"/>
      <c r="AH1" s="9"/>
      <c r="AI1" s="9"/>
      <c r="AJ1" s="9"/>
      <c r="AK1" s="9"/>
    </row>
    <row r="2" spans="1:37" ht="30.75" customHeight="1" x14ac:dyDescent="0.3">
      <c r="A2" s="641"/>
      <c r="B2" s="641"/>
      <c r="C2" s="641"/>
      <c r="D2" s="641"/>
      <c r="E2" s="641"/>
      <c r="F2" s="641"/>
      <c r="G2" s="641"/>
      <c r="H2" s="641"/>
      <c r="I2" s="9"/>
      <c r="J2" s="9"/>
      <c r="K2" s="9"/>
      <c r="L2" s="9"/>
      <c r="M2" s="9"/>
      <c r="N2" s="9"/>
      <c r="O2" s="9"/>
      <c r="P2" s="9"/>
      <c r="Q2" s="9"/>
      <c r="R2" s="9"/>
      <c r="S2" s="9"/>
      <c r="T2" s="9"/>
      <c r="U2" s="9"/>
      <c r="V2" s="9"/>
      <c r="W2" s="9"/>
      <c r="X2" s="9"/>
      <c r="Y2" s="9"/>
      <c r="Z2" s="9"/>
      <c r="AA2" s="9"/>
      <c r="AB2" s="9"/>
      <c r="AC2" s="9"/>
      <c r="AD2" s="9"/>
      <c r="AE2" s="9"/>
      <c r="AF2" s="9"/>
      <c r="AG2" s="9"/>
      <c r="AH2" s="9"/>
      <c r="AI2" s="9"/>
      <c r="AJ2" s="9"/>
      <c r="AK2" s="9"/>
    </row>
    <row r="3" spans="1:37" ht="14.1" customHeight="1" x14ac:dyDescent="0.3">
      <c r="A3" s="640" t="s">
        <v>104</v>
      </c>
      <c r="B3" s="640"/>
      <c r="C3" s="640"/>
      <c r="D3" s="640"/>
      <c r="E3" s="640"/>
      <c r="F3" s="640"/>
      <c r="G3" s="640"/>
      <c r="H3" s="640"/>
      <c r="I3" s="9"/>
      <c r="J3" s="9"/>
      <c r="K3" s="9"/>
      <c r="L3" s="9"/>
      <c r="M3" s="9"/>
      <c r="N3" s="9"/>
      <c r="O3" s="9"/>
      <c r="P3" s="9"/>
      <c r="Q3" s="9"/>
      <c r="R3" s="9"/>
      <c r="S3" s="9"/>
      <c r="T3" s="9"/>
      <c r="U3" s="9"/>
      <c r="V3" s="9"/>
      <c r="W3" s="9"/>
      <c r="X3" s="9"/>
      <c r="Y3" s="9"/>
      <c r="Z3" s="9"/>
      <c r="AA3" s="9"/>
      <c r="AB3" s="9"/>
      <c r="AC3" s="9"/>
      <c r="AD3" s="9"/>
      <c r="AE3" s="9"/>
      <c r="AF3" s="9"/>
      <c r="AG3" s="9"/>
      <c r="AH3" s="9"/>
      <c r="AI3" s="9"/>
      <c r="AJ3" s="9"/>
      <c r="AK3" s="9"/>
    </row>
    <row r="4" spans="1:37" ht="17.100000000000001" customHeight="1" x14ac:dyDescent="0.3">
      <c r="A4" s="640"/>
      <c r="B4" s="640"/>
      <c r="C4" s="640"/>
      <c r="D4" s="640"/>
      <c r="E4" s="640"/>
      <c r="F4" s="640"/>
      <c r="G4" s="640"/>
      <c r="H4" s="640"/>
      <c r="I4" s="9"/>
      <c r="J4" s="9"/>
      <c r="K4" s="9"/>
      <c r="L4" s="9"/>
      <c r="M4" s="9"/>
      <c r="N4" s="9"/>
      <c r="O4" s="9"/>
      <c r="P4" s="9"/>
      <c r="Q4" s="9"/>
      <c r="R4" s="9"/>
      <c r="S4" s="9"/>
      <c r="T4" s="9"/>
      <c r="U4" s="9"/>
      <c r="V4" s="9"/>
      <c r="W4" s="9"/>
      <c r="X4" s="9"/>
      <c r="Y4" s="9"/>
      <c r="Z4" s="9"/>
      <c r="AA4" s="9"/>
      <c r="AB4" s="9"/>
      <c r="AC4" s="9"/>
      <c r="AD4" s="9"/>
      <c r="AE4" s="9"/>
      <c r="AF4" s="9"/>
      <c r="AG4" s="9"/>
      <c r="AH4" s="9"/>
      <c r="AI4" s="9"/>
      <c r="AJ4" s="9"/>
      <c r="AK4" s="9"/>
    </row>
    <row r="5" spans="1:37" ht="71.099999999999994" customHeight="1" x14ac:dyDescent="0.3">
      <c r="A5" s="642" t="s">
        <v>264</v>
      </c>
      <c r="B5" s="643"/>
      <c r="C5" s="643"/>
      <c r="D5" s="643"/>
      <c r="E5" s="643"/>
      <c r="F5" s="643"/>
      <c r="G5" s="643"/>
      <c r="H5" s="644"/>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1:37" ht="13.8" x14ac:dyDescent="0.3">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row>
    <row r="7" spans="1:37" ht="18" customHeight="1" x14ac:dyDescent="0.45">
      <c r="A7" s="645" t="s">
        <v>265</v>
      </c>
      <c r="B7" s="646"/>
      <c r="C7" s="646"/>
      <c r="D7" s="646"/>
      <c r="E7" s="646"/>
      <c r="F7" s="646"/>
      <c r="G7" s="646"/>
      <c r="H7" s="646"/>
      <c r="I7" s="646"/>
      <c r="J7" s="646"/>
      <c r="K7" s="646"/>
      <c r="L7" s="646"/>
      <c r="M7" s="646"/>
      <c r="N7" s="646"/>
      <c r="O7" s="646"/>
      <c r="P7" s="646"/>
      <c r="Q7" s="646"/>
      <c r="R7" s="646"/>
      <c r="S7" s="646"/>
      <c r="T7" s="646"/>
      <c r="U7" s="646"/>
      <c r="V7" s="646"/>
      <c r="W7" s="647"/>
      <c r="X7" s="9"/>
      <c r="Y7" s="9"/>
      <c r="Z7" s="9"/>
      <c r="AA7" s="9"/>
      <c r="AB7" s="9"/>
      <c r="AC7" s="9"/>
      <c r="AD7" s="9"/>
      <c r="AE7" s="9"/>
      <c r="AF7" s="9"/>
      <c r="AG7" s="9"/>
      <c r="AH7" s="9"/>
      <c r="AI7" s="9"/>
      <c r="AJ7" s="9"/>
      <c r="AK7" s="9"/>
    </row>
    <row r="8" spans="1:37" ht="17.25" customHeight="1" x14ac:dyDescent="0.3">
      <c r="A8" s="730" t="s">
        <v>72</v>
      </c>
      <c r="B8" s="682" t="s">
        <v>106</v>
      </c>
      <c r="C8" s="683"/>
      <c r="D8" s="678" t="s">
        <v>107</v>
      </c>
      <c r="E8" s="679"/>
      <c r="F8" s="679"/>
      <c r="G8" s="680"/>
      <c r="H8" s="678" t="s">
        <v>108</v>
      </c>
      <c r="I8" s="679"/>
      <c r="J8" s="679"/>
      <c r="K8" s="680"/>
      <c r="L8" s="682" t="s">
        <v>109</v>
      </c>
      <c r="M8" s="683"/>
      <c r="N8" s="683"/>
      <c r="O8" s="684"/>
      <c r="P8" s="682" t="s">
        <v>110</v>
      </c>
      <c r="Q8" s="683"/>
      <c r="R8" s="683"/>
      <c r="S8" s="684"/>
      <c r="T8" s="682" t="s">
        <v>111</v>
      </c>
      <c r="U8" s="683"/>
      <c r="V8" s="683"/>
      <c r="W8" s="684"/>
      <c r="X8" s="9"/>
      <c r="Y8" s="9"/>
      <c r="Z8" s="9"/>
      <c r="AA8" s="9"/>
      <c r="AB8" s="9"/>
      <c r="AC8" s="9"/>
      <c r="AD8" s="9"/>
      <c r="AE8" s="9"/>
      <c r="AF8" s="9"/>
      <c r="AG8" s="9"/>
      <c r="AH8" s="9"/>
      <c r="AI8" s="9"/>
      <c r="AJ8" s="9"/>
      <c r="AK8" s="9"/>
    </row>
    <row r="9" spans="1:37" ht="34.200000000000003" x14ac:dyDescent="0.3">
      <c r="A9" s="731"/>
      <c r="B9" s="30" t="s">
        <v>112</v>
      </c>
      <c r="C9" s="232" t="s">
        <v>113</v>
      </c>
      <c r="D9" s="30" t="s">
        <v>112</v>
      </c>
      <c r="E9" s="232" t="s">
        <v>114</v>
      </c>
      <c r="F9" s="232" t="s">
        <v>113</v>
      </c>
      <c r="G9" s="238" t="s">
        <v>198</v>
      </c>
      <c r="H9" s="27" t="s">
        <v>112</v>
      </c>
      <c r="I9" s="232" t="s">
        <v>115</v>
      </c>
      <c r="J9" s="232" t="s">
        <v>113</v>
      </c>
      <c r="K9" s="238" t="s">
        <v>198</v>
      </c>
      <c r="L9" s="30" t="s">
        <v>112</v>
      </c>
      <c r="M9" s="232" t="s">
        <v>116</v>
      </c>
      <c r="N9" s="232" t="s">
        <v>113</v>
      </c>
      <c r="O9" s="238" t="s">
        <v>198</v>
      </c>
      <c r="P9" s="30" t="s">
        <v>112</v>
      </c>
      <c r="Q9" s="232" t="s">
        <v>117</v>
      </c>
      <c r="R9" s="232" t="s">
        <v>113</v>
      </c>
      <c r="S9" s="238" t="s">
        <v>198</v>
      </c>
      <c r="T9" s="27" t="s">
        <v>112</v>
      </c>
      <c r="U9" s="232" t="s">
        <v>118</v>
      </c>
      <c r="V9" s="232" t="s">
        <v>113</v>
      </c>
      <c r="W9" s="239" t="s">
        <v>198</v>
      </c>
      <c r="X9" s="9"/>
      <c r="Y9" s="9"/>
      <c r="Z9" s="9"/>
      <c r="AA9" s="9"/>
      <c r="AB9" s="9"/>
      <c r="AC9" s="9"/>
      <c r="AD9" s="9"/>
      <c r="AE9" s="9"/>
      <c r="AF9" s="9"/>
      <c r="AG9" s="9"/>
      <c r="AH9" s="9"/>
      <c r="AI9" s="9"/>
      <c r="AJ9" s="9"/>
      <c r="AK9" s="9"/>
    </row>
    <row r="10" spans="1:37" ht="16.350000000000001" customHeight="1" x14ac:dyDescent="0.3">
      <c r="A10" s="252" t="s">
        <v>200</v>
      </c>
      <c r="B10" s="210"/>
      <c r="C10" s="211"/>
      <c r="D10" s="210"/>
      <c r="E10" s="211"/>
      <c r="F10" s="211"/>
      <c r="G10" s="212"/>
      <c r="H10" s="210"/>
      <c r="I10" s="211"/>
      <c r="J10" s="211"/>
      <c r="K10" s="213"/>
      <c r="L10" s="210"/>
      <c r="M10" s="211"/>
      <c r="N10" s="211"/>
      <c r="O10" s="212"/>
      <c r="P10" s="210"/>
      <c r="Q10" s="211"/>
      <c r="R10" s="211"/>
      <c r="S10" s="212"/>
      <c r="T10" s="210"/>
      <c r="U10" s="211"/>
      <c r="V10" s="211"/>
      <c r="W10" s="213"/>
      <c r="X10" s="9"/>
      <c r="Y10" s="9"/>
      <c r="Z10" s="9"/>
      <c r="AA10" s="9"/>
      <c r="AB10" s="9"/>
      <c r="AC10" s="9"/>
      <c r="AD10" s="9"/>
      <c r="AE10" s="9"/>
      <c r="AF10" s="9"/>
      <c r="AG10" s="9"/>
      <c r="AH10" s="9"/>
      <c r="AI10" s="9"/>
      <c r="AJ10" s="9"/>
      <c r="AK10" s="9"/>
    </row>
    <row r="11" spans="1:37" ht="15" x14ac:dyDescent="0.35">
      <c r="A11" s="253" t="s">
        <v>176</v>
      </c>
      <c r="B11" s="308">
        <v>4183.979883</v>
      </c>
      <c r="C11" s="309"/>
      <c r="D11" s="308">
        <v>4267.1661969999996</v>
      </c>
      <c r="E11" s="310">
        <f>+((D11/B11)-1)*100</f>
        <v>1.9882101808853081</v>
      </c>
      <c r="F11" s="309"/>
      <c r="G11" s="311">
        <f>+(E11/100)*C14</f>
        <v>0.1504035687980832</v>
      </c>
      <c r="H11" s="312">
        <v>4619.285934999999</v>
      </c>
      <c r="I11" s="310">
        <f>+((H11/D11)-1)*100</f>
        <v>8.2518402551921888</v>
      </c>
      <c r="J11" s="309"/>
      <c r="K11" s="311">
        <f>+(I11/100)*F14</f>
        <v>0.59155199368968447</v>
      </c>
      <c r="L11" s="308">
        <v>3870.1702750000004</v>
      </c>
      <c r="M11" s="310">
        <f>+((L11/H11)-1)*100</f>
        <v>-16.217131187398525</v>
      </c>
      <c r="N11" s="309"/>
      <c r="O11" s="311">
        <f>+(M11/100)*J14</f>
        <v>-1.1846382949973211</v>
      </c>
      <c r="P11" s="308">
        <v>4275.3442542270104</v>
      </c>
      <c r="Q11" s="310">
        <f>+((P11/L11)-1)*100</f>
        <v>10.469151237202601</v>
      </c>
      <c r="R11" s="309"/>
      <c r="S11" s="311">
        <f>+(Q11/100)*N14</f>
        <v>0.58527930263534556</v>
      </c>
      <c r="T11" s="308">
        <v>5031.8688764462904</v>
      </c>
      <c r="U11" s="310">
        <f>+((T11/P11)-1)*100</f>
        <v>17.695057455813256</v>
      </c>
      <c r="V11" s="309"/>
      <c r="W11" s="311">
        <f>+(U11/100)*R14</f>
        <v>0.84051673822788742</v>
      </c>
      <c r="X11" s="9"/>
      <c r="Y11" s="9"/>
      <c r="Z11" s="9"/>
      <c r="AA11" s="9"/>
      <c r="AB11" s="9"/>
      <c r="AC11" s="9"/>
      <c r="AD11" s="9"/>
      <c r="AE11" s="9"/>
      <c r="AF11" s="9"/>
      <c r="AG11" s="9"/>
      <c r="AH11" s="9"/>
      <c r="AI11" s="9"/>
      <c r="AJ11" s="9"/>
      <c r="AK11" s="9"/>
    </row>
    <row r="12" spans="1:37" ht="13.8" x14ac:dyDescent="0.3">
      <c r="A12" s="49" t="s">
        <v>201</v>
      </c>
      <c r="B12" s="290"/>
      <c r="C12" s="246">
        <f>+(B11/B35)*100</f>
        <v>0.25853783809669756</v>
      </c>
      <c r="D12" s="290"/>
      <c r="E12" s="291"/>
      <c r="F12" s="246">
        <f>+(D11/D35)*100</f>
        <v>0.24624493676766332</v>
      </c>
      <c r="G12" s="267"/>
      <c r="H12" s="292"/>
      <c r="I12" s="291"/>
      <c r="J12" s="246">
        <f>+(H11/H35)*100</f>
        <v>0.2486903211131419</v>
      </c>
      <c r="K12" s="267"/>
      <c r="L12" s="290"/>
      <c r="M12" s="291"/>
      <c r="N12" s="246">
        <f>+(L11/L35)*100</f>
        <v>0.22184766757790264</v>
      </c>
      <c r="O12" s="267"/>
      <c r="P12" s="290"/>
      <c r="Q12" s="291"/>
      <c r="R12" s="246">
        <f>+(P11/P35)*100</f>
        <v>0.20107590482642129</v>
      </c>
      <c r="S12" s="267"/>
      <c r="T12" s="290"/>
      <c r="U12" s="291"/>
      <c r="V12" s="246">
        <f>+(T11/T35)*100</f>
        <v>0.19224486017933987</v>
      </c>
      <c r="W12" s="267"/>
      <c r="X12" s="9"/>
      <c r="Y12" s="9"/>
      <c r="Z12" s="9"/>
      <c r="AA12" s="9"/>
      <c r="AB12" s="9"/>
      <c r="AC12" s="9"/>
      <c r="AD12" s="9"/>
      <c r="AE12" s="9"/>
      <c r="AF12" s="9"/>
      <c r="AG12" s="9"/>
      <c r="AH12" s="9"/>
      <c r="AI12" s="9"/>
      <c r="AJ12" s="9"/>
      <c r="AK12" s="9"/>
    </row>
    <row r="13" spans="1:37" ht="13.8" x14ac:dyDescent="0.3">
      <c r="A13" s="219" t="s">
        <v>202</v>
      </c>
      <c r="B13" s="268"/>
      <c r="C13" s="247">
        <f>+(B11/B38)*100</f>
        <v>0.45454771339890115</v>
      </c>
      <c r="D13" s="268"/>
      <c r="E13" s="270"/>
      <c r="F13" s="247">
        <f>+(D11/D38)*100</f>
        <v>0.43199079532006257</v>
      </c>
      <c r="G13" s="271"/>
      <c r="H13" s="293"/>
      <c r="I13" s="270"/>
      <c r="J13" s="247">
        <f>+(H11/H38)*100</f>
        <v>0.43575373796775291</v>
      </c>
      <c r="K13" s="271"/>
      <c r="L13" s="268"/>
      <c r="M13" s="270"/>
      <c r="N13" s="247">
        <f>+(L11/L38)*100</f>
        <v>0.38789288964481705</v>
      </c>
      <c r="O13" s="271"/>
      <c r="P13" s="268"/>
      <c r="Q13" s="270"/>
      <c r="R13" s="247">
        <f>+(P11/P38)*100</f>
        <v>0.35849358069162329</v>
      </c>
      <c r="S13" s="271"/>
      <c r="T13" s="268"/>
      <c r="U13" s="270"/>
      <c r="V13" s="247">
        <f>+(T11/T38)*100</f>
        <v>0.3440541314405004</v>
      </c>
      <c r="W13" s="271"/>
      <c r="X13" s="9"/>
      <c r="Y13" s="9"/>
      <c r="Z13" s="9"/>
      <c r="AA13" s="9"/>
      <c r="AB13" s="9"/>
      <c r="AC13" s="9"/>
      <c r="AD13" s="9"/>
      <c r="AE13" s="9"/>
      <c r="AF13" s="9"/>
      <c r="AG13" s="9"/>
      <c r="AH13" s="9"/>
      <c r="AI13" s="9"/>
      <c r="AJ13" s="9"/>
      <c r="AK13" s="9"/>
    </row>
    <row r="14" spans="1:37" ht="13.8" x14ac:dyDescent="0.3">
      <c r="A14" s="240" t="s">
        <v>203</v>
      </c>
      <c r="B14" s="290"/>
      <c r="C14" s="246">
        <f>+B11/'C.1__'!$B$11*100</f>
        <v>7.5647720871800219</v>
      </c>
      <c r="D14" s="290"/>
      <c r="E14" s="291"/>
      <c r="F14" s="246">
        <f>+D11/'C.1__'!D$11*100</f>
        <v>7.1687281308853574</v>
      </c>
      <c r="G14" s="267"/>
      <c r="H14" s="292"/>
      <c r="I14" s="291"/>
      <c r="J14" s="246">
        <f>+H11/'C.1__'!G$11*100</f>
        <v>7.3048573222238025</v>
      </c>
      <c r="K14" s="267"/>
      <c r="L14" s="290"/>
      <c r="M14" s="291"/>
      <c r="N14" s="246">
        <f>+L11/'C.1__'!J$11*100</f>
        <v>5.5905133985984383</v>
      </c>
      <c r="O14" s="267"/>
      <c r="P14" s="290"/>
      <c r="Q14" s="291"/>
      <c r="R14" s="246">
        <f>+P11/'C.1__'!M$11*100</f>
        <v>4.750008528238812</v>
      </c>
      <c r="S14" s="267"/>
      <c r="T14" s="290"/>
      <c r="U14" s="291"/>
      <c r="V14" s="246">
        <f>+T11/'C.1__'!P$11*100</f>
        <v>4.4954767062485494</v>
      </c>
      <c r="W14" s="267"/>
      <c r="X14" s="9"/>
      <c r="Y14" s="9"/>
      <c r="Z14" s="9"/>
      <c r="AA14" s="9"/>
      <c r="AB14" s="9"/>
      <c r="AC14" s="9"/>
      <c r="AD14" s="9"/>
      <c r="AE14" s="9"/>
      <c r="AF14" s="9"/>
      <c r="AG14" s="9"/>
      <c r="AH14" s="9"/>
      <c r="AI14" s="9"/>
      <c r="AJ14" s="9"/>
      <c r="AK14" s="9"/>
    </row>
    <row r="15" spans="1:37" ht="15" x14ac:dyDescent="0.35">
      <c r="A15" s="254" t="s">
        <v>179</v>
      </c>
      <c r="B15" s="313">
        <v>2287.1304275175526</v>
      </c>
      <c r="C15" s="314"/>
      <c r="D15" s="313">
        <v>1946.1042252686077</v>
      </c>
      <c r="E15" s="315">
        <f>+((D15/B15)-1)*100</f>
        <v>-14.910658270551458</v>
      </c>
      <c r="F15" s="314"/>
      <c r="G15" s="316">
        <f>+(E15/100)*C19</f>
        <v>-1.4118546856335625</v>
      </c>
      <c r="H15" s="317">
        <v>2112.3482680994389</v>
      </c>
      <c r="I15" s="315">
        <f>+((H15/D15)-1)*100</f>
        <v>8.5424018237196808</v>
      </c>
      <c r="J15" s="314"/>
      <c r="K15" s="316">
        <f>+(I15/100)*F19</f>
        <v>0.6439959055628699</v>
      </c>
      <c r="L15" s="313">
        <v>2033.2671406357392</v>
      </c>
      <c r="M15" s="315">
        <f>+((L15/H15)-1)*100</f>
        <v>-3.7437542216867459</v>
      </c>
      <c r="N15" s="314"/>
      <c r="O15" s="316">
        <f>+(M15/100)*J19</f>
        <v>-0.29277144995022281</v>
      </c>
      <c r="P15" s="313">
        <v>2526.8936195423416</v>
      </c>
      <c r="Q15" s="315">
        <f>+((P15/L15)-1)*100</f>
        <v>24.277502401984474</v>
      </c>
      <c r="R15" s="314"/>
      <c r="S15" s="316">
        <f>+(Q15/100)*N19</f>
        <v>1.59804963885284</v>
      </c>
      <c r="T15" s="313">
        <v>3006.2062050420482</v>
      </c>
      <c r="U15" s="315">
        <f>+((T15/P15)-1)*100</f>
        <v>18.968451295014034</v>
      </c>
      <c r="V15" s="314"/>
      <c r="W15" s="316">
        <f>+(U15/100)*R19</f>
        <v>1.1209287093495903</v>
      </c>
      <c r="X15" s="9"/>
      <c r="Y15" s="9"/>
      <c r="Z15" s="9"/>
      <c r="AA15" s="9"/>
      <c r="AB15" s="9"/>
      <c r="AC15" s="9"/>
      <c r="AD15" s="9"/>
      <c r="AE15" s="9"/>
      <c r="AF15" s="9"/>
      <c r="AG15" s="9"/>
      <c r="AH15" s="9"/>
      <c r="AI15" s="9"/>
      <c r="AJ15" s="9"/>
      <c r="AK15" s="9"/>
    </row>
    <row r="16" spans="1:37" ht="13.8" x14ac:dyDescent="0.3">
      <c r="A16" s="240" t="s">
        <v>204</v>
      </c>
      <c r="B16" s="294"/>
      <c r="C16" s="246">
        <f>+(B15/B36)*100</f>
        <v>0.29231567110132339</v>
      </c>
      <c r="D16" s="294"/>
      <c r="E16" s="295"/>
      <c r="F16" s="246">
        <f>+(D15/D36)*100</f>
        <v>0.23272105525676362</v>
      </c>
      <c r="G16" s="267"/>
      <c r="H16" s="296"/>
      <c r="I16" s="295"/>
      <c r="J16" s="246">
        <f>+(H15/H36)*100</f>
        <v>0.23531902284061201</v>
      </c>
      <c r="K16" s="267"/>
      <c r="L16" s="294"/>
      <c r="M16" s="295"/>
      <c r="N16" s="246">
        <f>+(L15/L36)*100</f>
        <v>0.24323035669127432</v>
      </c>
      <c r="O16" s="267"/>
      <c r="P16" s="294"/>
      <c r="Q16" s="295"/>
      <c r="R16" s="246">
        <f>+(P15/P36)*100</f>
        <v>0.24141319311693524</v>
      </c>
      <c r="S16" s="267"/>
      <c r="T16" s="294"/>
      <c r="U16" s="295"/>
      <c r="V16" s="246">
        <f>+(T15/T36)*100</f>
        <v>0.23081057671368921</v>
      </c>
      <c r="W16" s="267"/>
      <c r="X16" s="9"/>
      <c r="Y16" s="9"/>
      <c r="Z16" s="9"/>
      <c r="AA16" s="9"/>
      <c r="AB16" s="9"/>
      <c r="AC16" s="9"/>
      <c r="AD16" s="9"/>
      <c r="AE16" s="9"/>
      <c r="AF16" s="9"/>
      <c r="AG16" s="9"/>
      <c r="AH16" s="9"/>
      <c r="AI16" s="9"/>
      <c r="AJ16" s="9"/>
      <c r="AK16" s="9"/>
    </row>
    <row r="17" spans="1:37" ht="13.8" x14ac:dyDescent="0.3">
      <c r="A17" s="219" t="s">
        <v>181</v>
      </c>
      <c r="B17" s="272"/>
      <c r="C17" s="247">
        <f>+(B15/B11)*100</f>
        <v>54.663991975927786</v>
      </c>
      <c r="D17" s="272"/>
      <c r="E17" s="273"/>
      <c r="F17" s="247">
        <f>+(D15/D11)*100</f>
        <v>45.606478290833905</v>
      </c>
      <c r="G17" s="271"/>
      <c r="H17" s="297"/>
      <c r="I17" s="273"/>
      <c r="J17" s="247">
        <f>+(H15/H11)*100</f>
        <v>45.728891820580472</v>
      </c>
      <c r="K17" s="271"/>
      <c r="L17" s="272"/>
      <c r="M17" s="273"/>
      <c r="N17" s="247">
        <f>+(L15/L11)*100</f>
        <v>52.53689104507783</v>
      </c>
      <c r="O17" s="271"/>
      <c r="P17" s="272"/>
      <c r="Q17" s="273"/>
      <c r="R17" s="247">
        <f>+(P15/P11)*100</f>
        <v>59.10386320455985</v>
      </c>
      <c r="S17" s="271"/>
      <c r="T17" s="272"/>
      <c r="U17" s="273"/>
      <c r="V17" s="247">
        <f>+(T15/T11)*100</f>
        <v>59.743333517966249</v>
      </c>
      <c r="W17" s="271"/>
      <c r="X17" s="9"/>
      <c r="Y17" s="9"/>
      <c r="Z17" s="9"/>
      <c r="AA17" s="9"/>
      <c r="AB17" s="9"/>
      <c r="AC17" s="9"/>
      <c r="AD17" s="9"/>
      <c r="AE17" s="9"/>
      <c r="AF17" s="9"/>
      <c r="AG17" s="9"/>
      <c r="AH17" s="9"/>
      <c r="AI17" s="9"/>
      <c r="AJ17" s="9"/>
      <c r="AK17" s="9"/>
    </row>
    <row r="18" spans="1:37" ht="13.8" x14ac:dyDescent="0.3">
      <c r="A18" s="49" t="s">
        <v>182</v>
      </c>
      <c r="B18" s="294"/>
      <c r="C18" s="246">
        <f>+B15/B20*100</f>
        <v>120.57522123893804</v>
      </c>
      <c r="D18" s="294"/>
      <c r="E18" s="295"/>
      <c r="F18" s="246">
        <f>+D15/D20*100</f>
        <v>83.84542286981312</v>
      </c>
      <c r="G18" s="267"/>
      <c r="H18" s="296"/>
      <c r="I18" s="295"/>
      <c r="J18" s="246">
        <f>+H15/H20*100</f>
        <v>84.260103312063208</v>
      </c>
      <c r="K18" s="267"/>
      <c r="L18" s="294"/>
      <c r="M18" s="295"/>
      <c r="N18" s="246">
        <f>+L15/L20*100</f>
        <v>110.68994889267462</v>
      </c>
      <c r="O18" s="267"/>
      <c r="P18" s="294"/>
      <c r="Q18" s="295"/>
      <c r="R18" s="246">
        <f>+P15/P20*100</f>
        <v>144.52187379016647</v>
      </c>
      <c r="S18" s="267"/>
      <c r="T18" s="294"/>
      <c r="U18" s="295"/>
      <c r="V18" s="246">
        <f>+T15/T20*100</f>
        <v>148.40606224717897</v>
      </c>
      <c r="W18" s="267"/>
      <c r="X18" s="9"/>
      <c r="Y18" s="9"/>
      <c r="Z18" s="9"/>
      <c r="AA18" s="9"/>
      <c r="AB18" s="9"/>
      <c r="AC18" s="9"/>
      <c r="AD18" s="9"/>
      <c r="AE18" s="9"/>
      <c r="AF18" s="9"/>
      <c r="AG18" s="9"/>
      <c r="AH18" s="9"/>
      <c r="AI18" s="9"/>
      <c r="AJ18" s="9"/>
      <c r="AK18" s="9"/>
    </row>
    <row r="19" spans="1:37" ht="13.8" x14ac:dyDescent="0.3">
      <c r="A19" s="242" t="s">
        <v>227</v>
      </c>
      <c r="B19" s="272"/>
      <c r="C19" s="247">
        <f>+(B15/'C.1__'!$B$14)*100</f>
        <v>9.4687616067358658</v>
      </c>
      <c r="D19" s="272"/>
      <c r="E19" s="273"/>
      <c r="F19" s="247">
        <f>+(D15/'C.1__'!D$14)*100</f>
        <v>7.5388154157614888</v>
      </c>
      <c r="G19" s="271"/>
      <c r="H19" s="297"/>
      <c r="I19" s="273"/>
      <c r="J19" s="247">
        <f>+(H15/'C.1__'!G$14)*100</f>
        <v>7.8202636341419556</v>
      </c>
      <c r="K19" s="271"/>
      <c r="L19" s="272"/>
      <c r="M19" s="273"/>
      <c r="N19" s="247">
        <f>+(L15/'C.1__'!J$14)*100</f>
        <v>6.5824301544388408</v>
      </c>
      <c r="O19" s="271"/>
      <c r="P19" s="272"/>
      <c r="Q19" s="273"/>
      <c r="R19" s="247">
        <f>+(P15/'C.1__'!M$14)*100</f>
        <v>5.9094371591856465</v>
      </c>
      <c r="S19" s="271"/>
      <c r="T19" s="272"/>
      <c r="U19" s="273"/>
      <c r="V19" s="247">
        <f>+(T15/'C.1__'!P$14)*100</f>
        <v>5.6111568710508637</v>
      </c>
      <c r="W19" s="271"/>
      <c r="X19" s="9"/>
      <c r="Y19" s="9"/>
      <c r="Z19" s="9"/>
      <c r="AA19" s="9"/>
      <c r="AB19" s="9"/>
      <c r="AC19" s="9"/>
      <c r="AD19" s="9"/>
      <c r="AE19" s="9"/>
      <c r="AF19" s="9"/>
      <c r="AG19" s="9"/>
      <c r="AH19" s="9"/>
      <c r="AI19" s="9"/>
      <c r="AJ19" s="9"/>
      <c r="AK19" s="9"/>
    </row>
    <row r="20" spans="1:37" ht="15" x14ac:dyDescent="0.3">
      <c r="A20" s="255" t="s">
        <v>183</v>
      </c>
      <c r="B20" s="318">
        <f>+B11-B15</f>
        <v>1896.8494554824474</v>
      </c>
      <c r="C20" s="319"/>
      <c r="D20" s="318">
        <f>+D11-D15</f>
        <v>2321.0619717313921</v>
      </c>
      <c r="E20" s="320">
        <f>+((D20/B20)-1)*100</f>
        <v>22.364058203082315</v>
      </c>
      <c r="F20" s="319"/>
      <c r="G20" s="321">
        <f>+(E20/100)*C24</f>
        <v>1.3616519951187962</v>
      </c>
      <c r="H20" s="322">
        <f>+H11-H15</f>
        <v>2506.9376669005601</v>
      </c>
      <c r="I20" s="320">
        <f>+((H20/D20)-1)*100</f>
        <v>8.008217679363149</v>
      </c>
      <c r="J20" s="319"/>
      <c r="K20" s="321">
        <f>+(I20/100)*F24</f>
        <v>0.55139180316550951</v>
      </c>
      <c r="L20" s="318">
        <f>+L11-L15</f>
        <v>1836.9031343642612</v>
      </c>
      <c r="M20" s="320">
        <f>+((L20/H20)-1)*100</f>
        <v>-26.72721150521037</v>
      </c>
      <c r="N20" s="319"/>
      <c r="O20" s="321">
        <f>+(M20/100)*J24</f>
        <v>-1.849667284801553</v>
      </c>
      <c r="P20" s="318">
        <f>+P11-P15</f>
        <v>1748.4506346846688</v>
      </c>
      <c r="Q20" s="320">
        <f>+((P20/L20)-1)*100</f>
        <v>-4.815305610015475</v>
      </c>
      <c r="R20" s="319"/>
      <c r="S20" s="321">
        <f>+(Q20/100)*N24</f>
        <v>-0.23071666708818864</v>
      </c>
      <c r="T20" s="318">
        <f>+T11-T15</f>
        <v>2025.6626714042422</v>
      </c>
      <c r="U20" s="320">
        <f>+((T20/P20)-1)*100</f>
        <v>15.854724818671716</v>
      </c>
      <c r="V20" s="319"/>
      <c r="W20" s="321">
        <f>+(U20/100)*R24</f>
        <v>0.58673217127271537</v>
      </c>
      <c r="X20" s="9"/>
      <c r="Y20" s="9"/>
      <c r="Z20" s="9"/>
      <c r="AA20" s="9"/>
      <c r="AB20" s="9"/>
      <c r="AC20" s="9"/>
      <c r="AD20" s="9"/>
      <c r="AE20" s="9"/>
      <c r="AF20" s="9"/>
      <c r="AG20" s="9"/>
      <c r="AH20" s="9"/>
      <c r="AI20" s="9"/>
      <c r="AJ20" s="9"/>
      <c r="AK20" s="9"/>
    </row>
    <row r="21" spans="1:37" ht="13.8" x14ac:dyDescent="0.3">
      <c r="A21" s="219" t="s">
        <v>206</v>
      </c>
      <c r="B21" s="214"/>
      <c r="C21" s="247">
        <f>+(B20/B37)*100</f>
        <v>0.22692138296440595</v>
      </c>
      <c r="D21" s="214"/>
      <c r="E21" s="236"/>
      <c r="F21" s="247">
        <f>+(D20/D37)*100</f>
        <v>0.25885757433524026</v>
      </c>
      <c r="G21" s="276"/>
      <c r="H21" s="215"/>
      <c r="I21" s="236"/>
      <c r="J21" s="247">
        <f>+(H20/H37)*100</f>
        <v>0.26119593275423841</v>
      </c>
      <c r="K21" s="276"/>
      <c r="L21" s="278"/>
      <c r="M21" s="236"/>
      <c r="N21" s="247">
        <f>+(L20/L37)*100</f>
        <v>0.20217430108766718</v>
      </c>
      <c r="O21" s="277"/>
      <c r="P21" s="278"/>
      <c r="Q21" s="236"/>
      <c r="R21" s="247">
        <f>+(P20/P37)*100</f>
        <v>0.16196481180932992</v>
      </c>
      <c r="S21" s="277"/>
      <c r="T21" s="278"/>
      <c r="U21" s="236"/>
      <c r="V21" s="247">
        <f>+(T20/T37)*100</f>
        <v>0.15404618591620972</v>
      </c>
      <c r="W21" s="276"/>
      <c r="X21" s="9"/>
      <c r="Y21" s="9"/>
      <c r="Z21" s="9"/>
      <c r="AA21" s="9"/>
      <c r="AB21" s="9"/>
      <c r="AC21" s="9"/>
      <c r="AD21" s="9"/>
      <c r="AE21" s="9"/>
      <c r="AF21" s="9"/>
      <c r="AG21" s="9"/>
      <c r="AH21" s="9"/>
      <c r="AI21" s="9"/>
      <c r="AJ21" s="9"/>
      <c r="AK21" s="9"/>
    </row>
    <row r="22" spans="1:37" ht="13.8" hidden="1" x14ac:dyDescent="0.3">
      <c r="A22" s="49" t="s">
        <v>185</v>
      </c>
      <c r="B22" s="59"/>
      <c r="C22" s="246">
        <f>+(B20/B11)*100</f>
        <v>45.336008024072214</v>
      </c>
      <c r="D22" s="59"/>
      <c r="E22" s="233"/>
      <c r="F22" s="246">
        <f>+(D20/D11)*100</f>
        <v>54.393521709166095</v>
      </c>
      <c r="G22" s="280"/>
      <c r="H22" s="64"/>
      <c r="I22" s="233"/>
      <c r="J22" s="246">
        <f>+(H20/H11)*100</f>
        <v>54.271108179419528</v>
      </c>
      <c r="K22" s="280"/>
      <c r="L22" s="282"/>
      <c r="M22" s="233"/>
      <c r="N22" s="246">
        <f>+(L20/L11)*100</f>
        <v>47.46310895492217</v>
      </c>
      <c r="O22" s="281"/>
      <c r="P22" s="282"/>
      <c r="Q22" s="233"/>
      <c r="R22" s="246">
        <f>+(P20/P11)*100</f>
        <v>40.89613679544015</v>
      </c>
      <c r="S22" s="281"/>
      <c r="T22" s="282"/>
      <c r="U22" s="233"/>
      <c r="V22" s="246">
        <f>+(T20/T11)*100</f>
        <v>40.256666482033751</v>
      </c>
      <c r="W22" s="280"/>
      <c r="X22" s="9"/>
      <c r="Y22" s="9"/>
      <c r="Z22" s="9"/>
      <c r="AA22" s="9"/>
      <c r="AB22" s="9"/>
      <c r="AC22" s="9"/>
      <c r="AD22" s="9"/>
      <c r="AE22" s="9"/>
      <c r="AF22" s="9"/>
      <c r="AG22" s="9"/>
      <c r="AH22" s="9"/>
      <c r="AI22" s="9"/>
      <c r="AJ22" s="9"/>
      <c r="AK22" s="9"/>
    </row>
    <row r="23" spans="1:37" ht="13.8" x14ac:dyDescent="0.3">
      <c r="A23" s="219" t="s">
        <v>207</v>
      </c>
      <c r="B23" s="214"/>
      <c r="C23" s="247">
        <f>+(B20/B38)*100</f>
        <v>0.20607378781976265</v>
      </c>
      <c r="D23" s="214"/>
      <c r="E23" s="236"/>
      <c r="F23" s="247">
        <f>+(D20/D38)*100</f>
        <v>0.23497500703401752</v>
      </c>
      <c r="G23" s="276"/>
      <c r="H23" s="215"/>
      <c r="I23" s="236"/>
      <c r="J23" s="247">
        <f>+(H20/H38)*100</f>
        <v>0.23648838252834348</v>
      </c>
      <c r="K23" s="276"/>
      <c r="L23" s="278"/>
      <c r="M23" s="236"/>
      <c r="N23" s="247">
        <f>+(L20/L38)*100</f>
        <v>0.18410602484051553</v>
      </c>
      <c r="O23" s="277"/>
      <c r="P23" s="278"/>
      <c r="Q23" s="236"/>
      <c r="R23" s="247">
        <f>+(P20/P38)*100</f>
        <v>0.14661002516251789</v>
      </c>
      <c r="S23" s="277"/>
      <c r="T23" s="278"/>
      <c r="U23" s="236"/>
      <c r="V23" s="247">
        <f>+(T20/T38)*100</f>
        <v>0.13850472421166027</v>
      </c>
      <c r="W23" s="276"/>
      <c r="X23" s="9"/>
      <c r="Y23" s="9"/>
      <c r="Z23" s="9"/>
      <c r="AA23" s="9"/>
      <c r="AB23" s="9"/>
      <c r="AC23" s="9"/>
      <c r="AD23" s="9"/>
      <c r="AE23" s="9"/>
      <c r="AF23" s="9"/>
      <c r="AG23" s="9"/>
      <c r="AH23" s="9"/>
      <c r="AI23" s="9"/>
      <c r="AJ23" s="9"/>
      <c r="AK23" s="9"/>
    </row>
    <row r="24" spans="1:37" ht="13.8" x14ac:dyDescent="0.3">
      <c r="A24" s="241" t="s">
        <v>208</v>
      </c>
      <c r="B24" s="63"/>
      <c r="C24" s="248">
        <f>+(B20/'C.1__'!$B$18)*100</f>
        <v>6.0885729358865968</v>
      </c>
      <c r="D24" s="63"/>
      <c r="E24" s="234"/>
      <c r="F24" s="248">
        <f>+(D20/'C.1__'!D$18)*100</f>
        <v>6.8853248655618318</v>
      </c>
      <c r="G24" s="298"/>
      <c r="H24" s="204"/>
      <c r="I24" s="234"/>
      <c r="J24" s="248">
        <f>+(H20/'C.1__'!G$18)*100</f>
        <v>6.9205397070359069</v>
      </c>
      <c r="K24" s="298"/>
      <c r="L24" s="299"/>
      <c r="M24" s="234"/>
      <c r="N24" s="248">
        <f>+(L20/'C.1__'!J$18)*100</f>
        <v>4.7913193008625505</v>
      </c>
      <c r="O24" s="300"/>
      <c r="P24" s="299"/>
      <c r="Q24" s="234"/>
      <c r="R24" s="248">
        <f>+(P20/'C.1__'!M$18)*100</f>
        <v>3.7006771040373745</v>
      </c>
      <c r="S24" s="300"/>
      <c r="T24" s="299"/>
      <c r="U24" s="234"/>
      <c r="V24" s="248">
        <f>+(T20/'C.1__'!P$18)*100</f>
        <v>3.4711976612048576</v>
      </c>
      <c r="W24" s="298"/>
      <c r="X24" s="9"/>
      <c r="Y24" s="9"/>
      <c r="Z24" s="9"/>
      <c r="AA24" s="9"/>
      <c r="AB24" s="9"/>
      <c r="AC24" s="9"/>
      <c r="AD24" s="9"/>
      <c r="AE24" s="9"/>
      <c r="AF24" s="9"/>
      <c r="AG24" s="9"/>
      <c r="AH24" s="9"/>
      <c r="AI24" s="9"/>
      <c r="AJ24" s="9"/>
      <c r="AK24" s="9"/>
    </row>
    <row r="25" spans="1:37" ht="15" x14ac:dyDescent="0.35">
      <c r="A25" s="256" t="s">
        <v>209</v>
      </c>
      <c r="B25" s="205"/>
      <c r="C25" s="249"/>
      <c r="D25" s="205"/>
      <c r="E25" s="206"/>
      <c r="F25" s="249"/>
      <c r="G25" s="301"/>
      <c r="H25" s="205"/>
      <c r="I25" s="206"/>
      <c r="J25" s="249"/>
      <c r="K25" s="302"/>
      <c r="L25" s="303"/>
      <c r="M25" s="206"/>
      <c r="N25" s="249"/>
      <c r="O25" s="301"/>
      <c r="P25" s="304"/>
      <c r="Q25" s="206"/>
      <c r="R25" s="249"/>
      <c r="S25" s="301"/>
      <c r="T25" s="304"/>
      <c r="U25" s="206"/>
      <c r="V25" s="249"/>
      <c r="W25" s="302"/>
      <c r="X25" s="9"/>
      <c r="Y25" s="9"/>
      <c r="Z25" s="9"/>
      <c r="AA25" s="9"/>
      <c r="AB25" s="9"/>
      <c r="AC25" s="9"/>
      <c r="AD25" s="9"/>
      <c r="AE25" s="9"/>
      <c r="AF25" s="9"/>
      <c r="AG25" s="9"/>
      <c r="AH25" s="9"/>
      <c r="AI25" s="9"/>
      <c r="AJ25" s="9"/>
      <c r="AK25" s="9"/>
    </row>
    <row r="26" spans="1:37" ht="15" x14ac:dyDescent="0.35">
      <c r="A26" s="384" t="s">
        <v>210</v>
      </c>
      <c r="B26" s="385">
        <v>812.77268253622969</v>
      </c>
      <c r="C26" s="386"/>
      <c r="D26" s="387">
        <v>895.48732390523833</v>
      </c>
      <c r="E26" s="310">
        <f t="shared" ref="E26:E32" si="0">+((D26/B26)-1)*100</f>
        <v>10.176848108489622</v>
      </c>
      <c r="F26" s="386"/>
      <c r="G26" s="311">
        <f>+(E26/100)*C28</f>
        <v>0.66958981960187214</v>
      </c>
      <c r="H26" s="387">
        <v>1022.3306669000434</v>
      </c>
      <c r="I26" s="310">
        <f>+((H26/D26)-1)*100</f>
        <v>14.164727920618535</v>
      </c>
      <c r="J26" s="386"/>
      <c r="K26" s="311">
        <f>+(I26/100)*F28</f>
        <v>0.9313041731814885</v>
      </c>
      <c r="L26" s="387">
        <v>1166.2993767177791</v>
      </c>
      <c r="M26" s="310">
        <f>+((L26/H26)-1)*100</f>
        <v>14.08240156331062</v>
      </c>
      <c r="N26" s="386"/>
      <c r="O26" s="311">
        <f>+(M26/100)*J28</f>
        <v>0.97210553156346435</v>
      </c>
      <c r="P26" s="387">
        <v>1162.2492217396734</v>
      </c>
      <c r="Q26" s="310">
        <f>+((P26/L26)-1)*100</f>
        <v>-0.34726546707961603</v>
      </c>
      <c r="R26" s="386"/>
      <c r="S26" s="311">
        <f>+(Q26/100)*N28</f>
        <v>-2.3019565503002198E-2</v>
      </c>
      <c r="T26" s="387">
        <v>1235.9811148762619</v>
      </c>
      <c r="U26" s="310">
        <f>+((T26/P26)-1)*100</f>
        <v>6.3438969678315082</v>
      </c>
      <c r="V26" s="386"/>
      <c r="W26" s="311">
        <f>+(U26/100)*R28</f>
        <v>0.34211521870332789</v>
      </c>
      <c r="X26" s="217"/>
      <c r="Y26" s="217"/>
      <c r="Z26" s="217"/>
      <c r="AA26" s="217"/>
      <c r="AB26" s="217"/>
      <c r="AC26" s="217"/>
      <c r="AD26" s="217"/>
      <c r="AE26" s="217"/>
      <c r="AF26" s="217"/>
      <c r="AG26" s="217"/>
      <c r="AH26" s="217"/>
      <c r="AI26" s="217"/>
      <c r="AJ26" s="217"/>
      <c r="AK26" s="217"/>
    </row>
    <row r="27" spans="1:37" ht="15" x14ac:dyDescent="0.3">
      <c r="A27" s="388" t="s">
        <v>133</v>
      </c>
      <c r="B27" s="323"/>
      <c r="C27" s="402">
        <f>+(B26/B$38)*100</f>
        <v>8.8299651215109409E-2</v>
      </c>
      <c r="D27" s="324"/>
      <c r="E27" s="326"/>
      <c r="F27" s="402">
        <f>+(D26/D$38)*100</f>
        <v>9.0655545951040084E-2</v>
      </c>
      <c r="G27" s="383"/>
      <c r="H27" s="324"/>
      <c r="I27" s="326"/>
      <c r="J27" s="402">
        <f>+(H26/H$38)*100</f>
        <v>9.644010260662933E-2</v>
      </c>
      <c r="K27" s="328"/>
      <c r="L27" s="323"/>
      <c r="M27" s="326"/>
      <c r="N27" s="402">
        <f>+(L26/L$38)*100</f>
        <v>0.11689388406198957</v>
      </c>
      <c r="O27" s="328"/>
      <c r="P27" s="324"/>
      <c r="Q27" s="326"/>
      <c r="R27" s="402">
        <f>+(P26/P$38)*100</f>
        <v>9.7456218816896339E-2</v>
      </c>
      <c r="S27" s="328"/>
      <c r="T27" s="324"/>
      <c r="U27" s="326"/>
      <c r="V27" s="402">
        <f>+(T26/T$38)*100</f>
        <v>8.4510232559147774E-2</v>
      </c>
      <c r="W27" s="328"/>
      <c r="X27" s="217"/>
      <c r="Y27" s="217"/>
      <c r="Z27" s="217"/>
      <c r="AA27" s="217"/>
      <c r="AB27" s="217"/>
      <c r="AC27" s="217"/>
      <c r="AD27" s="217"/>
      <c r="AE27" s="217"/>
      <c r="AF27" s="217"/>
      <c r="AG27" s="217"/>
      <c r="AH27" s="217"/>
      <c r="AI27" s="217"/>
      <c r="AJ27" s="217"/>
      <c r="AK27" s="217"/>
    </row>
    <row r="28" spans="1:37" ht="26.4" x14ac:dyDescent="0.3">
      <c r="A28" s="243" t="s">
        <v>211</v>
      </c>
      <c r="B28" s="220"/>
      <c r="C28" s="250">
        <f>+(B26/'C.1__'!$B$23)*100</f>
        <v>6.579540270855512</v>
      </c>
      <c r="D28" s="218"/>
      <c r="E28" s="270"/>
      <c r="F28" s="250">
        <f>+(D26/'C.1__'!D$23)*100</f>
        <v>6.5748115911627121</v>
      </c>
      <c r="G28" s="305"/>
      <c r="H28" s="218"/>
      <c r="I28" s="270"/>
      <c r="J28" s="250">
        <f>+(H26/'C.1__'!G$23)*100</f>
        <v>6.9029811938904322</v>
      </c>
      <c r="K28" s="306"/>
      <c r="L28" s="307"/>
      <c r="M28" s="270"/>
      <c r="N28" s="250">
        <f>+(L26/'C.1__'!J$23)*100</f>
        <v>6.62880927855824</v>
      </c>
      <c r="O28" s="306"/>
      <c r="P28" s="288"/>
      <c r="Q28" s="270"/>
      <c r="R28" s="250">
        <f>+(P26/'C.1__'!M$23)*100</f>
        <v>5.3928243229377486</v>
      </c>
      <c r="S28" s="306"/>
      <c r="T28" s="288"/>
      <c r="U28" s="270"/>
      <c r="V28" s="250">
        <f>+(T26/'C.1__'!P$23)*100</f>
        <v>5.0008973367895235</v>
      </c>
      <c r="W28" s="306"/>
      <c r="X28" s="217"/>
      <c r="Y28" s="217"/>
      <c r="Z28" s="217"/>
      <c r="AA28" s="217"/>
      <c r="AB28" s="217"/>
      <c r="AC28" s="217"/>
      <c r="AD28" s="217"/>
      <c r="AE28" s="217"/>
      <c r="AF28" s="217"/>
      <c r="AG28" s="217"/>
      <c r="AH28" s="217"/>
      <c r="AI28" s="217"/>
      <c r="AJ28" s="217"/>
      <c r="AK28" s="217"/>
    </row>
    <row r="29" spans="1:37" ht="30" x14ac:dyDescent="0.3">
      <c r="A29" s="333" t="s">
        <v>212</v>
      </c>
      <c r="B29" s="323">
        <v>91.824654828782045</v>
      </c>
      <c r="C29" s="325"/>
      <c r="D29" s="324">
        <v>94.107042249483129</v>
      </c>
      <c r="E29" s="326">
        <f t="shared" si="0"/>
        <v>2.4855932483022869</v>
      </c>
      <c r="F29" s="327"/>
      <c r="G29" s="328">
        <f>+(E29/100)*C31</f>
        <v>0.15555779586341878</v>
      </c>
      <c r="H29" s="324">
        <v>106.13743906593402</v>
      </c>
      <c r="I29" s="326">
        <f>+((H29/D29)-1)*100</f>
        <v>12.783737039102361</v>
      </c>
      <c r="J29" s="327"/>
      <c r="K29" s="328">
        <f>+(I29/100)*F31</f>
        <v>0.76394328121881461</v>
      </c>
      <c r="L29" s="329">
        <v>33.789809021052712</v>
      </c>
      <c r="M29" s="326">
        <f>+((L29/H29)-1)*100</f>
        <v>-68.164099945861679</v>
      </c>
      <c r="N29" s="327"/>
      <c r="O29" s="328">
        <f>+(M29/100)*J31</f>
        <v>-4.3063051839874067</v>
      </c>
      <c r="P29" s="330">
        <v>84.613367919312282</v>
      </c>
      <c r="Q29" s="326">
        <f>+((P29/L29)-1)*100</f>
        <v>150.41090900097717</v>
      </c>
      <c r="R29" s="327"/>
      <c r="S29" s="328">
        <f>+(Q29/100)*N31</f>
        <v>3.6118857371254065</v>
      </c>
      <c r="T29" s="330">
        <v>99.40335997339966</v>
      </c>
      <c r="U29" s="326">
        <f>+((T29/P29)-1)*100</f>
        <v>17.479498119246585</v>
      </c>
      <c r="V29" s="327"/>
      <c r="W29" s="328">
        <f>+(U29/100)*R31</f>
        <v>0.73678652306236503</v>
      </c>
      <c r="X29" s="217"/>
      <c r="Y29" s="217"/>
      <c r="Z29" s="217"/>
      <c r="AA29" s="217"/>
      <c r="AB29" s="217"/>
      <c r="AC29" s="217"/>
      <c r="AD29" s="217"/>
      <c r="AE29" s="217"/>
      <c r="AF29" s="217"/>
      <c r="AG29" s="217"/>
      <c r="AH29" s="217"/>
      <c r="AI29" s="217"/>
      <c r="AJ29" s="217"/>
      <c r="AK29" s="217"/>
    </row>
    <row r="30" spans="1:37" ht="26.4" x14ac:dyDescent="0.3">
      <c r="A30" s="243" t="s">
        <v>213</v>
      </c>
      <c r="B30" s="385"/>
      <c r="C30" s="400">
        <f>+(B29/B$38)*100</f>
        <v>9.9758335492136137E-3</v>
      </c>
      <c r="D30" s="387"/>
      <c r="E30" s="315"/>
      <c r="F30" s="400">
        <f>+(D29/D$38)*100</f>
        <v>9.527019607334257E-3</v>
      </c>
      <c r="G30" s="392"/>
      <c r="H30" s="387"/>
      <c r="I30" s="315"/>
      <c r="J30" s="400">
        <f>+(H29/H$38)*100</f>
        <v>1.0012323649608705E-2</v>
      </c>
      <c r="K30" s="316"/>
      <c r="L30" s="393"/>
      <c r="M30" s="315"/>
      <c r="N30" s="400">
        <f>+(L29/L$38)*100</f>
        <v>3.3866279079213493E-3</v>
      </c>
      <c r="O30" s="316"/>
      <c r="P30" s="394"/>
      <c r="Q30" s="315"/>
      <c r="R30" s="400">
        <f>+(P29/P$38)*100</f>
        <v>7.0949489528899503E-3</v>
      </c>
      <c r="S30" s="316"/>
      <c r="T30" s="394"/>
      <c r="U30" s="315"/>
      <c r="V30" s="400">
        <f>+(T29/T$38)*100</f>
        <v>6.7967066546592804E-3</v>
      </c>
      <c r="W30" s="316"/>
      <c r="X30" s="217"/>
      <c r="Y30" s="217"/>
      <c r="Z30" s="217"/>
      <c r="AA30" s="217"/>
      <c r="AB30" s="217"/>
      <c r="AC30" s="217"/>
      <c r="AD30" s="217"/>
      <c r="AE30" s="217"/>
      <c r="AF30" s="217"/>
      <c r="AG30" s="217"/>
      <c r="AH30" s="217"/>
      <c r="AI30" s="217"/>
      <c r="AJ30" s="217"/>
      <c r="AK30" s="217"/>
    </row>
    <row r="31" spans="1:37" ht="26.4" x14ac:dyDescent="0.3">
      <c r="A31" s="388" t="s">
        <v>214</v>
      </c>
      <c r="B31" s="349"/>
      <c r="C31" s="389">
        <f>+(B29/'C.1__'!$B$25)*100</f>
        <v>6.2583769878546329</v>
      </c>
      <c r="D31" s="370"/>
      <c r="E31" s="266"/>
      <c r="F31" s="389">
        <f>+(D29/'C.1__'!D$25)*100</f>
        <v>5.9758995267353887</v>
      </c>
      <c r="G31" s="390"/>
      <c r="H31" s="370"/>
      <c r="I31" s="266"/>
      <c r="J31" s="389">
        <f>+(H29/'C.1__'!G$25)*100</f>
        <v>6.3175559970829589</v>
      </c>
      <c r="K31" s="391"/>
      <c r="L31" s="364"/>
      <c r="M31" s="266"/>
      <c r="N31" s="389">
        <f>+(L29/'C.1__'!J$25)*100</f>
        <v>2.4013455946216915</v>
      </c>
      <c r="O31" s="391"/>
      <c r="P31" s="287"/>
      <c r="Q31" s="266"/>
      <c r="R31" s="389">
        <f>+(P29/'C.1__'!M$25)*100</f>
        <v>4.2151468997333117</v>
      </c>
      <c r="S31" s="391"/>
      <c r="T31" s="287"/>
      <c r="U31" s="266"/>
      <c r="V31" s="389">
        <f>+(T29/'C.1__'!P$25)*100</f>
        <v>4.1095002360532575</v>
      </c>
      <c r="W31" s="391"/>
      <c r="X31" s="217"/>
      <c r="Y31" s="217"/>
      <c r="Z31" s="217"/>
      <c r="AA31" s="217"/>
      <c r="AB31" s="217"/>
      <c r="AC31" s="217"/>
      <c r="AD31" s="217"/>
      <c r="AE31" s="217"/>
      <c r="AF31" s="217"/>
      <c r="AG31" s="217"/>
      <c r="AH31" s="217"/>
      <c r="AI31" s="217"/>
      <c r="AJ31" s="217"/>
      <c r="AK31" s="217"/>
    </row>
    <row r="32" spans="1:37" ht="15" x14ac:dyDescent="0.35">
      <c r="A32" s="395" t="s">
        <v>215</v>
      </c>
      <c r="B32" s="396">
        <v>992.25211811743566</v>
      </c>
      <c r="C32" s="314"/>
      <c r="D32" s="397">
        <v>1331.4676055766715</v>
      </c>
      <c r="E32" s="398">
        <f t="shared" si="0"/>
        <v>34.186421098583011</v>
      </c>
      <c r="F32" s="314"/>
      <c r="G32" s="399">
        <f>+(E32/100)*C34</f>
        <v>1.9569378145487972</v>
      </c>
      <c r="H32" s="397">
        <v>1378.4695609345822</v>
      </c>
      <c r="I32" s="398">
        <f>+((H32/D32)-1)*100</f>
        <v>3.5300862868198557</v>
      </c>
      <c r="J32" s="314"/>
      <c r="K32" s="399">
        <f>+(I32/100)*F34</f>
        <v>0.2538515278668374</v>
      </c>
      <c r="L32" s="396">
        <v>636.81394862542925</v>
      </c>
      <c r="M32" s="398">
        <f>+((L32/H32)-1)*100</f>
        <v>-53.80282839225854</v>
      </c>
      <c r="N32" s="314"/>
      <c r="O32" s="399">
        <f>+(M32/100)*J34</f>
        <v>-3.7581543261766437</v>
      </c>
      <c r="P32" s="397">
        <v>501.58804502568313</v>
      </c>
      <c r="Q32" s="398">
        <f>+((P32/L32)-1)*100</f>
        <v>-21.234758423811684</v>
      </c>
      <c r="R32" s="314"/>
      <c r="S32" s="399">
        <f>+(Q32/100)*N34</f>
        <v>-0.69932519480453226</v>
      </c>
      <c r="T32" s="397">
        <v>690.27819655458075</v>
      </c>
      <c r="U32" s="398">
        <f>+((T32/P32)-1)*100</f>
        <v>37.618550402100581</v>
      </c>
      <c r="V32" s="314"/>
      <c r="W32" s="399">
        <f>+(U32/100)*R34</f>
        <v>0.79657642813493901</v>
      </c>
      <c r="X32" s="9"/>
      <c r="Y32" s="9"/>
      <c r="Z32" s="9"/>
      <c r="AA32" s="9"/>
      <c r="AB32" s="9"/>
      <c r="AC32" s="9"/>
      <c r="AD32" s="9"/>
      <c r="AE32" s="9"/>
      <c r="AF32" s="9"/>
      <c r="AG32" s="9"/>
      <c r="AH32" s="9"/>
      <c r="AI32" s="9"/>
      <c r="AJ32" s="9"/>
      <c r="AK32" s="9"/>
    </row>
    <row r="33" spans="1:37" ht="26.4" x14ac:dyDescent="0.3">
      <c r="A33" s="388" t="s">
        <v>216</v>
      </c>
      <c r="B33" s="331"/>
      <c r="C33" s="401">
        <f>+(B32/B$38)*100</f>
        <v>0.10779830305543962</v>
      </c>
      <c r="D33" s="332"/>
      <c r="E33" s="320"/>
      <c r="F33" s="401">
        <f>+(D32/D$38)*100</f>
        <v>0.13479244147564329</v>
      </c>
      <c r="G33" s="320"/>
      <c r="H33" s="332"/>
      <c r="I33" s="320"/>
      <c r="J33" s="401">
        <f>+(H32/H$38)*100</f>
        <v>0.13003595627210537</v>
      </c>
      <c r="K33" s="321"/>
      <c r="L33" s="331"/>
      <c r="M33" s="320"/>
      <c r="N33" s="401">
        <f>+(L32/L$38)*100</f>
        <v>6.3825512870604589E-2</v>
      </c>
      <c r="O33" s="320"/>
      <c r="P33" s="332"/>
      <c r="Q33" s="320"/>
      <c r="R33" s="401">
        <f>+(P32/P$38)*100</f>
        <v>4.2058857392731616E-2</v>
      </c>
      <c r="S33" s="320"/>
      <c r="T33" s="332"/>
      <c r="U33" s="320"/>
      <c r="V33" s="401">
        <f>+(T32/T$38)*100</f>
        <v>4.7197784997853223E-2</v>
      </c>
      <c r="W33" s="321"/>
      <c r="X33" s="9"/>
      <c r="Y33" s="9"/>
      <c r="Z33" s="9"/>
      <c r="AA33" s="9"/>
      <c r="AB33" s="9"/>
      <c r="AC33" s="9"/>
      <c r="AD33" s="9"/>
      <c r="AE33" s="9"/>
      <c r="AF33" s="9"/>
      <c r="AG33" s="9"/>
      <c r="AH33" s="9"/>
      <c r="AI33" s="9"/>
      <c r="AJ33" s="9"/>
      <c r="AK33" s="9"/>
    </row>
    <row r="34" spans="1:37" ht="26.4" x14ac:dyDescent="0.3">
      <c r="A34" s="244" t="s">
        <v>217</v>
      </c>
      <c r="B34" s="222"/>
      <c r="C34" s="251">
        <f>+(B32/'C.1__'!$B$27)*100</f>
        <v>5.7243131970603098</v>
      </c>
      <c r="D34" s="216"/>
      <c r="E34" s="237"/>
      <c r="F34" s="251">
        <f>+(D32/'C.1__'!D$27)*100</f>
        <v>7.1910856347798884</v>
      </c>
      <c r="G34" s="286"/>
      <c r="H34" s="34"/>
      <c r="I34" s="237"/>
      <c r="J34" s="251">
        <f>+(H32/'C.1__'!G$27)*100</f>
        <v>6.9850497426960336</v>
      </c>
      <c r="K34" s="285"/>
      <c r="L34" s="222"/>
      <c r="M34" s="237"/>
      <c r="N34" s="251">
        <f>+(L32/'C.1__'!J$27)*100</f>
        <v>3.2933042177693959</v>
      </c>
      <c r="O34" s="286"/>
      <c r="P34" s="216"/>
      <c r="Q34" s="237"/>
      <c r="R34" s="251">
        <f>+(P32/'C.1__'!M$27)*100</f>
        <v>2.1175096318715645</v>
      </c>
      <c r="S34" s="286"/>
      <c r="T34" s="216"/>
      <c r="U34" s="237"/>
      <c r="V34" s="251">
        <f>+(T32/'C.1__'!P$27)*100</f>
        <v>2.2108534492308518</v>
      </c>
      <c r="W34" s="285"/>
      <c r="X34" s="9"/>
      <c r="Y34" s="9"/>
      <c r="Z34" s="9"/>
      <c r="AA34" s="9"/>
      <c r="AB34" s="9"/>
      <c r="AC34" s="9"/>
      <c r="AD34" s="9"/>
      <c r="AE34" s="9"/>
      <c r="AF34" s="9"/>
      <c r="AG34" s="9"/>
      <c r="AH34" s="9"/>
      <c r="AI34" s="9"/>
      <c r="AJ34" s="9"/>
      <c r="AK34" s="9"/>
    </row>
    <row r="35" spans="1:37" ht="13.8" x14ac:dyDescent="0.3">
      <c r="A35" s="221" t="s">
        <v>218</v>
      </c>
      <c r="B35" s="43">
        <v>1618324</v>
      </c>
      <c r="C35" s="44"/>
      <c r="D35" s="32">
        <v>1732895</v>
      </c>
      <c r="E35" s="38">
        <f>+((D35/B35)-1)*100</f>
        <v>7.0796082861034115</v>
      </c>
      <c r="F35" s="38"/>
      <c r="G35" s="38"/>
      <c r="H35" s="181">
        <v>1857445</v>
      </c>
      <c r="I35" s="10">
        <f>+((H35/D35)-1)*100</f>
        <v>7.1873945045718202</v>
      </c>
      <c r="J35" s="10"/>
      <c r="K35" s="10"/>
      <c r="L35" s="35">
        <v>1744517</v>
      </c>
      <c r="M35" s="26">
        <f>+((L35/H35)-1)*100</f>
        <v>-6.0797493330892678</v>
      </c>
      <c r="N35" s="26"/>
      <c r="O35" s="26"/>
      <c r="P35" s="35">
        <v>2126234</v>
      </c>
      <c r="Q35" s="26">
        <f>+((P35/L35)-1)*100</f>
        <v>21.880956161504873</v>
      </c>
      <c r="R35" s="26"/>
      <c r="S35" s="26"/>
      <c r="T35" s="35">
        <v>2617427</v>
      </c>
      <c r="U35" s="26">
        <f>+((T35/P35)-1)*100</f>
        <v>23.101549500196118</v>
      </c>
      <c r="V35" s="26"/>
      <c r="W35" s="16"/>
      <c r="X35" s="9"/>
      <c r="Y35" s="9"/>
      <c r="Z35" s="9"/>
      <c r="AA35" s="9"/>
      <c r="AB35" s="9"/>
      <c r="AC35" s="9"/>
      <c r="AD35" s="9"/>
      <c r="AE35" s="9"/>
      <c r="AF35" s="9"/>
      <c r="AG35" s="9"/>
      <c r="AH35" s="9"/>
      <c r="AI35" s="9"/>
      <c r="AJ35" s="9"/>
      <c r="AK35" s="9"/>
    </row>
    <row r="36" spans="1:37" ht="13.8" x14ac:dyDescent="0.3">
      <c r="A36" s="207" t="s">
        <v>139</v>
      </c>
      <c r="B36" s="39">
        <v>782418</v>
      </c>
      <c r="C36" s="45"/>
      <c r="D36" s="41">
        <v>836239</v>
      </c>
      <c r="E36" s="40">
        <f>+((D36/B36)-1)*100</f>
        <v>6.8788039129979106</v>
      </c>
      <c r="F36" s="40"/>
      <c r="G36" s="40"/>
      <c r="H36" s="36">
        <v>897653</v>
      </c>
      <c r="I36" s="11">
        <f t="shared" ref="I36:I38" si="1">+((H36/D36)-1)*100</f>
        <v>7.344072687353731</v>
      </c>
      <c r="J36" s="11"/>
      <c r="K36" s="11"/>
      <c r="L36" s="36">
        <v>835943</v>
      </c>
      <c r="M36" s="11">
        <f t="shared" ref="M36:M38" si="2">+((L36/H36)-1)*100</f>
        <v>-6.8745940803406231</v>
      </c>
      <c r="N36" s="11"/>
      <c r="O36" s="11"/>
      <c r="P36" s="36">
        <v>1046709</v>
      </c>
      <c r="Q36" s="11">
        <f t="shared" ref="Q36:Q38" si="3">+((P36/L36)-1)*100</f>
        <v>25.212963084803629</v>
      </c>
      <c r="R36" s="11"/>
      <c r="S36" s="11"/>
      <c r="T36" s="36">
        <v>1302456</v>
      </c>
      <c r="U36" s="11">
        <f t="shared" ref="U36:U38" si="4">+((T36/P36)-1)*100</f>
        <v>24.433438520161754</v>
      </c>
      <c r="V36" s="11"/>
      <c r="W36" s="61"/>
      <c r="X36" s="9"/>
      <c r="Y36" s="9"/>
      <c r="Z36" s="9"/>
      <c r="AA36" s="9"/>
      <c r="AB36" s="9"/>
      <c r="AC36" s="9"/>
      <c r="AD36" s="9"/>
      <c r="AE36" s="9"/>
      <c r="AF36" s="9"/>
      <c r="AG36" s="9"/>
      <c r="AH36" s="9"/>
      <c r="AI36" s="9"/>
      <c r="AJ36" s="9"/>
      <c r="AK36" s="9"/>
    </row>
    <row r="37" spans="1:37" ht="13.8" x14ac:dyDescent="0.3">
      <c r="A37" s="208" t="s">
        <v>140</v>
      </c>
      <c r="B37" s="28">
        <f>+B35-B36</f>
        <v>835906</v>
      </c>
      <c r="C37" s="46"/>
      <c r="D37" s="33">
        <f>+D35-D36</f>
        <v>896656</v>
      </c>
      <c r="E37" s="37">
        <f t="shared" ref="E37:E38" si="5">+((D37/B37)-1)*100</f>
        <v>7.2675635777228464</v>
      </c>
      <c r="F37" s="37"/>
      <c r="G37" s="37"/>
      <c r="H37" s="28">
        <f>+H35-H36</f>
        <v>959792</v>
      </c>
      <c r="I37" s="10">
        <f t="shared" si="1"/>
        <v>7.0412733534376715</v>
      </c>
      <c r="J37" s="10"/>
      <c r="K37" s="10"/>
      <c r="L37" s="28">
        <f>+L35-L36</f>
        <v>908574</v>
      </c>
      <c r="M37" s="10">
        <f t="shared" si="2"/>
        <v>-5.3363645456515618</v>
      </c>
      <c r="N37" s="10"/>
      <c r="O37" s="10"/>
      <c r="P37" s="28">
        <f>+P35-P36</f>
        <v>1079525</v>
      </c>
      <c r="Q37" s="10">
        <f t="shared" si="3"/>
        <v>18.815308384347329</v>
      </c>
      <c r="R37" s="10"/>
      <c r="S37" s="10"/>
      <c r="T37" s="28">
        <f>+T35-T36</f>
        <v>1314971</v>
      </c>
      <c r="U37" s="10">
        <f t="shared" si="4"/>
        <v>21.810147981751228</v>
      </c>
      <c r="V37" s="10"/>
      <c r="W37" s="60"/>
      <c r="X37" s="9"/>
      <c r="Y37" s="9"/>
      <c r="Z37" s="9"/>
      <c r="AA37" s="9"/>
      <c r="AB37" s="9"/>
      <c r="AC37" s="9"/>
      <c r="AD37" s="9"/>
      <c r="AE37" s="9"/>
      <c r="AF37" s="9"/>
      <c r="AG37" s="9"/>
      <c r="AH37" s="9"/>
      <c r="AI37" s="9"/>
      <c r="AJ37" s="9"/>
      <c r="AK37" s="9"/>
    </row>
    <row r="38" spans="1:37" ht="13.8" x14ac:dyDescent="0.3">
      <c r="A38" s="209" t="s">
        <v>141</v>
      </c>
      <c r="B38" s="29">
        <v>920471</v>
      </c>
      <c r="C38" s="47"/>
      <c r="D38" s="34">
        <v>987791</v>
      </c>
      <c r="E38" s="42">
        <f t="shared" si="5"/>
        <v>7.31364703505053</v>
      </c>
      <c r="F38" s="42"/>
      <c r="G38" s="42"/>
      <c r="H38" s="34">
        <v>1060068</v>
      </c>
      <c r="I38" s="12">
        <f t="shared" si="1"/>
        <v>7.3170336640038247</v>
      </c>
      <c r="J38" s="12"/>
      <c r="K38" s="12"/>
      <c r="L38" s="34">
        <v>997742.00000000256</v>
      </c>
      <c r="M38" s="12">
        <f t="shared" si="2"/>
        <v>-5.879434149507146</v>
      </c>
      <c r="N38" s="12"/>
      <c r="O38" s="12"/>
      <c r="P38" s="34">
        <v>1192586.0000000021</v>
      </c>
      <c r="Q38" s="12">
        <f t="shared" si="3"/>
        <v>19.528495342483222</v>
      </c>
      <c r="R38" s="12"/>
      <c r="S38" s="12"/>
      <c r="T38" s="34">
        <v>1462522.4395296895</v>
      </c>
      <c r="U38" s="12">
        <f t="shared" si="4"/>
        <v>22.634547070792955</v>
      </c>
      <c r="V38" s="12"/>
      <c r="W38" s="62"/>
      <c r="X38" s="9"/>
      <c r="Y38" s="9"/>
      <c r="Z38" s="9"/>
      <c r="AA38" s="9"/>
      <c r="AB38" s="9"/>
      <c r="AC38" s="9"/>
      <c r="AD38" s="9"/>
      <c r="AE38" s="9"/>
      <c r="AF38" s="9"/>
      <c r="AG38" s="9"/>
      <c r="AH38" s="9"/>
      <c r="AI38" s="9"/>
      <c r="AJ38" s="9"/>
      <c r="AK38" s="9"/>
    </row>
    <row r="39" spans="1:37" ht="13.8" x14ac:dyDescent="0.3">
      <c r="A39" s="13"/>
      <c r="B39" s="13"/>
      <c r="C39" s="13"/>
      <c r="D39" s="13"/>
      <c r="E39" s="13"/>
      <c r="F39" s="13"/>
      <c r="G39" s="13"/>
      <c r="H39" s="13"/>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row>
    <row r="40" spans="1:37" ht="2.1" customHeight="1" x14ac:dyDescent="0.3">
      <c r="A40" s="14"/>
      <c r="B40" s="15"/>
      <c r="C40" s="15"/>
      <c r="D40" s="15"/>
      <c r="E40" s="15"/>
      <c r="F40" s="15"/>
      <c r="G40" s="15"/>
      <c r="H40" s="16"/>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row>
    <row r="41" spans="1:37" ht="17.100000000000001" customHeight="1" x14ac:dyDescent="0.25">
      <c r="A41" s="671" t="s">
        <v>142</v>
      </c>
      <c r="B41" s="672"/>
      <c r="C41" s="672"/>
      <c r="D41" s="672"/>
      <c r="E41" s="672"/>
      <c r="F41" s="672"/>
      <c r="G41" s="672"/>
      <c r="H41" s="673"/>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row>
    <row r="42" spans="1:37" ht="17.100000000000001" customHeight="1" x14ac:dyDescent="0.25">
      <c r="A42" s="674" t="s">
        <v>143</v>
      </c>
      <c r="B42" s="672"/>
      <c r="C42" s="672"/>
      <c r="D42" s="672"/>
      <c r="E42" s="672"/>
      <c r="F42" s="672"/>
      <c r="G42" s="672"/>
      <c r="H42" s="673"/>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row>
    <row r="43" spans="1:37" ht="17.100000000000001" customHeight="1" x14ac:dyDescent="0.25">
      <c r="A43" s="675" t="s">
        <v>144</v>
      </c>
      <c r="B43" s="676"/>
      <c r="C43" s="676"/>
      <c r="D43" s="676"/>
      <c r="E43" s="676"/>
      <c r="F43" s="676"/>
      <c r="G43" s="676"/>
      <c r="H43" s="67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row>
    <row r="44" spans="1:37" ht="3" customHeight="1" x14ac:dyDescent="0.3">
      <c r="A44" s="18"/>
      <c r="B44" s="19"/>
      <c r="C44" s="19"/>
      <c r="D44" s="19"/>
      <c r="E44" s="19"/>
      <c r="F44" s="19"/>
      <c r="G44" s="19"/>
      <c r="H44" s="20"/>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row>
    <row r="45" spans="1:37" ht="15" x14ac:dyDescent="0.3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row>
    <row r="46" spans="1:37" ht="15.6" customHeight="1" x14ac:dyDescent="0.35">
      <c r="A46" s="713"/>
      <c r="B46" s="714"/>
      <c r="C46" s="715"/>
      <c r="D46" s="713" t="s">
        <v>266</v>
      </c>
      <c r="E46" s="722"/>
      <c r="F46" s="722"/>
      <c r="G46" s="723"/>
      <c r="H46" s="713" t="s">
        <v>267</v>
      </c>
      <c r="I46" s="722"/>
      <c r="J46" s="722"/>
      <c r="K46" s="723"/>
      <c r="L46" s="713" t="s">
        <v>268</v>
      </c>
      <c r="M46" s="722"/>
      <c r="N46" s="722"/>
      <c r="O46" s="723"/>
      <c r="P46" s="713" t="s">
        <v>269</v>
      </c>
      <c r="Q46" s="722"/>
      <c r="R46" s="722"/>
      <c r="S46" s="723"/>
      <c r="T46" s="713" t="s">
        <v>270</v>
      </c>
      <c r="U46" s="722"/>
      <c r="V46" s="722"/>
      <c r="W46" s="723"/>
      <c r="X46" s="21"/>
      <c r="Y46" s="21"/>
      <c r="Z46" s="21"/>
      <c r="AA46" s="21"/>
      <c r="AB46" s="21"/>
      <c r="AC46" s="21"/>
      <c r="AD46" s="21"/>
      <c r="AE46" s="21"/>
      <c r="AF46" s="21"/>
      <c r="AG46" s="21"/>
      <c r="AH46" s="21"/>
      <c r="AI46" s="21"/>
      <c r="AJ46" s="21"/>
      <c r="AK46" s="21"/>
    </row>
    <row r="47" spans="1:37" ht="15" x14ac:dyDescent="0.35">
      <c r="A47" s="716"/>
      <c r="B47" s="717"/>
      <c r="C47" s="718"/>
      <c r="D47" s="724"/>
      <c r="E47" s="725"/>
      <c r="F47" s="725"/>
      <c r="G47" s="726"/>
      <c r="H47" s="724"/>
      <c r="I47" s="725"/>
      <c r="J47" s="725"/>
      <c r="K47" s="726"/>
      <c r="L47" s="724"/>
      <c r="M47" s="725"/>
      <c r="N47" s="725"/>
      <c r="O47" s="726"/>
      <c r="P47" s="724"/>
      <c r="Q47" s="725"/>
      <c r="R47" s="725"/>
      <c r="S47" s="726"/>
      <c r="T47" s="724"/>
      <c r="U47" s="725"/>
      <c r="V47" s="725"/>
      <c r="W47" s="726"/>
      <c r="X47" s="21"/>
      <c r="Y47" s="21"/>
      <c r="Z47" s="21"/>
      <c r="AA47" s="21"/>
      <c r="AB47" s="21"/>
      <c r="AC47" s="21"/>
      <c r="AD47" s="21"/>
      <c r="AE47" s="21"/>
      <c r="AF47" s="21"/>
      <c r="AG47" s="21"/>
      <c r="AH47" s="21"/>
      <c r="AI47" s="21"/>
      <c r="AJ47" s="21"/>
      <c r="AK47" s="21"/>
    </row>
    <row r="48" spans="1:37" ht="15" x14ac:dyDescent="0.35">
      <c r="A48" s="716"/>
      <c r="B48" s="717"/>
      <c r="C48" s="718"/>
      <c r="D48" s="724"/>
      <c r="E48" s="725"/>
      <c r="F48" s="725"/>
      <c r="G48" s="726"/>
      <c r="H48" s="724"/>
      <c r="I48" s="725"/>
      <c r="J48" s="725"/>
      <c r="K48" s="726"/>
      <c r="L48" s="724"/>
      <c r="M48" s="725"/>
      <c r="N48" s="725"/>
      <c r="O48" s="726"/>
      <c r="P48" s="724"/>
      <c r="Q48" s="725"/>
      <c r="R48" s="725"/>
      <c r="S48" s="726"/>
      <c r="T48" s="724"/>
      <c r="U48" s="725"/>
      <c r="V48" s="725"/>
      <c r="W48" s="726"/>
      <c r="X48" s="21"/>
      <c r="Y48" s="21"/>
      <c r="Z48" s="21"/>
      <c r="AA48" s="21"/>
      <c r="AB48" s="21"/>
      <c r="AC48" s="21"/>
      <c r="AD48" s="21"/>
      <c r="AE48" s="21"/>
      <c r="AF48" s="21"/>
      <c r="AG48" s="21"/>
      <c r="AH48" s="21"/>
      <c r="AI48" s="21"/>
      <c r="AJ48" s="21"/>
      <c r="AK48" s="21"/>
    </row>
    <row r="49" spans="1:37" ht="15" x14ac:dyDescent="0.35">
      <c r="A49" s="716"/>
      <c r="B49" s="717"/>
      <c r="C49" s="718"/>
      <c r="D49" s="724"/>
      <c r="E49" s="725"/>
      <c r="F49" s="725"/>
      <c r="G49" s="726"/>
      <c r="H49" s="724"/>
      <c r="I49" s="725"/>
      <c r="J49" s="725"/>
      <c r="K49" s="726"/>
      <c r="L49" s="724"/>
      <c r="M49" s="725"/>
      <c r="N49" s="725"/>
      <c r="O49" s="726"/>
      <c r="P49" s="724"/>
      <c r="Q49" s="725"/>
      <c r="R49" s="725"/>
      <c r="S49" s="726"/>
      <c r="T49" s="724"/>
      <c r="U49" s="725"/>
      <c r="V49" s="725"/>
      <c r="W49" s="726"/>
      <c r="X49" s="21"/>
      <c r="Y49" s="21"/>
      <c r="Z49" s="21"/>
      <c r="AA49" s="21"/>
      <c r="AB49" s="21"/>
      <c r="AC49" s="21"/>
      <c r="AD49" s="21"/>
      <c r="AE49" s="21"/>
      <c r="AF49" s="21"/>
      <c r="AG49" s="21"/>
      <c r="AH49" s="21"/>
      <c r="AI49" s="21"/>
      <c r="AJ49" s="21"/>
      <c r="AK49" s="21"/>
    </row>
    <row r="50" spans="1:37" ht="15" x14ac:dyDescent="0.35">
      <c r="A50" s="716"/>
      <c r="B50" s="717"/>
      <c r="C50" s="718"/>
      <c r="D50" s="724"/>
      <c r="E50" s="725"/>
      <c r="F50" s="725"/>
      <c r="G50" s="726"/>
      <c r="H50" s="724"/>
      <c r="I50" s="725"/>
      <c r="J50" s="725"/>
      <c r="K50" s="726"/>
      <c r="L50" s="724"/>
      <c r="M50" s="725"/>
      <c r="N50" s="725"/>
      <c r="O50" s="726"/>
      <c r="P50" s="724"/>
      <c r="Q50" s="725"/>
      <c r="R50" s="725"/>
      <c r="S50" s="726"/>
      <c r="T50" s="724"/>
      <c r="U50" s="725"/>
      <c r="V50" s="725"/>
      <c r="W50" s="726"/>
      <c r="X50" s="21"/>
      <c r="Y50" s="21"/>
      <c r="Z50" s="21"/>
      <c r="AA50" s="21"/>
      <c r="AB50" s="21"/>
      <c r="AC50" s="21"/>
      <c r="AD50" s="21"/>
      <c r="AE50" s="21"/>
      <c r="AF50" s="21"/>
      <c r="AG50" s="21"/>
      <c r="AH50" s="21"/>
      <c r="AI50" s="21"/>
      <c r="AJ50" s="21"/>
      <c r="AK50" s="21"/>
    </row>
    <row r="51" spans="1:37" ht="15" x14ac:dyDescent="0.35">
      <c r="A51" s="716"/>
      <c r="B51" s="717"/>
      <c r="C51" s="718"/>
      <c r="D51" s="724"/>
      <c r="E51" s="725"/>
      <c r="F51" s="725"/>
      <c r="G51" s="726"/>
      <c r="H51" s="724"/>
      <c r="I51" s="725"/>
      <c r="J51" s="725"/>
      <c r="K51" s="726"/>
      <c r="L51" s="724"/>
      <c r="M51" s="725"/>
      <c r="N51" s="725"/>
      <c r="O51" s="726"/>
      <c r="P51" s="724"/>
      <c r="Q51" s="725"/>
      <c r="R51" s="725"/>
      <c r="S51" s="726"/>
      <c r="T51" s="724"/>
      <c r="U51" s="725"/>
      <c r="V51" s="725"/>
      <c r="W51" s="726"/>
      <c r="X51" s="21"/>
      <c r="Y51" s="21"/>
      <c r="Z51" s="21"/>
      <c r="AA51" s="21"/>
      <c r="AB51" s="21"/>
      <c r="AC51" s="21"/>
      <c r="AD51" s="21"/>
      <c r="AE51" s="21"/>
      <c r="AF51" s="21"/>
      <c r="AG51" s="21"/>
      <c r="AH51" s="21"/>
      <c r="AI51" s="21"/>
      <c r="AJ51" s="21"/>
      <c r="AK51" s="21"/>
    </row>
    <row r="52" spans="1:37" ht="15" x14ac:dyDescent="0.35">
      <c r="A52" s="716"/>
      <c r="B52" s="717"/>
      <c r="C52" s="718"/>
      <c r="D52" s="724"/>
      <c r="E52" s="725"/>
      <c r="F52" s="725"/>
      <c r="G52" s="726"/>
      <c r="H52" s="724"/>
      <c r="I52" s="725"/>
      <c r="J52" s="725"/>
      <c r="K52" s="726"/>
      <c r="L52" s="724"/>
      <c r="M52" s="725"/>
      <c r="N52" s="725"/>
      <c r="O52" s="726"/>
      <c r="P52" s="724"/>
      <c r="Q52" s="725"/>
      <c r="R52" s="725"/>
      <c r="S52" s="726"/>
      <c r="T52" s="724"/>
      <c r="U52" s="725"/>
      <c r="V52" s="725"/>
      <c r="W52" s="726"/>
      <c r="X52" s="21"/>
      <c r="Y52" s="21"/>
      <c r="Z52" s="21"/>
      <c r="AA52" s="21"/>
      <c r="AB52" s="21"/>
      <c r="AC52" s="21"/>
      <c r="AD52" s="21"/>
      <c r="AE52" s="21"/>
      <c r="AF52" s="21"/>
      <c r="AG52" s="21"/>
      <c r="AH52" s="21"/>
      <c r="AI52" s="21"/>
      <c r="AJ52" s="21"/>
      <c r="AK52" s="21"/>
    </row>
    <row r="53" spans="1:37" ht="15" x14ac:dyDescent="0.35">
      <c r="A53" s="716"/>
      <c r="B53" s="717"/>
      <c r="C53" s="718"/>
      <c r="D53" s="724"/>
      <c r="E53" s="725"/>
      <c r="F53" s="725"/>
      <c r="G53" s="726"/>
      <c r="H53" s="724"/>
      <c r="I53" s="725"/>
      <c r="J53" s="725"/>
      <c r="K53" s="726"/>
      <c r="L53" s="724"/>
      <c r="M53" s="725"/>
      <c r="N53" s="725"/>
      <c r="O53" s="726"/>
      <c r="P53" s="724"/>
      <c r="Q53" s="725"/>
      <c r="R53" s="725"/>
      <c r="S53" s="726"/>
      <c r="T53" s="724"/>
      <c r="U53" s="725"/>
      <c r="V53" s="725"/>
      <c r="W53" s="726"/>
      <c r="X53" s="21"/>
      <c r="Y53" s="21"/>
      <c r="Z53" s="21"/>
      <c r="AA53" s="21"/>
      <c r="AB53" s="21"/>
      <c r="AC53" s="21"/>
      <c r="AD53" s="21"/>
      <c r="AE53" s="21"/>
      <c r="AF53" s="21"/>
      <c r="AG53" s="21"/>
      <c r="AH53" s="21"/>
      <c r="AI53" s="21"/>
      <c r="AJ53" s="21"/>
      <c r="AK53" s="21"/>
    </row>
    <row r="54" spans="1:37" ht="89.1" customHeight="1" x14ac:dyDescent="0.35">
      <c r="A54" s="719"/>
      <c r="B54" s="720"/>
      <c r="C54" s="721"/>
      <c r="D54" s="727"/>
      <c r="E54" s="728"/>
      <c r="F54" s="728"/>
      <c r="G54" s="729"/>
      <c r="H54" s="727"/>
      <c r="I54" s="728"/>
      <c r="J54" s="728"/>
      <c r="K54" s="729"/>
      <c r="L54" s="727"/>
      <c r="M54" s="728"/>
      <c r="N54" s="728"/>
      <c r="O54" s="729"/>
      <c r="P54" s="727"/>
      <c r="Q54" s="728"/>
      <c r="R54" s="728"/>
      <c r="S54" s="729"/>
      <c r="T54" s="727"/>
      <c r="U54" s="728"/>
      <c r="V54" s="728"/>
      <c r="W54" s="729"/>
      <c r="X54" s="21"/>
      <c r="Y54" s="21"/>
      <c r="Z54" s="21"/>
      <c r="AA54" s="21"/>
      <c r="AB54" s="21"/>
      <c r="AC54" s="21"/>
      <c r="AD54" s="21"/>
      <c r="AE54" s="21"/>
      <c r="AF54" s="21"/>
      <c r="AG54" s="21"/>
      <c r="AH54" s="21"/>
      <c r="AI54" s="21"/>
      <c r="AJ54" s="21"/>
      <c r="AK54" s="21"/>
    </row>
    <row r="55" spans="1:37" ht="15" x14ac:dyDescent="0.3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row>
    <row r="56" spans="1:37" ht="15" customHeight="1" x14ac:dyDescent="0.35">
      <c r="A56" s="21"/>
      <c r="B56" s="21"/>
      <c r="C56" s="21"/>
      <c r="D56" s="21"/>
      <c r="E56" s="21"/>
      <c r="F56" s="21"/>
      <c r="G56" s="21"/>
      <c r="H56" s="21"/>
      <c r="I56" s="21"/>
      <c r="J56" s="21"/>
      <c r="K56" s="21"/>
      <c r="L56" s="21"/>
      <c r="M56" s="21"/>
      <c r="N56" s="21"/>
      <c r="O56" s="21"/>
      <c r="P56" s="21"/>
      <c r="Q56" s="21"/>
      <c r="R56" s="21"/>
      <c r="S56" s="21"/>
      <c r="T56" s="713" t="s">
        <v>271</v>
      </c>
      <c r="U56" s="741"/>
      <c r="V56" s="741"/>
      <c r="W56" s="742"/>
      <c r="X56" s="21"/>
      <c r="Y56" s="21"/>
      <c r="Z56" s="21"/>
      <c r="AA56" s="21"/>
      <c r="AB56" s="21"/>
      <c r="AC56" s="21"/>
      <c r="AD56" s="21"/>
      <c r="AE56" s="21"/>
      <c r="AF56" s="21"/>
      <c r="AG56" s="21"/>
      <c r="AH56" s="21"/>
      <c r="AI56" s="21"/>
      <c r="AJ56" s="21"/>
      <c r="AK56" s="21"/>
    </row>
    <row r="57" spans="1:37" ht="15" x14ac:dyDescent="0.35">
      <c r="A57" s="21"/>
      <c r="B57" s="21"/>
      <c r="C57" s="21"/>
      <c r="D57" s="21"/>
      <c r="E57" s="21"/>
      <c r="F57" s="21"/>
      <c r="G57" s="21"/>
      <c r="H57" s="21"/>
      <c r="I57" s="21"/>
      <c r="J57" s="21"/>
      <c r="K57" s="21"/>
      <c r="L57" s="21"/>
      <c r="M57" s="21"/>
      <c r="N57" s="21"/>
      <c r="O57" s="21"/>
      <c r="P57" s="21"/>
      <c r="Q57" s="21"/>
      <c r="R57" s="21"/>
      <c r="S57" s="21"/>
      <c r="T57" s="743"/>
      <c r="U57" s="744"/>
      <c r="V57" s="744"/>
      <c r="W57" s="745"/>
      <c r="X57" s="21"/>
      <c r="Y57" s="21"/>
      <c r="Z57" s="21"/>
      <c r="AA57" s="21"/>
      <c r="AB57" s="21"/>
      <c r="AC57" s="21"/>
      <c r="AD57" s="21"/>
      <c r="AE57" s="21"/>
      <c r="AF57" s="21"/>
      <c r="AG57" s="21"/>
      <c r="AH57" s="21"/>
      <c r="AI57" s="21"/>
      <c r="AJ57" s="21"/>
      <c r="AK57" s="21"/>
    </row>
    <row r="58" spans="1:37" ht="15" x14ac:dyDescent="0.35">
      <c r="A58" s="21"/>
      <c r="B58" s="21"/>
      <c r="C58" s="21"/>
      <c r="D58" s="21"/>
      <c r="E58" s="21"/>
      <c r="F58" s="21"/>
      <c r="G58" s="21"/>
      <c r="H58" s="21"/>
      <c r="I58" s="21"/>
      <c r="J58" s="21"/>
      <c r="K58" s="21"/>
      <c r="L58" s="21"/>
      <c r="M58" s="21"/>
      <c r="N58" s="21"/>
      <c r="O58" s="21"/>
      <c r="P58" s="21"/>
      <c r="Q58" s="21"/>
      <c r="R58" s="21"/>
      <c r="S58" s="21"/>
      <c r="T58" s="743"/>
      <c r="U58" s="744"/>
      <c r="V58" s="744"/>
      <c r="W58" s="745"/>
      <c r="X58" s="21"/>
      <c r="Y58" s="21"/>
      <c r="Z58" s="21"/>
      <c r="AA58" s="21"/>
      <c r="AB58" s="21"/>
      <c r="AC58" s="21"/>
      <c r="AD58" s="21"/>
      <c r="AE58" s="21"/>
      <c r="AF58" s="21"/>
      <c r="AG58" s="21"/>
      <c r="AH58" s="21"/>
      <c r="AI58" s="21"/>
      <c r="AJ58" s="21"/>
      <c r="AK58" s="21"/>
    </row>
    <row r="59" spans="1:37" ht="15" x14ac:dyDescent="0.35">
      <c r="A59" s="21"/>
      <c r="B59" s="21"/>
      <c r="C59" s="21"/>
      <c r="D59" s="21"/>
      <c r="E59" s="21"/>
      <c r="F59" s="21"/>
      <c r="G59" s="21"/>
      <c r="H59" s="21"/>
      <c r="I59" s="21"/>
      <c r="J59" s="21"/>
      <c r="K59" s="21"/>
      <c r="L59" s="21"/>
      <c r="M59" s="21"/>
      <c r="N59" s="21"/>
      <c r="O59" s="21"/>
      <c r="P59" s="21"/>
      <c r="Q59" s="21"/>
      <c r="R59" s="21"/>
      <c r="S59" s="21"/>
      <c r="T59" s="743"/>
      <c r="U59" s="744"/>
      <c r="V59" s="744"/>
      <c r="W59" s="745"/>
      <c r="X59" s="21"/>
      <c r="Y59" s="21"/>
      <c r="Z59" s="21"/>
      <c r="AA59" s="21"/>
      <c r="AB59" s="21"/>
      <c r="AC59" s="21"/>
      <c r="AD59" s="21"/>
      <c r="AE59" s="21"/>
      <c r="AF59" s="21"/>
      <c r="AG59" s="21"/>
      <c r="AH59" s="21"/>
      <c r="AI59" s="21"/>
      <c r="AJ59" s="21"/>
      <c r="AK59" s="21"/>
    </row>
    <row r="60" spans="1:37" ht="15" x14ac:dyDescent="0.35">
      <c r="A60" s="21"/>
      <c r="B60" s="21"/>
      <c r="C60" s="21"/>
      <c r="D60" s="21"/>
      <c r="E60" s="21"/>
      <c r="F60" s="21"/>
      <c r="G60" s="21"/>
      <c r="H60" s="21"/>
      <c r="I60" s="21"/>
      <c r="J60" s="21"/>
      <c r="K60" s="21"/>
      <c r="L60" s="21"/>
      <c r="M60" s="21"/>
      <c r="N60" s="21"/>
      <c r="O60" s="21"/>
      <c r="P60" s="21"/>
      <c r="Q60" s="21"/>
      <c r="R60" s="21"/>
      <c r="S60" s="21"/>
      <c r="T60" s="743"/>
      <c r="U60" s="744"/>
      <c r="V60" s="744"/>
      <c r="W60" s="745"/>
      <c r="X60" s="21"/>
      <c r="Y60" s="21"/>
      <c r="Z60" s="21"/>
      <c r="AA60" s="21"/>
      <c r="AB60" s="21"/>
      <c r="AC60" s="21"/>
      <c r="AD60" s="21"/>
      <c r="AE60" s="21"/>
      <c r="AF60" s="21"/>
      <c r="AG60" s="21"/>
      <c r="AH60" s="21"/>
      <c r="AI60" s="21"/>
      <c r="AJ60" s="21"/>
      <c r="AK60" s="21"/>
    </row>
    <row r="61" spans="1:37" ht="15" x14ac:dyDescent="0.35">
      <c r="A61" s="21"/>
      <c r="B61" s="21"/>
      <c r="C61" s="21"/>
      <c r="D61" s="21"/>
      <c r="E61" s="21"/>
      <c r="F61" s="21"/>
      <c r="G61" s="21"/>
      <c r="H61" s="21"/>
      <c r="I61" s="21"/>
      <c r="J61" s="21"/>
      <c r="K61" s="21"/>
      <c r="L61" s="21"/>
      <c r="M61" s="21"/>
      <c r="N61" s="21"/>
      <c r="O61" s="21"/>
      <c r="P61" s="21"/>
      <c r="Q61" s="21"/>
      <c r="R61" s="21"/>
      <c r="S61" s="21"/>
      <c r="T61" s="743"/>
      <c r="U61" s="744"/>
      <c r="V61" s="744"/>
      <c r="W61" s="745"/>
      <c r="X61" s="21"/>
      <c r="Y61" s="21"/>
      <c r="Z61" s="21"/>
      <c r="AA61" s="21"/>
      <c r="AB61" s="21"/>
      <c r="AC61" s="21"/>
      <c r="AD61" s="21"/>
      <c r="AE61" s="21"/>
      <c r="AF61" s="21"/>
      <c r="AG61" s="21"/>
      <c r="AH61" s="21"/>
      <c r="AI61" s="21"/>
      <c r="AJ61" s="21"/>
      <c r="AK61" s="21"/>
    </row>
    <row r="62" spans="1:37" ht="15" x14ac:dyDescent="0.35">
      <c r="A62" s="21"/>
      <c r="B62" s="21"/>
      <c r="C62" s="21"/>
      <c r="D62" s="21"/>
      <c r="E62" s="21"/>
      <c r="F62" s="21"/>
      <c r="G62" s="21"/>
      <c r="H62" s="21"/>
      <c r="I62" s="21"/>
      <c r="J62" s="21"/>
      <c r="K62" s="21"/>
      <c r="L62" s="21"/>
      <c r="M62" s="21"/>
      <c r="N62" s="21"/>
      <c r="O62" s="21"/>
      <c r="P62" s="21"/>
      <c r="Q62" s="21"/>
      <c r="R62" s="21"/>
      <c r="S62" s="21"/>
      <c r="T62" s="743"/>
      <c r="U62" s="744"/>
      <c r="V62" s="744"/>
      <c r="W62" s="745"/>
      <c r="X62" s="21"/>
      <c r="Y62" s="21"/>
      <c r="Z62" s="21"/>
      <c r="AA62" s="21"/>
      <c r="AB62" s="21"/>
      <c r="AC62" s="21"/>
      <c r="AD62" s="21"/>
      <c r="AE62" s="21"/>
      <c r="AF62" s="21"/>
      <c r="AG62" s="21"/>
      <c r="AH62" s="21"/>
      <c r="AI62" s="21"/>
      <c r="AJ62" s="21"/>
      <c r="AK62" s="21"/>
    </row>
    <row r="63" spans="1:37" ht="15" x14ac:dyDescent="0.35">
      <c r="A63" s="21"/>
      <c r="B63" s="21"/>
      <c r="C63" s="21"/>
      <c r="D63" s="21"/>
      <c r="E63" s="21"/>
      <c r="F63" s="21"/>
      <c r="G63" s="21"/>
      <c r="H63" s="21"/>
      <c r="I63" s="21"/>
      <c r="J63" s="21"/>
      <c r="K63" s="21"/>
      <c r="L63" s="21"/>
      <c r="M63" s="21"/>
      <c r="N63" s="21"/>
      <c r="O63" s="21"/>
      <c r="P63" s="21"/>
      <c r="Q63" s="21"/>
      <c r="R63" s="21"/>
      <c r="S63" s="21"/>
      <c r="T63" s="743"/>
      <c r="U63" s="744"/>
      <c r="V63" s="744"/>
      <c r="W63" s="745"/>
      <c r="X63" s="21"/>
      <c r="Y63" s="21"/>
      <c r="Z63" s="21"/>
      <c r="AA63" s="21"/>
      <c r="AB63" s="21"/>
      <c r="AC63" s="21"/>
      <c r="AD63" s="21"/>
      <c r="AE63" s="21"/>
      <c r="AF63" s="21"/>
      <c r="AG63" s="21"/>
      <c r="AH63" s="21"/>
      <c r="AI63" s="21"/>
      <c r="AJ63" s="21"/>
      <c r="AK63" s="21"/>
    </row>
    <row r="64" spans="1:37" ht="15" x14ac:dyDescent="0.35">
      <c r="A64" s="21"/>
      <c r="B64" s="21"/>
      <c r="C64" s="21"/>
      <c r="D64" s="21"/>
      <c r="E64" s="21"/>
      <c r="F64" s="21"/>
      <c r="G64" s="21"/>
      <c r="H64" s="21"/>
      <c r="I64" s="21"/>
      <c r="J64" s="21"/>
      <c r="K64" s="21"/>
      <c r="L64" s="21"/>
      <c r="M64" s="21"/>
      <c r="N64" s="21"/>
      <c r="O64" s="21"/>
      <c r="P64" s="21"/>
      <c r="Q64" s="21"/>
      <c r="R64" s="21"/>
      <c r="S64" s="21"/>
      <c r="T64" s="743"/>
      <c r="U64" s="744"/>
      <c r="V64" s="744"/>
      <c r="W64" s="745"/>
      <c r="X64" s="21"/>
      <c r="Y64" s="21"/>
      <c r="Z64" s="21"/>
      <c r="AA64" s="21"/>
      <c r="AB64" s="21"/>
      <c r="AC64" s="21"/>
      <c r="AD64" s="21"/>
      <c r="AE64" s="21"/>
      <c r="AF64" s="21"/>
      <c r="AG64" s="21"/>
      <c r="AH64" s="21"/>
      <c r="AI64" s="21"/>
      <c r="AJ64" s="21"/>
      <c r="AK64" s="21"/>
    </row>
    <row r="65" spans="1:37" ht="15" x14ac:dyDescent="0.35">
      <c r="A65" s="21"/>
      <c r="B65" s="21"/>
      <c r="C65" s="21"/>
      <c r="D65" s="21"/>
      <c r="E65" s="21"/>
      <c r="F65" s="21"/>
      <c r="G65" s="21"/>
      <c r="H65" s="21"/>
      <c r="I65" s="21"/>
      <c r="J65" s="21"/>
      <c r="K65" s="21"/>
      <c r="L65" s="21"/>
      <c r="M65" s="21"/>
      <c r="N65" s="21"/>
      <c r="O65" s="21"/>
      <c r="P65" s="21"/>
      <c r="Q65" s="21"/>
      <c r="R65" s="21"/>
      <c r="S65" s="21"/>
      <c r="T65" s="743"/>
      <c r="U65" s="744"/>
      <c r="V65" s="744"/>
      <c r="W65" s="745"/>
      <c r="X65" s="21"/>
      <c r="Y65" s="21"/>
      <c r="Z65" s="21"/>
      <c r="AA65" s="21"/>
      <c r="AB65" s="21"/>
      <c r="AC65" s="21"/>
      <c r="AD65" s="21"/>
      <c r="AE65" s="21"/>
      <c r="AF65" s="21"/>
      <c r="AG65" s="21"/>
      <c r="AH65" s="21"/>
      <c r="AI65" s="21"/>
      <c r="AJ65" s="21"/>
      <c r="AK65" s="21"/>
    </row>
    <row r="66" spans="1:37" ht="15" x14ac:dyDescent="0.35">
      <c r="A66" s="21"/>
      <c r="B66" s="21"/>
      <c r="C66" s="21"/>
      <c r="D66" s="21"/>
      <c r="E66" s="21"/>
      <c r="F66" s="21"/>
      <c r="G66" s="21"/>
      <c r="H66" s="21"/>
      <c r="I66" s="21"/>
      <c r="J66" s="21"/>
      <c r="K66" s="21"/>
      <c r="L66" s="21"/>
      <c r="M66" s="21"/>
      <c r="N66" s="21"/>
      <c r="O66" s="21"/>
      <c r="P66" s="21"/>
      <c r="Q66" s="21"/>
      <c r="R66" s="21"/>
      <c r="S66" s="21"/>
      <c r="T66" s="743"/>
      <c r="U66" s="744"/>
      <c r="V66" s="744"/>
      <c r="W66" s="745"/>
      <c r="X66" s="21"/>
      <c r="Y66" s="21"/>
      <c r="Z66" s="21"/>
      <c r="AA66" s="21"/>
      <c r="AB66" s="21"/>
      <c r="AC66" s="21"/>
      <c r="AD66" s="21"/>
      <c r="AE66" s="21"/>
      <c r="AF66" s="21"/>
      <c r="AG66" s="21"/>
      <c r="AH66" s="21"/>
      <c r="AI66" s="21"/>
      <c r="AJ66" s="21"/>
      <c r="AK66" s="21"/>
    </row>
    <row r="67" spans="1:37" ht="15" x14ac:dyDescent="0.35">
      <c r="A67" s="21"/>
      <c r="B67" s="21"/>
      <c r="C67" s="21"/>
      <c r="D67" s="21"/>
      <c r="E67" s="21"/>
      <c r="F67" s="21"/>
      <c r="G67" s="21"/>
      <c r="H67" s="21"/>
      <c r="I67" s="21"/>
      <c r="J67" s="21"/>
      <c r="K67" s="21"/>
      <c r="L67" s="21"/>
      <c r="M67" s="21"/>
      <c r="N67" s="21"/>
      <c r="O67" s="21"/>
      <c r="P67" s="21"/>
      <c r="Q67" s="21"/>
      <c r="R67" s="21"/>
      <c r="S67" s="21"/>
      <c r="T67" s="743"/>
      <c r="U67" s="744"/>
      <c r="V67" s="744"/>
      <c r="W67" s="745"/>
      <c r="X67" s="21"/>
      <c r="Y67" s="21"/>
      <c r="Z67" s="21"/>
      <c r="AA67" s="21"/>
      <c r="AB67" s="21"/>
      <c r="AC67" s="21"/>
      <c r="AD67" s="21"/>
      <c r="AE67" s="21"/>
      <c r="AF67" s="21"/>
      <c r="AG67" s="21"/>
      <c r="AH67" s="21"/>
      <c r="AI67" s="21"/>
      <c r="AJ67" s="21"/>
      <c r="AK67" s="21"/>
    </row>
    <row r="68" spans="1:37" ht="15" x14ac:dyDescent="0.35">
      <c r="A68" s="21"/>
      <c r="B68" s="21"/>
      <c r="C68" s="21"/>
      <c r="D68" s="21"/>
      <c r="E68" s="21"/>
      <c r="F68" s="21"/>
      <c r="G68" s="21"/>
      <c r="H68" s="21"/>
      <c r="I68" s="21"/>
      <c r="J68" s="21"/>
      <c r="K68" s="21"/>
      <c r="L68" s="21"/>
      <c r="M68" s="21"/>
      <c r="N68" s="21"/>
      <c r="O68" s="21"/>
      <c r="P68" s="21"/>
      <c r="Q68" s="21"/>
      <c r="R68" s="21"/>
      <c r="S68" s="21"/>
      <c r="T68" s="743"/>
      <c r="U68" s="744"/>
      <c r="V68" s="744"/>
      <c r="W68" s="745"/>
      <c r="X68" s="21"/>
      <c r="Y68" s="21"/>
      <c r="Z68" s="21"/>
      <c r="AA68" s="21"/>
      <c r="AB68" s="21"/>
      <c r="AC68" s="21"/>
      <c r="AD68" s="21"/>
      <c r="AE68" s="21"/>
      <c r="AF68" s="21"/>
      <c r="AG68" s="21"/>
      <c r="AH68" s="21"/>
      <c r="AI68" s="21"/>
      <c r="AJ68" s="21"/>
      <c r="AK68" s="21"/>
    </row>
    <row r="69" spans="1:37" ht="15" x14ac:dyDescent="0.35">
      <c r="A69" s="21"/>
      <c r="B69" s="21"/>
      <c r="C69" s="21"/>
      <c r="D69" s="21"/>
      <c r="E69" s="21"/>
      <c r="F69" s="21"/>
      <c r="G69" s="21"/>
      <c r="H69" s="21"/>
      <c r="I69" s="21"/>
      <c r="J69" s="21"/>
      <c r="K69" s="21"/>
      <c r="L69" s="21"/>
      <c r="M69" s="21"/>
      <c r="N69" s="21"/>
      <c r="O69" s="21"/>
      <c r="P69" s="21"/>
      <c r="Q69" s="21"/>
      <c r="R69" s="21"/>
      <c r="S69" s="21"/>
      <c r="T69" s="743"/>
      <c r="U69" s="744"/>
      <c r="V69" s="744"/>
      <c r="W69" s="745"/>
      <c r="X69" s="21"/>
      <c r="Y69" s="21"/>
      <c r="Z69" s="21"/>
      <c r="AA69" s="21"/>
      <c r="AB69" s="21"/>
      <c r="AC69" s="21"/>
      <c r="AD69" s="21"/>
      <c r="AE69" s="21"/>
      <c r="AF69" s="21"/>
      <c r="AG69" s="21"/>
      <c r="AH69" s="21"/>
      <c r="AI69" s="21"/>
      <c r="AJ69" s="21"/>
      <c r="AK69" s="21"/>
    </row>
    <row r="70" spans="1:37" ht="15" x14ac:dyDescent="0.35">
      <c r="A70" s="21"/>
      <c r="B70" s="21"/>
      <c r="C70" s="21"/>
      <c r="D70" s="21"/>
      <c r="E70" s="21"/>
      <c r="F70" s="21"/>
      <c r="G70" s="21"/>
      <c r="H70" s="21"/>
      <c r="I70" s="21"/>
      <c r="J70" s="21"/>
      <c r="K70" s="21"/>
      <c r="L70" s="21"/>
      <c r="M70" s="21"/>
      <c r="N70" s="21"/>
      <c r="O70" s="21"/>
      <c r="P70" s="21"/>
      <c r="Q70" s="21"/>
      <c r="R70" s="21"/>
      <c r="S70" s="21"/>
      <c r="T70" s="743"/>
      <c r="U70" s="744"/>
      <c r="V70" s="744"/>
      <c r="W70" s="745"/>
      <c r="X70" s="21"/>
      <c r="Y70" s="21"/>
      <c r="Z70" s="21"/>
      <c r="AA70" s="21"/>
      <c r="AB70" s="21"/>
      <c r="AC70" s="21"/>
      <c r="AD70" s="21"/>
      <c r="AE70" s="21"/>
      <c r="AF70" s="21"/>
      <c r="AG70" s="21"/>
      <c r="AH70" s="21"/>
      <c r="AI70" s="21"/>
      <c r="AJ70" s="21"/>
      <c r="AK70" s="21"/>
    </row>
    <row r="71" spans="1:37" ht="15" x14ac:dyDescent="0.35">
      <c r="A71" s="21"/>
      <c r="B71" s="21"/>
      <c r="C71" s="21"/>
      <c r="D71" s="21"/>
      <c r="E71" s="21"/>
      <c r="F71" s="21"/>
      <c r="G71" s="21"/>
      <c r="H71" s="21"/>
      <c r="I71" s="21"/>
      <c r="J71" s="21"/>
      <c r="K71" s="21"/>
      <c r="L71" s="21"/>
      <c r="M71" s="21"/>
      <c r="N71" s="21"/>
      <c r="O71" s="21"/>
      <c r="P71" s="21"/>
      <c r="Q71" s="21"/>
      <c r="R71" s="21"/>
      <c r="S71" s="21"/>
      <c r="T71" s="743"/>
      <c r="U71" s="744"/>
      <c r="V71" s="744"/>
      <c r="W71" s="745"/>
      <c r="X71" s="21"/>
      <c r="Y71" s="21"/>
      <c r="Z71" s="21"/>
      <c r="AA71" s="21"/>
      <c r="AB71" s="21"/>
      <c r="AC71" s="21"/>
      <c r="AD71" s="21"/>
      <c r="AE71" s="21"/>
      <c r="AF71" s="21"/>
      <c r="AG71" s="21"/>
      <c r="AH71" s="21"/>
      <c r="AI71" s="21"/>
      <c r="AJ71" s="21"/>
      <c r="AK71" s="21"/>
    </row>
    <row r="72" spans="1:37" ht="15" x14ac:dyDescent="0.35">
      <c r="A72" s="21"/>
      <c r="B72" s="21"/>
      <c r="C72" s="21"/>
      <c r="D72" s="21"/>
      <c r="E72" s="21"/>
      <c r="F72" s="21"/>
      <c r="G72" s="21"/>
      <c r="H72" s="21"/>
      <c r="I72" s="21"/>
      <c r="J72" s="21"/>
      <c r="K72" s="21"/>
      <c r="L72" s="21"/>
      <c r="M72" s="21"/>
      <c r="N72" s="21"/>
      <c r="O72" s="21"/>
      <c r="P72" s="21"/>
      <c r="Q72" s="21"/>
      <c r="R72" s="21"/>
      <c r="S72" s="21"/>
      <c r="T72" s="743"/>
      <c r="U72" s="744"/>
      <c r="V72" s="744"/>
      <c r="W72" s="745"/>
      <c r="X72" s="21"/>
      <c r="Y72" s="21"/>
      <c r="Z72" s="21"/>
      <c r="AA72" s="21"/>
      <c r="AB72" s="21"/>
      <c r="AC72" s="21"/>
      <c r="AD72" s="21"/>
      <c r="AE72" s="21"/>
      <c r="AF72" s="21"/>
      <c r="AG72" s="21"/>
      <c r="AH72" s="21"/>
      <c r="AI72" s="21"/>
      <c r="AJ72" s="21"/>
      <c r="AK72" s="21"/>
    </row>
    <row r="73" spans="1:37" ht="15" x14ac:dyDescent="0.35">
      <c r="A73" s="21"/>
      <c r="B73" s="21"/>
      <c r="C73" s="21"/>
      <c r="D73" s="21"/>
      <c r="E73" s="21"/>
      <c r="F73" s="21"/>
      <c r="G73" s="21"/>
      <c r="H73" s="21"/>
      <c r="I73" s="21"/>
      <c r="J73" s="21"/>
      <c r="K73" s="21"/>
      <c r="L73" s="21"/>
      <c r="M73" s="21"/>
      <c r="N73" s="21"/>
      <c r="O73" s="21"/>
      <c r="P73" s="21"/>
      <c r="Q73" s="21"/>
      <c r="R73" s="21"/>
      <c r="S73" s="21"/>
      <c r="T73" s="743"/>
      <c r="U73" s="744"/>
      <c r="V73" s="744"/>
      <c r="W73" s="745"/>
      <c r="X73" s="21"/>
      <c r="Y73" s="21"/>
      <c r="Z73" s="21"/>
      <c r="AA73" s="21"/>
      <c r="AB73" s="21"/>
      <c r="AC73" s="21"/>
      <c r="AD73" s="21"/>
      <c r="AE73" s="21"/>
      <c r="AF73" s="21"/>
      <c r="AG73" s="21"/>
      <c r="AH73" s="21"/>
      <c r="AI73" s="21"/>
      <c r="AJ73" s="21"/>
      <c r="AK73" s="21"/>
    </row>
    <row r="74" spans="1:37" ht="15" x14ac:dyDescent="0.35">
      <c r="A74" s="21"/>
      <c r="B74" s="21"/>
      <c r="C74" s="21"/>
      <c r="D74" s="21"/>
      <c r="E74" s="21"/>
      <c r="F74" s="21"/>
      <c r="G74" s="21"/>
      <c r="H74" s="21"/>
      <c r="I74" s="21"/>
      <c r="J74" s="21"/>
      <c r="K74" s="21"/>
      <c r="L74" s="21"/>
      <c r="M74" s="21"/>
      <c r="N74" s="21"/>
      <c r="O74" s="21"/>
      <c r="P74" s="21"/>
      <c r="Q74" s="21"/>
      <c r="R74" s="21"/>
      <c r="S74" s="21"/>
      <c r="T74" s="743"/>
      <c r="U74" s="744"/>
      <c r="V74" s="744"/>
      <c r="W74" s="745"/>
      <c r="X74" s="21"/>
      <c r="Y74" s="21"/>
      <c r="Z74" s="21"/>
      <c r="AA74" s="21"/>
      <c r="AB74" s="21"/>
      <c r="AC74" s="21"/>
      <c r="AD74" s="21"/>
      <c r="AE74" s="21"/>
      <c r="AF74" s="21"/>
      <c r="AG74" s="21"/>
      <c r="AH74" s="21"/>
      <c r="AI74" s="21"/>
      <c r="AJ74" s="21"/>
      <c r="AK74" s="21"/>
    </row>
    <row r="75" spans="1:37" ht="15" x14ac:dyDescent="0.35">
      <c r="A75" s="21"/>
      <c r="B75" s="21"/>
      <c r="C75" s="21"/>
      <c r="D75" s="21"/>
      <c r="E75" s="21"/>
      <c r="F75" s="21"/>
      <c r="G75" s="21"/>
      <c r="H75" s="21"/>
      <c r="I75" s="21"/>
      <c r="J75" s="21"/>
      <c r="K75" s="21"/>
      <c r="L75" s="21"/>
      <c r="M75" s="21"/>
      <c r="N75" s="21"/>
      <c r="O75" s="21"/>
      <c r="P75" s="21"/>
      <c r="Q75" s="21"/>
      <c r="R75" s="21"/>
      <c r="S75" s="21"/>
      <c r="T75" s="743"/>
      <c r="U75" s="744"/>
      <c r="V75" s="744"/>
      <c r="W75" s="745"/>
      <c r="X75" s="21"/>
      <c r="Y75" s="21"/>
      <c r="Z75" s="21"/>
      <c r="AA75" s="21"/>
      <c r="AB75" s="21"/>
      <c r="AC75" s="21"/>
      <c r="AD75" s="21"/>
      <c r="AE75" s="21"/>
      <c r="AF75" s="21"/>
      <c r="AG75" s="21"/>
      <c r="AH75" s="21"/>
      <c r="AI75" s="21"/>
      <c r="AJ75" s="21"/>
      <c r="AK75" s="21"/>
    </row>
    <row r="76" spans="1:37" ht="69" customHeight="1" x14ac:dyDescent="0.35">
      <c r="A76" s="21"/>
      <c r="B76" s="21"/>
      <c r="C76" s="21"/>
      <c r="D76" s="21"/>
      <c r="E76" s="21"/>
      <c r="F76" s="21"/>
      <c r="G76" s="21"/>
      <c r="H76" s="21"/>
      <c r="I76" s="21"/>
      <c r="J76" s="21"/>
      <c r="K76" s="21"/>
      <c r="L76" s="21"/>
      <c r="M76" s="21"/>
      <c r="N76" s="21"/>
      <c r="O76" s="21"/>
      <c r="P76" s="21"/>
      <c r="Q76" s="21"/>
      <c r="R76" s="21"/>
      <c r="S76" s="21"/>
      <c r="T76" s="746"/>
      <c r="U76" s="747"/>
      <c r="V76" s="747"/>
      <c r="W76" s="748"/>
      <c r="X76" s="21"/>
      <c r="Y76" s="21"/>
      <c r="Z76" s="21"/>
      <c r="AA76" s="21"/>
      <c r="AB76" s="21"/>
      <c r="AC76" s="21"/>
      <c r="AD76" s="21"/>
      <c r="AE76" s="21"/>
      <c r="AF76" s="21"/>
      <c r="AG76" s="21"/>
      <c r="AH76" s="21"/>
      <c r="AI76" s="21"/>
      <c r="AJ76" s="21"/>
      <c r="AK76" s="21"/>
    </row>
  </sheetData>
  <mergeCells count="21">
    <mergeCell ref="L8:O8"/>
    <mergeCell ref="P8:S8"/>
    <mergeCell ref="T8:W8"/>
    <mergeCell ref="A7:W7"/>
    <mergeCell ref="A41:H41"/>
    <mergeCell ref="A42:H42"/>
    <mergeCell ref="A43:H43"/>
    <mergeCell ref="A1:H2"/>
    <mergeCell ref="A3:H4"/>
    <mergeCell ref="A5:H5"/>
    <mergeCell ref="A8:A9"/>
    <mergeCell ref="B8:C8"/>
    <mergeCell ref="D8:G8"/>
    <mergeCell ref="H8:K8"/>
    <mergeCell ref="T46:W54"/>
    <mergeCell ref="T56:W76"/>
    <mergeCell ref="A46:C54"/>
    <mergeCell ref="D46:G54"/>
    <mergeCell ref="H46:K54"/>
    <mergeCell ref="L46:O54"/>
    <mergeCell ref="P46:S54"/>
  </mergeCells>
  <printOptions horizontalCentered="1" verticalCentered="1"/>
  <pageMargins left="0.75000000000000011" right="0.75000000000000011" top="1" bottom="1" header="0.5" footer="0.5"/>
  <pageSetup scale="17" orientation="portrait" horizontalDpi="4294967292" vertic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63"/>
  <sheetViews>
    <sheetView showGridLines="0" topLeftCell="A16" zoomScale="90" zoomScaleNormal="90" workbookViewId="0">
      <selection activeCell="A15" sqref="A15:A17"/>
    </sheetView>
  </sheetViews>
  <sheetFormatPr baseColWidth="10" defaultColWidth="11.44140625" defaultRowHeight="13.35" customHeight="1" x14ac:dyDescent="0.25"/>
  <cols>
    <col min="1" max="1" width="51.5546875" customWidth="1"/>
    <col min="2" max="2" width="14.44140625" bestFit="1" customWidth="1"/>
    <col min="3" max="4" width="18" bestFit="1" customWidth="1"/>
    <col min="5" max="5" width="24.21875" bestFit="1" customWidth="1"/>
    <col min="6" max="6" width="24.44140625" bestFit="1" customWidth="1"/>
    <col min="7" max="7" width="18.21875" bestFit="1" customWidth="1"/>
    <col min="9" max="9" width="31.44140625" customWidth="1"/>
    <col min="10" max="12" width="20.5546875" customWidth="1"/>
    <col min="14" max="14" width="33.5546875" bestFit="1" customWidth="1"/>
    <col min="21" max="21" width="33.5546875" bestFit="1" customWidth="1"/>
  </cols>
  <sheetData>
    <row r="1" spans="1:26" ht="14.4" x14ac:dyDescent="0.3">
      <c r="A1" s="608"/>
      <c r="B1" s="90"/>
      <c r="C1" s="90"/>
      <c r="D1" s="90"/>
      <c r="E1" s="90"/>
      <c r="F1" s="90"/>
      <c r="G1" s="90"/>
      <c r="H1" s="90"/>
      <c r="I1" s="90"/>
      <c r="J1" s="90"/>
      <c r="K1" s="90"/>
      <c r="L1" s="90"/>
      <c r="M1" s="90"/>
      <c r="N1" s="90"/>
      <c r="O1" s="90"/>
      <c r="P1" s="90"/>
      <c r="Q1" s="90"/>
      <c r="R1" s="90"/>
      <c r="S1" s="90"/>
      <c r="T1" s="90"/>
      <c r="U1" s="90"/>
      <c r="V1" s="90"/>
      <c r="W1" s="90"/>
      <c r="X1" s="90"/>
      <c r="Y1" s="90"/>
      <c r="Z1" s="90"/>
    </row>
    <row r="2" spans="1:26" ht="14.4" x14ac:dyDescent="0.3">
      <c r="A2" s="608"/>
      <c r="B2" s="90"/>
      <c r="C2" s="90"/>
      <c r="D2" s="90"/>
      <c r="E2" s="90"/>
      <c r="F2" s="90"/>
      <c r="G2" s="90"/>
      <c r="H2" s="90"/>
      <c r="I2" s="90"/>
      <c r="J2" s="90"/>
      <c r="K2" s="90"/>
      <c r="L2" s="90"/>
      <c r="M2" s="90"/>
      <c r="N2" s="90"/>
      <c r="O2" s="90"/>
      <c r="P2" s="90"/>
      <c r="Q2" s="90"/>
      <c r="R2" s="90"/>
      <c r="S2" s="90"/>
      <c r="T2" s="90"/>
      <c r="U2" s="90"/>
      <c r="V2" s="90"/>
      <c r="W2" s="90"/>
      <c r="X2" s="90"/>
      <c r="Y2" s="90"/>
      <c r="Z2" s="90"/>
    </row>
    <row r="3" spans="1:26" ht="14.4" x14ac:dyDescent="0.3">
      <c r="A3" s="608"/>
      <c r="B3" s="90"/>
      <c r="C3" s="90"/>
      <c r="D3" s="90"/>
      <c r="E3" s="90"/>
      <c r="F3" s="90"/>
      <c r="G3" s="90"/>
      <c r="H3" s="90"/>
      <c r="I3" s="90"/>
      <c r="J3" s="90"/>
      <c r="K3" s="90"/>
      <c r="L3" s="90"/>
      <c r="M3" s="90"/>
      <c r="N3" s="90"/>
      <c r="O3" s="90"/>
      <c r="P3" s="90"/>
      <c r="Q3" s="90"/>
      <c r="R3" s="90"/>
      <c r="S3" s="90"/>
      <c r="T3" s="90"/>
      <c r="U3" s="90"/>
      <c r="V3" s="90"/>
      <c r="W3" s="90"/>
      <c r="X3" s="90"/>
      <c r="Y3" s="90"/>
      <c r="Z3" s="90"/>
    </row>
    <row r="4" spans="1:26" ht="16.8" x14ac:dyDescent="0.3">
      <c r="A4" s="608"/>
      <c r="B4" s="91" t="s">
        <v>33</v>
      </c>
      <c r="C4" s="90"/>
      <c r="D4" s="90"/>
      <c r="E4" s="90"/>
      <c r="F4" s="90"/>
      <c r="G4" s="90"/>
      <c r="H4" s="90"/>
      <c r="I4" s="90"/>
      <c r="J4" s="90"/>
      <c r="K4" s="90"/>
      <c r="L4" s="90"/>
      <c r="M4" s="90"/>
      <c r="N4" s="90"/>
      <c r="O4" s="90"/>
      <c r="P4" s="90"/>
      <c r="Q4" s="90"/>
      <c r="R4" s="90"/>
      <c r="S4" s="90"/>
      <c r="T4" s="90"/>
      <c r="U4" s="90"/>
      <c r="V4" s="90"/>
      <c r="W4" s="90"/>
      <c r="X4" s="90"/>
      <c r="Y4" s="90"/>
      <c r="Z4" s="90"/>
    </row>
    <row r="5" spans="1:26" ht="14.4" x14ac:dyDescent="0.3">
      <c r="A5" s="608"/>
      <c r="B5" s="90"/>
      <c r="C5" s="90"/>
      <c r="D5" s="90"/>
      <c r="E5" s="90"/>
      <c r="F5" s="90"/>
      <c r="G5" s="90"/>
      <c r="H5" s="90"/>
      <c r="I5" s="90"/>
      <c r="J5" s="90"/>
      <c r="K5" s="90"/>
      <c r="L5" s="90"/>
      <c r="M5" s="90"/>
      <c r="N5" s="90"/>
      <c r="O5" s="90"/>
      <c r="P5" s="90"/>
      <c r="Q5" s="90"/>
      <c r="R5" s="90"/>
      <c r="S5" s="90"/>
      <c r="T5" s="90"/>
      <c r="U5" s="90"/>
      <c r="V5" s="90"/>
      <c r="W5" s="90"/>
      <c r="X5" s="90"/>
      <c r="Y5" s="90"/>
      <c r="Z5" s="90"/>
    </row>
    <row r="6" spans="1:26" ht="30" customHeight="1" x14ac:dyDescent="0.3">
      <c r="A6" s="92" t="s">
        <v>34</v>
      </c>
      <c r="B6" s="90"/>
      <c r="C6" s="90"/>
      <c r="D6" s="90"/>
      <c r="E6" s="90"/>
      <c r="F6" s="90"/>
      <c r="G6" s="90"/>
      <c r="H6" s="90"/>
      <c r="I6" s="90"/>
      <c r="J6" s="90"/>
      <c r="K6" s="90"/>
      <c r="L6" s="90"/>
      <c r="M6" s="90"/>
      <c r="N6" s="90"/>
      <c r="O6" s="90"/>
      <c r="P6" s="90"/>
      <c r="Q6" s="90"/>
      <c r="R6" s="90"/>
      <c r="S6" s="90"/>
      <c r="T6" s="90"/>
      <c r="U6" s="90"/>
      <c r="V6" s="90"/>
      <c r="W6" s="90"/>
      <c r="X6" s="90"/>
      <c r="Y6" s="90"/>
      <c r="Z6" s="90"/>
    </row>
    <row r="7" spans="1:26" ht="14.4" x14ac:dyDescent="0.3">
      <c r="A7" s="93" t="s">
        <v>35</v>
      </c>
      <c r="B7" s="90"/>
      <c r="C7" s="90"/>
      <c r="D7" s="90"/>
      <c r="E7" s="90"/>
      <c r="F7" s="90"/>
      <c r="G7" s="90"/>
      <c r="H7" s="90"/>
      <c r="I7" s="90"/>
      <c r="J7" s="90"/>
      <c r="K7" s="90"/>
      <c r="L7" s="90"/>
      <c r="M7" s="90"/>
      <c r="N7" s="90"/>
      <c r="O7" s="90"/>
      <c r="P7" s="90"/>
      <c r="Q7" s="90"/>
      <c r="R7" s="90"/>
      <c r="S7" s="90"/>
      <c r="T7" s="90"/>
      <c r="U7" s="90"/>
      <c r="V7" s="90"/>
      <c r="W7" s="90"/>
      <c r="X7" s="90"/>
      <c r="Y7" s="90"/>
      <c r="Z7" s="90"/>
    </row>
    <row r="8" spans="1:26" ht="14.4" x14ac:dyDescent="0.3">
      <c r="A8" s="94" t="s">
        <v>36</v>
      </c>
      <c r="B8" s="90"/>
      <c r="C8" s="90"/>
      <c r="D8" s="90"/>
      <c r="E8" s="90"/>
      <c r="F8" s="90"/>
      <c r="G8" s="90"/>
      <c r="H8" s="90"/>
      <c r="I8" s="90"/>
      <c r="J8" s="90"/>
      <c r="K8" s="90"/>
      <c r="L8" s="90"/>
      <c r="M8" s="90"/>
      <c r="N8" s="90"/>
      <c r="O8" s="90"/>
      <c r="P8" s="90"/>
      <c r="Q8" s="90"/>
      <c r="R8" s="90"/>
      <c r="S8" s="90"/>
      <c r="T8" s="90"/>
      <c r="U8" s="90"/>
      <c r="V8" s="90"/>
      <c r="W8" s="90"/>
      <c r="X8" s="90"/>
      <c r="Y8" s="90"/>
      <c r="Z8" s="90"/>
    </row>
    <row r="9" spans="1:26" ht="14.4" x14ac:dyDescent="0.3">
      <c r="A9" s="94" t="s">
        <v>37</v>
      </c>
      <c r="B9" s="90"/>
      <c r="C9" s="90"/>
      <c r="D9" s="90"/>
      <c r="E9" s="90"/>
      <c r="F9" s="90"/>
      <c r="G9" s="90"/>
      <c r="H9" s="90"/>
      <c r="I9" s="609" t="s">
        <v>38</v>
      </c>
      <c r="J9" s="610"/>
      <c r="K9" s="610"/>
      <c r="L9" s="611"/>
      <c r="M9" s="90"/>
      <c r="N9" s="90"/>
      <c r="O9" s="90"/>
      <c r="P9" s="90"/>
      <c r="Q9" s="90"/>
      <c r="R9" s="90"/>
      <c r="S9" s="90"/>
      <c r="T9" s="90"/>
      <c r="U9" s="90"/>
      <c r="V9" s="90"/>
      <c r="W9" s="90"/>
      <c r="X9" s="90"/>
      <c r="Y9" s="90"/>
      <c r="Z9" s="90"/>
    </row>
    <row r="10" spans="1:26" ht="14.4" x14ac:dyDescent="0.3">
      <c r="A10" s="94" t="s">
        <v>39</v>
      </c>
      <c r="B10" s="90"/>
      <c r="C10" s="90"/>
      <c r="D10" s="90"/>
      <c r="E10" s="90"/>
      <c r="F10" s="90"/>
      <c r="G10" s="90"/>
      <c r="H10" s="90"/>
      <c r="I10" s="612"/>
      <c r="J10" s="613"/>
      <c r="K10" s="613"/>
      <c r="L10" s="614"/>
      <c r="M10" s="90"/>
      <c r="N10" s="90"/>
      <c r="O10" s="90"/>
      <c r="P10" s="90"/>
      <c r="Q10" s="90"/>
      <c r="R10" s="90"/>
      <c r="S10" s="90"/>
      <c r="T10" s="90"/>
      <c r="U10" s="90"/>
      <c r="V10" s="90"/>
      <c r="W10" s="90"/>
      <c r="X10" s="90"/>
      <c r="Y10" s="90"/>
      <c r="Z10" s="90"/>
    </row>
    <row r="11" spans="1:26" ht="12.75" customHeight="1" x14ac:dyDescent="0.25">
      <c r="A11" s="95"/>
      <c r="B11" s="96"/>
      <c r="C11" s="96"/>
      <c r="D11" s="95"/>
      <c r="E11" s="95"/>
      <c r="F11" s="95"/>
      <c r="G11" s="95"/>
      <c r="H11" s="95"/>
      <c r="I11" s="615" t="s">
        <v>40</v>
      </c>
      <c r="J11" s="616"/>
      <c r="K11" s="616"/>
      <c r="L11" s="617"/>
      <c r="M11" s="95"/>
      <c r="N11" s="95"/>
      <c r="O11" s="95"/>
      <c r="P11" s="95"/>
      <c r="Q11" s="95"/>
      <c r="R11" s="95"/>
      <c r="S11" s="95"/>
      <c r="T11" s="95"/>
      <c r="U11" s="95"/>
      <c r="V11" s="95"/>
      <c r="W11" s="95"/>
      <c r="X11" s="95"/>
      <c r="Y11" s="95"/>
      <c r="Z11" s="95"/>
    </row>
    <row r="12" spans="1:26" ht="31.5" customHeight="1" thickBot="1" x14ac:dyDescent="0.3">
      <c r="A12" s="621" t="s">
        <v>41</v>
      </c>
      <c r="B12" s="97"/>
      <c r="C12" s="97"/>
      <c r="D12" s="623"/>
      <c r="E12" s="625" t="s">
        <v>42</v>
      </c>
      <c r="F12" s="626"/>
      <c r="G12" s="627"/>
      <c r="H12" s="98"/>
      <c r="I12" s="618"/>
      <c r="J12" s="619"/>
      <c r="K12" s="619"/>
      <c r="L12" s="620"/>
      <c r="M12" s="98"/>
      <c r="N12" s="99"/>
      <c r="O12" s="99"/>
      <c r="P12" s="99"/>
      <c r="Q12" s="99"/>
      <c r="R12" s="99"/>
      <c r="S12" s="99"/>
      <c r="T12" s="98"/>
      <c r="U12" s="99"/>
      <c r="V12" s="99"/>
      <c r="W12" s="99"/>
      <c r="X12" s="99"/>
      <c r="Y12" s="99"/>
      <c r="Z12" s="99"/>
    </row>
    <row r="13" spans="1:26" ht="15" customHeight="1" thickBot="1" x14ac:dyDescent="0.3">
      <c r="A13" s="622"/>
      <c r="B13" s="100"/>
      <c r="C13" s="100"/>
      <c r="D13" s="624"/>
      <c r="E13" s="628"/>
      <c r="F13" s="629"/>
      <c r="G13" s="630"/>
      <c r="H13" s="98"/>
      <c r="I13" s="101"/>
      <c r="J13" s="101"/>
      <c r="K13" s="101"/>
      <c r="L13" s="101"/>
      <c r="M13" s="98"/>
      <c r="N13" s="631" t="s">
        <v>43</v>
      </c>
      <c r="O13" s="633" t="s">
        <v>44</v>
      </c>
      <c r="P13" s="633"/>
      <c r="Q13" s="633"/>
      <c r="R13" s="98"/>
      <c r="S13" s="606" t="s">
        <v>45</v>
      </c>
      <c r="T13" s="98"/>
      <c r="U13" s="631" t="s">
        <v>43</v>
      </c>
      <c r="V13" s="634" t="s">
        <v>46</v>
      </c>
      <c r="W13" s="634"/>
      <c r="X13" s="634"/>
      <c r="Y13" s="98"/>
      <c r="Z13" s="606" t="s">
        <v>47</v>
      </c>
    </row>
    <row r="14" spans="1:26" ht="27" customHeight="1" thickBot="1" x14ac:dyDescent="0.3">
      <c r="A14" s="622"/>
      <c r="B14" s="102" t="s">
        <v>48</v>
      </c>
      <c r="C14" s="103" t="s">
        <v>49</v>
      </c>
      <c r="D14" s="104" t="s">
        <v>50</v>
      </c>
      <c r="E14" s="105" t="s">
        <v>51</v>
      </c>
      <c r="F14" s="106" t="s">
        <v>52</v>
      </c>
      <c r="G14" s="106" t="s">
        <v>53</v>
      </c>
      <c r="H14" s="98"/>
      <c r="I14" s="107" t="s">
        <v>43</v>
      </c>
      <c r="J14" s="107" t="s">
        <v>46</v>
      </c>
      <c r="K14" s="107" t="s">
        <v>54</v>
      </c>
      <c r="L14" s="107" t="s">
        <v>55</v>
      </c>
      <c r="M14" s="108"/>
      <c r="N14" s="632"/>
      <c r="O14" s="109">
        <v>2019</v>
      </c>
      <c r="P14" s="109"/>
      <c r="Q14" s="109" t="s">
        <v>46</v>
      </c>
      <c r="R14" s="109"/>
      <c r="S14" s="607"/>
      <c r="T14" s="98"/>
      <c r="U14" s="632"/>
      <c r="V14" s="109" t="s">
        <v>56</v>
      </c>
      <c r="W14" s="109"/>
      <c r="X14" s="109" t="s">
        <v>57</v>
      </c>
      <c r="Y14" s="109"/>
      <c r="Z14" s="607"/>
    </row>
    <row r="15" spans="1:26" ht="14.25" customHeight="1" x14ac:dyDescent="0.35">
      <c r="A15" s="110" t="s">
        <v>58</v>
      </c>
      <c r="B15" s="111">
        <v>16731635</v>
      </c>
      <c r="C15" s="112">
        <v>17765956</v>
      </c>
      <c r="D15" s="113">
        <v>18835540</v>
      </c>
      <c r="E15" s="114">
        <f t="shared" ref="E15:F21" si="0">(C15-B15)/B15*100</f>
        <v>6.1818286138802341</v>
      </c>
      <c r="F15" s="115">
        <f t="shared" si="0"/>
        <v>6.0204134244169021</v>
      </c>
      <c r="G15" s="116">
        <f t="shared" ref="G15:G21" si="1">D15/$D$21*100</f>
        <v>40.325522866378023</v>
      </c>
      <c r="H15" s="98"/>
      <c r="I15" s="117" t="s">
        <v>58</v>
      </c>
      <c r="J15" s="118">
        <f>B15/$B$21*100</f>
        <v>45.877603659474033</v>
      </c>
      <c r="K15" s="119">
        <f>C15/$C$21*100</f>
        <v>44.223801166350256</v>
      </c>
      <c r="L15" s="120">
        <f>D15/$D$21*100</f>
        <v>40.325522866378023</v>
      </c>
      <c r="M15" s="108"/>
      <c r="N15" s="117" t="s">
        <v>58</v>
      </c>
      <c r="O15" s="121"/>
      <c r="P15" s="121"/>
      <c r="Q15" s="98"/>
      <c r="R15" s="98"/>
      <c r="S15" s="98"/>
      <c r="T15" s="98"/>
      <c r="U15" s="117" t="s">
        <v>58</v>
      </c>
      <c r="V15" s="121"/>
      <c r="W15" s="121"/>
      <c r="X15" s="98"/>
      <c r="Y15" s="98"/>
      <c r="Z15" s="98"/>
    </row>
    <row r="16" spans="1:26" ht="16.5" customHeight="1" x14ac:dyDescent="0.35">
      <c r="A16" s="122" t="s">
        <v>59</v>
      </c>
      <c r="B16" s="123">
        <v>12349642</v>
      </c>
      <c r="C16" s="124">
        <v>14296888</v>
      </c>
      <c r="D16" s="125">
        <v>18076343</v>
      </c>
      <c r="E16" s="126">
        <f t="shared" si="0"/>
        <v>15.767631158862743</v>
      </c>
      <c r="F16" s="127">
        <f t="shared" si="0"/>
        <v>26.435508202904018</v>
      </c>
      <c r="G16" s="128">
        <f t="shared" si="1"/>
        <v>38.700137239866358</v>
      </c>
      <c r="H16" s="98"/>
      <c r="I16" s="129" t="s">
        <v>59</v>
      </c>
      <c r="J16" s="130">
        <f>B16/$B$21*100</f>
        <v>33.862320150564742</v>
      </c>
      <c r="K16" s="131">
        <f t="shared" ref="K16:K21" si="2">C16/$C$21*100</f>
        <v>35.588444112412468</v>
      </c>
      <c r="L16" s="132">
        <f t="shared" ref="L16:L21" si="3">D16/$D$21*100</f>
        <v>38.700137239866358</v>
      </c>
      <c r="M16" s="108"/>
      <c r="N16" s="129" t="s">
        <v>59</v>
      </c>
      <c r="O16" s="121"/>
      <c r="P16" s="121"/>
      <c r="Q16" s="98"/>
      <c r="R16" s="98"/>
      <c r="S16" s="98"/>
      <c r="T16" s="98"/>
      <c r="U16" s="129" t="s">
        <v>59</v>
      </c>
      <c r="V16" s="121"/>
      <c r="W16" s="121"/>
      <c r="X16" s="98"/>
      <c r="Y16" s="98"/>
      <c r="Z16" s="98"/>
    </row>
    <row r="17" spans="1:26" ht="15" x14ac:dyDescent="0.35">
      <c r="A17" s="110" t="s">
        <v>60</v>
      </c>
      <c r="B17" s="111">
        <v>4426581</v>
      </c>
      <c r="C17" s="112">
        <v>4637682</v>
      </c>
      <c r="D17" s="113">
        <v>5563988</v>
      </c>
      <c r="E17" s="126">
        <f t="shared" si="0"/>
        <v>4.7689401820502093</v>
      </c>
      <c r="F17" s="127">
        <f t="shared" si="0"/>
        <v>19.973469504808651</v>
      </c>
      <c r="G17" s="128">
        <f>D17/$D$21*100</f>
        <v>11.912094122188847</v>
      </c>
      <c r="H17" s="98"/>
      <c r="I17" s="129" t="s">
        <v>60</v>
      </c>
      <c r="J17" s="130">
        <f t="shared" ref="J17:J21" si="4">B17/$B$21*100</f>
        <v>12.137542367172022</v>
      </c>
      <c r="K17" s="131">
        <f t="shared" si="2"/>
        <v>11.5443225594368</v>
      </c>
      <c r="L17" s="132">
        <f t="shared" si="3"/>
        <v>11.912094122188847</v>
      </c>
      <c r="M17" s="108"/>
      <c r="N17" s="129" t="s">
        <v>60</v>
      </c>
      <c r="O17" s="133"/>
      <c r="P17" s="133"/>
      <c r="Q17" s="98"/>
      <c r="R17" s="98"/>
      <c r="S17" s="98"/>
      <c r="T17" s="98"/>
      <c r="U17" s="129" t="s">
        <v>60</v>
      </c>
      <c r="V17" s="133"/>
      <c r="W17" s="133"/>
      <c r="X17" s="98"/>
      <c r="Y17" s="98"/>
      <c r="Z17" s="98"/>
    </row>
    <row r="18" spans="1:26" ht="16.5" customHeight="1" x14ac:dyDescent="0.35">
      <c r="A18" s="122" t="s">
        <v>61</v>
      </c>
      <c r="B18" s="123">
        <v>2611325</v>
      </c>
      <c r="C18" s="124">
        <v>3147726</v>
      </c>
      <c r="D18" s="125">
        <v>3802909</v>
      </c>
      <c r="E18" s="126">
        <f t="shared" si="0"/>
        <v>20.541334380056099</v>
      </c>
      <c r="F18" s="127">
        <f t="shared" si="0"/>
        <v>20.814486394304968</v>
      </c>
      <c r="G18" s="128">
        <f t="shared" si="1"/>
        <v>8.1417519135769272</v>
      </c>
      <c r="H18" s="98"/>
      <c r="I18" s="129" t="s">
        <v>61</v>
      </c>
      <c r="J18" s="130">
        <f t="shared" si="4"/>
        <v>7.1601689479884083</v>
      </c>
      <c r="K18" s="131">
        <f t="shared" si="2"/>
        <v>7.8354583761296626</v>
      </c>
      <c r="L18" s="132">
        <f t="shared" si="3"/>
        <v>8.1417519135769272</v>
      </c>
      <c r="M18" s="108"/>
      <c r="N18" s="129" t="s">
        <v>61</v>
      </c>
      <c r="O18" s="134"/>
      <c r="P18" s="134"/>
      <c r="Q18" s="98"/>
      <c r="R18" s="98"/>
      <c r="S18" s="98"/>
      <c r="T18" s="98"/>
      <c r="U18" s="129" t="s">
        <v>61</v>
      </c>
      <c r="V18" s="134"/>
      <c r="W18" s="134"/>
      <c r="X18" s="98"/>
      <c r="Y18" s="98"/>
      <c r="Z18" s="98"/>
    </row>
    <row r="19" spans="1:26" ht="16.5" customHeight="1" x14ac:dyDescent="0.35">
      <c r="A19" s="110" t="s">
        <v>62</v>
      </c>
      <c r="B19" s="111">
        <v>190816</v>
      </c>
      <c r="C19" s="112">
        <v>120617</v>
      </c>
      <c r="D19" s="113">
        <v>140054</v>
      </c>
      <c r="E19" s="126">
        <f t="shared" si="0"/>
        <v>-36.788843702834143</v>
      </c>
      <c r="F19" s="127">
        <f t="shared" si="0"/>
        <v>16.114643872754257</v>
      </c>
      <c r="G19" s="128">
        <f t="shared" si="1"/>
        <v>0.29984544003132951</v>
      </c>
      <c r="H19" s="98"/>
      <c r="I19" s="129" t="s">
        <v>63</v>
      </c>
      <c r="J19" s="130">
        <f>B20/$B$21*100</f>
        <v>0.43915355565079933</v>
      </c>
      <c r="K19" s="131">
        <f>C20/$C$21*100</f>
        <v>0.50772862997630386</v>
      </c>
      <c r="L19" s="132">
        <f>D20/$D$21*100</f>
        <v>0.62064841795851822</v>
      </c>
      <c r="M19" s="108"/>
      <c r="N19" s="129" t="s">
        <v>62</v>
      </c>
      <c r="O19" s="121"/>
      <c r="P19" s="121"/>
      <c r="Q19" s="98"/>
      <c r="R19" s="98"/>
      <c r="S19" s="98"/>
      <c r="T19" s="98"/>
      <c r="U19" s="129" t="s">
        <v>62</v>
      </c>
      <c r="V19" s="121"/>
      <c r="W19" s="121"/>
      <c r="X19" s="98"/>
      <c r="Y19" s="98"/>
      <c r="Z19" s="98"/>
    </row>
    <row r="20" spans="1:26" ht="16.5" customHeight="1" x14ac:dyDescent="0.35">
      <c r="A20" s="135" t="s">
        <v>63</v>
      </c>
      <c r="B20" s="136">
        <v>160160</v>
      </c>
      <c r="C20" s="137">
        <v>203969</v>
      </c>
      <c r="D20" s="138">
        <v>289897</v>
      </c>
      <c r="E20" s="126">
        <f t="shared" si="0"/>
        <v>27.353271728271729</v>
      </c>
      <c r="F20" s="127">
        <f t="shared" si="0"/>
        <v>42.127970426878598</v>
      </c>
      <c r="G20" s="128">
        <f t="shared" si="1"/>
        <v>0.62064841795851822</v>
      </c>
      <c r="H20" s="98"/>
      <c r="I20" s="139" t="s">
        <v>62</v>
      </c>
      <c r="J20" s="140">
        <f>B19/$B$21*100</f>
        <v>0.5232113191499933</v>
      </c>
      <c r="K20" s="141">
        <f>C19/$C$21*100</f>
        <v>0.30024515569450183</v>
      </c>
      <c r="L20" s="142">
        <f>D19/$D$21*100</f>
        <v>0.29984544003132951</v>
      </c>
      <c r="M20" s="108"/>
      <c r="N20" s="139" t="s">
        <v>63</v>
      </c>
      <c r="O20" s="143"/>
      <c r="P20" s="143"/>
      <c r="Q20" s="144"/>
      <c r="R20" s="144"/>
      <c r="S20" s="144"/>
      <c r="T20" s="98"/>
      <c r="U20" s="139" t="s">
        <v>63</v>
      </c>
      <c r="V20" s="143"/>
      <c r="W20" s="143"/>
      <c r="X20" s="144"/>
      <c r="Y20" s="144"/>
      <c r="Z20" s="144"/>
    </row>
    <row r="21" spans="1:26" ht="15.6" thickBot="1" x14ac:dyDescent="0.4">
      <c r="A21" s="145" t="s">
        <v>64</v>
      </c>
      <c r="B21" s="146">
        <v>36470159</v>
      </c>
      <c r="C21" s="146">
        <v>40172838</v>
      </c>
      <c r="D21" s="147">
        <v>46708731</v>
      </c>
      <c r="E21" s="148">
        <f t="shared" si="0"/>
        <v>10.152626425346815</v>
      </c>
      <c r="F21" s="149">
        <f t="shared" si="0"/>
        <v>16.269433093076472</v>
      </c>
      <c r="G21" s="150">
        <f t="shared" si="1"/>
        <v>100</v>
      </c>
      <c r="H21" s="90"/>
      <c r="I21" s="151" t="s">
        <v>65</v>
      </c>
      <c r="J21" s="152">
        <f t="shared" si="4"/>
        <v>100</v>
      </c>
      <c r="K21" s="153">
        <f t="shared" si="2"/>
        <v>100</v>
      </c>
      <c r="L21" s="154">
        <f t="shared" si="3"/>
        <v>100</v>
      </c>
      <c r="M21" s="90"/>
      <c r="N21" s="155" t="s">
        <v>65</v>
      </c>
      <c r="O21" s="156"/>
      <c r="P21" s="156"/>
      <c r="Q21" s="157"/>
      <c r="R21" s="157"/>
      <c r="S21" s="157"/>
      <c r="T21" s="90"/>
      <c r="U21" s="155" t="s">
        <v>65</v>
      </c>
      <c r="V21" s="156"/>
      <c r="W21" s="156"/>
      <c r="X21" s="157"/>
      <c r="Y21" s="157"/>
      <c r="Z21" s="157"/>
    </row>
    <row r="22" spans="1:26" ht="15" thickBot="1" x14ac:dyDescent="0.35">
      <c r="A22" s="158" t="s">
        <v>66</v>
      </c>
      <c r="B22" s="90"/>
      <c r="C22" s="90"/>
      <c r="D22" s="90">
        <f>+D21/1000000</f>
        <v>46.708731</v>
      </c>
      <c r="E22" s="159"/>
      <c r="F22" s="90"/>
      <c r="G22" s="90"/>
      <c r="H22" s="90"/>
      <c r="I22" s="90"/>
      <c r="J22" s="90"/>
      <c r="K22" s="90"/>
      <c r="L22" s="90"/>
      <c r="M22" s="90"/>
      <c r="N22" s="160" t="s">
        <v>67</v>
      </c>
      <c r="O22" s="161"/>
      <c r="P22" s="161"/>
      <c r="Q22" s="161"/>
      <c r="R22" s="161"/>
      <c r="S22" s="161"/>
      <c r="T22" s="90"/>
      <c r="U22" s="160" t="s">
        <v>67</v>
      </c>
      <c r="V22" s="161"/>
      <c r="W22" s="161"/>
      <c r="X22" s="161"/>
      <c r="Y22" s="161"/>
      <c r="Z22" s="161"/>
    </row>
    <row r="23" spans="1:26" ht="14.4" x14ac:dyDescent="0.3">
      <c r="A23" s="162" t="s">
        <v>68</v>
      </c>
      <c r="B23" s="90"/>
      <c r="C23" s="90"/>
      <c r="D23" s="90"/>
      <c r="E23" s="159"/>
      <c r="F23" s="90"/>
      <c r="G23" s="90"/>
      <c r="H23" s="90"/>
      <c r="I23" s="90"/>
      <c r="J23" s="90"/>
      <c r="K23" s="90"/>
      <c r="L23" s="90"/>
      <c r="M23" s="90"/>
      <c r="N23" s="90"/>
      <c r="O23" s="90"/>
      <c r="P23" s="90"/>
      <c r="Q23" s="90"/>
      <c r="R23" s="90"/>
      <c r="S23" s="90"/>
      <c r="T23" s="90"/>
      <c r="U23" s="90"/>
      <c r="V23" s="90"/>
      <c r="W23" s="90"/>
      <c r="X23" s="90"/>
      <c r="Y23" s="90"/>
      <c r="Z23" s="90"/>
    </row>
    <row r="24" spans="1:26" ht="14.4" x14ac:dyDescent="0.3">
      <c r="A24" s="163" t="s">
        <v>69</v>
      </c>
      <c r="B24" s="90"/>
      <c r="C24" s="90"/>
      <c r="D24" s="90"/>
      <c r="E24" s="159"/>
      <c r="F24" s="90"/>
      <c r="G24" s="90"/>
      <c r="H24" s="90"/>
      <c r="I24" s="90"/>
      <c r="J24" s="90"/>
      <c r="K24" s="90"/>
      <c r="L24" s="90"/>
      <c r="M24" s="90"/>
      <c r="N24" s="90"/>
      <c r="O24" s="90"/>
      <c r="P24" s="90"/>
      <c r="Q24" s="90"/>
      <c r="R24" s="90"/>
      <c r="S24" s="90"/>
      <c r="T24" s="90"/>
      <c r="U24" s="90"/>
      <c r="V24" s="90"/>
      <c r="W24" s="90"/>
      <c r="X24" s="90"/>
      <c r="Y24" s="90"/>
      <c r="Z24" s="90"/>
    </row>
    <row r="25" spans="1:26" ht="14.4" x14ac:dyDescent="0.3">
      <c r="A25" s="90"/>
      <c r="B25" s="90"/>
      <c r="C25" s="90"/>
      <c r="D25" s="90"/>
      <c r="E25" s="90"/>
      <c r="F25" s="90"/>
      <c r="G25" s="90"/>
      <c r="H25" s="90"/>
      <c r="I25" s="90"/>
      <c r="J25" s="90"/>
      <c r="K25" s="90"/>
      <c r="L25" s="90"/>
      <c r="M25" s="90"/>
      <c r="N25" s="90"/>
      <c r="O25" s="90"/>
      <c r="P25" s="90"/>
      <c r="Q25" s="90"/>
      <c r="R25" s="90"/>
      <c r="S25" s="90"/>
      <c r="T25" s="90"/>
      <c r="U25" s="90"/>
      <c r="V25" s="90"/>
      <c r="W25" s="90"/>
      <c r="X25" s="90"/>
      <c r="Y25" s="90"/>
      <c r="Z25" s="90"/>
    </row>
    <row r="26" spans="1:26" ht="14.25" customHeight="1" x14ac:dyDescent="0.3">
      <c r="A26" s="90"/>
      <c r="B26" s="90"/>
      <c r="C26" s="90"/>
      <c r="D26" s="90"/>
      <c r="E26" s="90"/>
      <c r="F26" s="90"/>
      <c r="G26" s="90"/>
      <c r="H26" s="90"/>
      <c r="I26" s="90"/>
      <c r="J26" s="90"/>
      <c r="K26" s="90"/>
      <c r="L26" s="90"/>
      <c r="M26" s="90"/>
      <c r="N26" s="90"/>
      <c r="O26" s="90"/>
      <c r="P26" s="90"/>
      <c r="Q26" s="90"/>
      <c r="R26" s="90"/>
      <c r="S26" s="90"/>
      <c r="T26" s="90"/>
      <c r="U26" s="90"/>
      <c r="V26" s="90"/>
      <c r="W26" s="90"/>
      <c r="X26" s="90"/>
      <c r="Y26" s="90"/>
      <c r="Z26" s="90"/>
    </row>
    <row r="27" spans="1:26" ht="14.4" x14ac:dyDescent="0.3">
      <c r="A27" s="90"/>
      <c r="B27" s="90"/>
      <c r="C27" s="90"/>
      <c r="D27" s="90"/>
      <c r="E27" s="90"/>
      <c r="F27" s="90"/>
      <c r="G27" s="90"/>
      <c r="H27" s="90"/>
      <c r="I27" s="90"/>
      <c r="J27" s="90"/>
      <c r="K27" s="90"/>
      <c r="L27" s="90"/>
      <c r="M27" s="90"/>
      <c r="N27" s="90"/>
      <c r="O27" s="90"/>
      <c r="P27" s="90"/>
      <c r="Q27" s="90"/>
      <c r="R27" s="90"/>
      <c r="S27" s="90"/>
      <c r="T27" s="90"/>
      <c r="U27" s="90"/>
      <c r="V27" s="90"/>
      <c r="W27" s="90"/>
      <c r="X27" s="90"/>
      <c r="Y27" s="90"/>
      <c r="Z27" s="90"/>
    </row>
    <row r="28" spans="1:26" ht="14.4" x14ac:dyDescent="0.3">
      <c r="A28" s="90"/>
      <c r="B28" s="90"/>
      <c r="C28" s="90"/>
      <c r="D28" s="90"/>
      <c r="E28" s="90"/>
      <c r="F28" s="90"/>
      <c r="G28" s="90"/>
      <c r="H28" s="90"/>
      <c r="I28" s="90"/>
      <c r="J28" s="90"/>
      <c r="K28" s="90"/>
      <c r="L28" s="90"/>
      <c r="M28" s="90"/>
      <c r="N28" s="90"/>
      <c r="O28" s="90"/>
      <c r="P28" s="90"/>
      <c r="Q28" s="90"/>
      <c r="R28" s="90"/>
      <c r="S28" s="90"/>
      <c r="T28" s="90"/>
      <c r="U28" s="90"/>
      <c r="V28" s="90"/>
      <c r="W28" s="90"/>
      <c r="X28" s="90"/>
      <c r="Y28" s="90"/>
      <c r="Z28" s="90"/>
    </row>
    <row r="29" spans="1:26" ht="14.4" x14ac:dyDescent="0.3">
      <c r="A29" s="90"/>
      <c r="B29" s="90"/>
      <c r="C29" s="90"/>
      <c r="D29" s="90"/>
      <c r="E29" s="90"/>
      <c r="F29" s="90"/>
      <c r="G29" s="90"/>
      <c r="H29" s="90"/>
      <c r="I29" s="90"/>
      <c r="J29" s="90"/>
      <c r="K29" s="90"/>
      <c r="L29" s="90"/>
      <c r="M29" s="90"/>
      <c r="N29" s="90"/>
      <c r="O29" s="90"/>
      <c r="P29" s="90"/>
      <c r="Q29" s="90"/>
      <c r="R29" s="90"/>
      <c r="S29" s="90"/>
      <c r="T29" s="90"/>
      <c r="U29" s="90"/>
      <c r="V29" s="90"/>
      <c r="W29" s="90"/>
      <c r="X29" s="90"/>
      <c r="Y29" s="90"/>
      <c r="Z29" s="90"/>
    </row>
    <row r="30" spans="1:26" ht="14.4" x14ac:dyDescent="0.3">
      <c r="A30" s="90"/>
      <c r="B30" s="90"/>
      <c r="C30" s="90"/>
      <c r="D30" s="90"/>
      <c r="E30" s="90"/>
      <c r="F30" s="90"/>
      <c r="G30" s="90"/>
      <c r="H30" s="90"/>
      <c r="I30" s="90"/>
      <c r="J30" s="90"/>
      <c r="K30" s="90"/>
      <c r="L30" s="90"/>
      <c r="M30" s="90"/>
      <c r="N30" s="90"/>
      <c r="O30" s="90"/>
      <c r="P30" s="90"/>
      <c r="Q30" s="90"/>
      <c r="R30" s="90"/>
      <c r="S30" s="90"/>
      <c r="T30" s="90"/>
      <c r="U30" s="90"/>
      <c r="V30" s="90"/>
      <c r="W30" s="90"/>
      <c r="X30" s="90"/>
      <c r="Y30" s="90"/>
      <c r="Z30" s="90"/>
    </row>
    <row r="31" spans="1:26" ht="14.4" x14ac:dyDescent="0.3">
      <c r="A31" s="90"/>
      <c r="B31" s="90"/>
      <c r="C31" s="90"/>
      <c r="D31" s="90"/>
      <c r="E31" s="90"/>
      <c r="F31" s="90"/>
      <c r="G31" s="90"/>
      <c r="H31" s="90"/>
      <c r="I31" s="90"/>
      <c r="J31" s="90"/>
      <c r="K31" s="90"/>
      <c r="L31" s="90"/>
      <c r="M31" s="90"/>
      <c r="N31" s="90"/>
      <c r="O31" s="90"/>
      <c r="P31" s="90"/>
      <c r="Q31" s="90"/>
      <c r="R31" s="90"/>
      <c r="S31" s="90"/>
      <c r="T31" s="90"/>
      <c r="U31" s="90"/>
      <c r="V31" s="90"/>
      <c r="W31" s="90"/>
      <c r="X31" s="90"/>
      <c r="Y31" s="90"/>
      <c r="Z31" s="90"/>
    </row>
    <row r="32" spans="1:26" ht="14.4" x14ac:dyDescent="0.3">
      <c r="A32" s="90"/>
      <c r="B32" s="90"/>
      <c r="C32" s="90"/>
      <c r="D32" s="90"/>
      <c r="E32" s="90"/>
      <c r="F32" s="90"/>
      <c r="G32" s="90"/>
      <c r="H32" s="90"/>
      <c r="I32" s="90"/>
      <c r="J32" s="90"/>
      <c r="K32" s="90"/>
      <c r="L32" s="90"/>
      <c r="M32" s="90"/>
      <c r="N32" s="90"/>
      <c r="O32" s="90"/>
      <c r="P32" s="90"/>
      <c r="Q32" s="90"/>
      <c r="R32" s="90"/>
      <c r="S32" s="90"/>
      <c r="T32" s="90"/>
      <c r="U32" s="90"/>
      <c r="V32" s="90"/>
      <c r="W32" s="90"/>
      <c r="X32" s="90"/>
      <c r="Y32" s="90"/>
      <c r="Z32" s="90"/>
    </row>
    <row r="33" spans="1:26" ht="14.4" x14ac:dyDescent="0.3">
      <c r="A33" s="90"/>
      <c r="B33" s="90"/>
      <c r="C33" s="90"/>
      <c r="D33" s="90"/>
      <c r="E33" s="90"/>
      <c r="F33" s="90"/>
      <c r="G33" s="90"/>
      <c r="H33" s="90"/>
      <c r="I33" s="90"/>
      <c r="J33" s="90"/>
      <c r="K33" s="90"/>
      <c r="L33" s="90"/>
      <c r="M33" s="90"/>
      <c r="N33" s="90"/>
      <c r="O33" s="90"/>
      <c r="P33" s="90"/>
      <c r="Q33" s="90"/>
      <c r="R33" s="90"/>
      <c r="S33" s="90"/>
      <c r="T33" s="90"/>
      <c r="U33" s="90"/>
      <c r="V33" s="90"/>
      <c r="W33" s="90"/>
      <c r="X33" s="90"/>
      <c r="Y33" s="90"/>
      <c r="Z33" s="90"/>
    </row>
    <row r="34" spans="1:26" ht="14.4" x14ac:dyDescent="0.3">
      <c r="A34" s="90"/>
      <c r="B34" s="90"/>
      <c r="C34" s="90"/>
      <c r="D34" s="90"/>
      <c r="E34" s="90"/>
      <c r="F34" s="90"/>
      <c r="G34" s="90"/>
      <c r="H34" s="90"/>
      <c r="I34" s="90"/>
      <c r="J34" s="90"/>
      <c r="K34" s="90"/>
      <c r="L34" s="90"/>
      <c r="M34" s="90"/>
      <c r="N34" s="90"/>
      <c r="O34" s="90"/>
      <c r="P34" s="90"/>
      <c r="Q34" s="90"/>
      <c r="R34" s="90"/>
      <c r="S34" s="90"/>
      <c r="T34" s="90"/>
      <c r="U34" s="90"/>
      <c r="V34" s="90"/>
      <c r="W34" s="90"/>
      <c r="X34" s="90"/>
      <c r="Y34" s="90"/>
      <c r="Z34" s="90"/>
    </row>
    <row r="35" spans="1:26" ht="14.4" x14ac:dyDescent="0.3">
      <c r="A35" s="90"/>
      <c r="B35" s="90"/>
      <c r="C35" s="90"/>
      <c r="D35" s="90"/>
      <c r="E35" s="90"/>
      <c r="F35" s="90"/>
      <c r="G35" s="90"/>
      <c r="H35" s="90"/>
      <c r="I35" s="90"/>
      <c r="J35" s="90"/>
      <c r="K35" s="90"/>
      <c r="L35" s="90"/>
      <c r="M35" s="90"/>
      <c r="N35" s="90"/>
      <c r="O35" s="90"/>
      <c r="P35" s="90"/>
      <c r="Q35" s="90"/>
      <c r="R35" s="90"/>
      <c r="S35" s="90"/>
      <c r="T35" s="90"/>
      <c r="U35" s="90"/>
      <c r="V35" s="90"/>
      <c r="W35" s="90"/>
      <c r="X35" s="90"/>
      <c r="Y35" s="90"/>
      <c r="Z35" s="90"/>
    </row>
    <row r="36" spans="1:26" ht="14.4" x14ac:dyDescent="0.3">
      <c r="A36" s="90"/>
      <c r="B36" s="90"/>
      <c r="C36" s="90"/>
      <c r="D36" s="90"/>
      <c r="E36" s="90"/>
      <c r="F36" s="90"/>
      <c r="G36" s="90"/>
      <c r="H36" s="90"/>
      <c r="I36" s="90"/>
      <c r="J36" s="90"/>
      <c r="K36" s="90"/>
      <c r="L36" s="90"/>
      <c r="M36" s="90"/>
      <c r="N36" s="90"/>
      <c r="O36" s="90"/>
      <c r="P36" s="90"/>
      <c r="Q36" s="90"/>
      <c r="R36" s="90"/>
      <c r="S36" s="90"/>
      <c r="T36" s="90"/>
      <c r="U36" s="90"/>
      <c r="V36" s="90"/>
      <c r="W36" s="90"/>
      <c r="X36" s="90"/>
      <c r="Y36" s="90"/>
      <c r="Z36" s="90"/>
    </row>
    <row r="37" spans="1:26" ht="14.4" x14ac:dyDescent="0.3">
      <c r="A37" s="90"/>
      <c r="B37" s="90"/>
      <c r="C37" s="90"/>
      <c r="D37" s="90"/>
      <c r="E37" s="90"/>
      <c r="F37" s="90"/>
      <c r="G37" s="90"/>
      <c r="H37" s="90"/>
      <c r="I37" s="90"/>
      <c r="J37" s="90"/>
      <c r="K37" s="90"/>
      <c r="L37" s="90"/>
      <c r="M37" s="90"/>
      <c r="N37" s="90"/>
      <c r="O37" s="90"/>
      <c r="P37" s="90"/>
      <c r="Q37" s="90"/>
      <c r="R37" s="90"/>
      <c r="S37" s="90"/>
      <c r="T37" s="90"/>
      <c r="U37" s="90"/>
      <c r="V37" s="90"/>
      <c r="W37" s="90"/>
      <c r="X37" s="90"/>
      <c r="Y37" s="90"/>
      <c r="Z37" s="90"/>
    </row>
    <row r="38" spans="1:26" ht="14.4" x14ac:dyDescent="0.3">
      <c r="A38" s="90"/>
      <c r="B38" s="90"/>
      <c r="C38" s="90"/>
      <c r="D38" s="90"/>
      <c r="E38" s="90"/>
      <c r="F38" s="90"/>
      <c r="G38" s="90"/>
      <c r="H38" s="90"/>
      <c r="I38" s="90"/>
      <c r="J38" s="90"/>
      <c r="K38" s="90"/>
      <c r="L38" s="90"/>
      <c r="M38" s="90"/>
      <c r="N38" s="90"/>
      <c r="O38" s="90"/>
      <c r="P38" s="90"/>
      <c r="Q38" s="90"/>
      <c r="R38" s="90"/>
      <c r="S38" s="90"/>
      <c r="T38" s="90"/>
      <c r="U38" s="90"/>
      <c r="V38" s="90"/>
      <c r="W38" s="90"/>
      <c r="X38" s="90"/>
      <c r="Y38" s="90"/>
      <c r="Z38" s="90"/>
    </row>
    <row r="39" spans="1:26" ht="14.4" x14ac:dyDescent="0.3">
      <c r="A39" s="90"/>
      <c r="B39" s="90"/>
      <c r="C39" s="90"/>
      <c r="D39" s="90"/>
      <c r="E39" s="90"/>
      <c r="F39" s="90"/>
      <c r="G39" s="90"/>
      <c r="H39" s="90"/>
      <c r="I39" s="90"/>
      <c r="J39" s="90"/>
      <c r="K39" s="90"/>
      <c r="L39" s="90"/>
      <c r="M39" s="90"/>
      <c r="N39" s="90"/>
      <c r="O39" s="90"/>
      <c r="P39" s="90"/>
      <c r="Q39" s="90"/>
      <c r="R39" s="90"/>
      <c r="S39" s="90"/>
      <c r="T39" s="90"/>
      <c r="U39" s="90"/>
      <c r="V39" s="90"/>
      <c r="W39" s="90"/>
      <c r="X39" s="90"/>
      <c r="Y39" s="90"/>
      <c r="Z39" s="90"/>
    </row>
    <row r="40" spans="1:26" ht="14.4" x14ac:dyDescent="0.3">
      <c r="A40" s="90"/>
      <c r="B40" s="90"/>
      <c r="C40" s="90"/>
      <c r="D40" s="90"/>
      <c r="E40" s="90"/>
      <c r="F40" s="90"/>
      <c r="G40" s="90"/>
      <c r="H40" s="90"/>
      <c r="I40" s="90"/>
      <c r="J40" s="90"/>
      <c r="K40" s="90"/>
      <c r="L40" s="90"/>
      <c r="M40" s="90"/>
      <c r="N40" s="90"/>
      <c r="O40" s="90"/>
      <c r="P40" s="90"/>
      <c r="Q40" s="90"/>
      <c r="R40" s="90"/>
      <c r="S40" s="90"/>
      <c r="T40" s="90"/>
      <c r="U40" s="90"/>
      <c r="V40" s="90"/>
      <c r="W40" s="90"/>
      <c r="X40" s="90"/>
      <c r="Y40" s="90"/>
      <c r="Z40" s="90"/>
    </row>
    <row r="41" spans="1:26" ht="14.4" x14ac:dyDescent="0.3">
      <c r="A41" s="90"/>
      <c r="B41" s="90"/>
      <c r="C41" s="90"/>
      <c r="D41" s="90"/>
      <c r="E41" s="90"/>
      <c r="F41" s="90"/>
      <c r="G41" s="90"/>
      <c r="H41" s="90"/>
      <c r="I41" s="90"/>
      <c r="J41" s="90"/>
      <c r="K41" s="90"/>
      <c r="L41" s="90"/>
      <c r="M41" s="90"/>
      <c r="N41" s="90"/>
      <c r="O41" s="90"/>
      <c r="P41" s="90"/>
      <c r="Q41" s="90"/>
      <c r="R41" s="90"/>
      <c r="S41" s="90"/>
      <c r="T41" s="90"/>
      <c r="U41" s="90"/>
      <c r="V41" s="90"/>
      <c r="W41" s="90"/>
      <c r="X41" s="90"/>
      <c r="Y41" s="90"/>
      <c r="Z41" s="90"/>
    </row>
    <row r="42" spans="1:26" ht="14.4" x14ac:dyDescent="0.3">
      <c r="A42" s="90"/>
      <c r="B42" s="90"/>
      <c r="C42" s="90"/>
      <c r="D42" s="90"/>
      <c r="E42" s="90"/>
      <c r="F42" s="90"/>
      <c r="G42" s="90"/>
      <c r="H42" s="90"/>
      <c r="I42" s="90"/>
      <c r="J42" s="90"/>
      <c r="K42" s="90"/>
      <c r="L42" s="90"/>
      <c r="M42" s="90"/>
      <c r="N42" s="90"/>
      <c r="O42" s="90"/>
      <c r="P42" s="90"/>
      <c r="Q42" s="90"/>
      <c r="R42" s="90"/>
      <c r="S42" s="90"/>
      <c r="T42" s="90"/>
      <c r="U42" s="90"/>
      <c r="V42" s="90"/>
      <c r="W42" s="90"/>
      <c r="X42" s="90"/>
      <c r="Y42" s="90"/>
      <c r="Z42" s="90"/>
    </row>
    <row r="43" spans="1:26" ht="14.4" x14ac:dyDescent="0.3">
      <c r="A43" s="90"/>
      <c r="B43" s="90"/>
      <c r="C43" s="90"/>
      <c r="D43" s="90"/>
      <c r="E43" s="90"/>
      <c r="F43" s="90"/>
      <c r="G43" s="90"/>
      <c r="H43" s="90"/>
      <c r="I43" s="90"/>
      <c r="J43" s="90"/>
      <c r="K43" s="90"/>
      <c r="L43" s="90"/>
      <c r="M43" s="90"/>
      <c r="N43" s="90"/>
      <c r="O43" s="90"/>
      <c r="P43" s="90"/>
      <c r="Q43" s="90"/>
      <c r="R43" s="90"/>
      <c r="S43" s="90"/>
      <c r="T43" s="90"/>
      <c r="U43" s="90"/>
      <c r="V43" s="90"/>
      <c r="W43" s="90"/>
      <c r="X43" s="90"/>
      <c r="Y43" s="90"/>
      <c r="Z43" s="90"/>
    </row>
    <row r="44" spans="1:26" ht="14.4" x14ac:dyDescent="0.3">
      <c r="A44" s="90"/>
      <c r="B44" s="90"/>
      <c r="C44" s="90"/>
      <c r="D44" s="90"/>
      <c r="E44" s="90"/>
      <c r="F44" s="90"/>
      <c r="G44" s="90"/>
      <c r="H44" s="90"/>
      <c r="I44" s="90"/>
      <c r="J44" s="90"/>
      <c r="K44" s="90"/>
      <c r="L44" s="90"/>
      <c r="M44" s="90"/>
      <c r="N44" s="90"/>
      <c r="O44" s="90"/>
      <c r="P44" s="90"/>
      <c r="Q44" s="90"/>
      <c r="R44" s="90"/>
      <c r="S44" s="90"/>
      <c r="T44" s="90"/>
      <c r="U44" s="90"/>
      <c r="V44" s="90"/>
      <c r="W44" s="90"/>
      <c r="X44" s="90"/>
      <c r="Y44" s="90"/>
      <c r="Z44" s="90"/>
    </row>
    <row r="45" spans="1:26" ht="14.4" x14ac:dyDescent="0.3">
      <c r="A45" s="90"/>
      <c r="B45" s="90"/>
      <c r="C45" s="90"/>
      <c r="D45" s="90"/>
      <c r="E45" s="90"/>
      <c r="F45" s="90"/>
      <c r="G45" s="90"/>
      <c r="H45" s="90"/>
      <c r="I45" s="90"/>
      <c r="J45" s="90"/>
      <c r="K45" s="90"/>
      <c r="L45" s="90"/>
      <c r="M45" s="90"/>
      <c r="N45" s="90"/>
      <c r="O45" s="90"/>
      <c r="P45" s="90"/>
      <c r="Q45" s="90"/>
      <c r="R45" s="90"/>
      <c r="S45" s="90"/>
      <c r="T45" s="90"/>
      <c r="U45" s="90"/>
      <c r="V45" s="90"/>
      <c r="W45" s="90"/>
      <c r="X45" s="90"/>
      <c r="Y45" s="90"/>
      <c r="Z45" s="90"/>
    </row>
    <row r="46" spans="1:26" ht="14.4" x14ac:dyDescent="0.3">
      <c r="A46" s="90"/>
      <c r="B46" s="90"/>
      <c r="C46" s="90"/>
      <c r="D46" s="90"/>
      <c r="E46" s="90"/>
      <c r="F46" s="90"/>
      <c r="G46" s="90"/>
      <c r="H46" s="90"/>
      <c r="I46" s="90"/>
      <c r="J46" s="90"/>
      <c r="K46" s="90"/>
      <c r="L46" s="90"/>
      <c r="M46" s="90"/>
      <c r="N46" s="90"/>
      <c r="O46" s="90"/>
      <c r="P46" s="90"/>
      <c r="Q46" s="90"/>
      <c r="R46" s="90"/>
      <c r="S46" s="90"/>
      <c r="T46" s="90"/>
      <c r="U46" s="90"/>
      <c r="V46" s="90"/>
      <c r="W46" s="90"/>
      <c r="X46" s="90"/>
      <c r="Y46" s="90"/>
      <c r="Z46" s="90"/>
    </row>
    <row r="47" spans="1:26" ht="14.4" x14ac:dyDescent="0.3">
      <c r="A47" s="90"/>
      <c r="B47" s="90"/>
      <c r="C47" s="90"/>
      <c r="D47" s="90"/>
      <c r="E47" s="90"/>
      <c r="F47" s="90"/>
      <c r="G47" s="90"/>
      <c r="H47" s="90"/>
      <c r="I47" s="90"/>
      <c r="J47" s="90"/>
      <c r="K47" s="90"/>
      <c r="L47" s="90"/>
      <c r="M47" s="90"/>
      <c r="N47" s="90"/>
      <c r="O47" s="90"/>
      <c r="P47" s="90"/>
      <c r="Q47" s="90"/>
      <c r="R47" s="90"/>
      <c r="S47" s="90"/>
      <c r="T47" s="90"/>
      <c r="U47" s="90"/>
      <c r="V47" s="90"/>
      <c r="W47" s="90"/>
      <c r="X47" s="90"/>
      <c r="Y47" s="90"/>
      <c r="Z47" s="90"/>
    </row>
    <row r="48" spans="1:26" ht="14.4" x14ac:dyDescent="0.3">
      <c r="A48" s="90"/>
      <c r="B48" s="90"/>
      <c r="C48" s="90"/>
      <c r="D48" s="90"/>
      <c r="E48" s="90"/>
      <c r="F48" s="90"/>
      <c r="G48" s="90"/>
      <c r="H48" s="90"/>
      <c r="I48" s="90"/>
      <c r="J48" s="90"/>
      <c r="K48" s="90"/>
      <c r="L48" s="90"/>
      <c r="M48" s="90"/>
      <c r="N48" s="90"/>
      <c r="O48" s="90"/>
      <c r="P48" s="90"/>
      <c r="Q48" s="90"/>
      <c r="R48" s="90"/>
      <c r="S48" s="90"/>
      <c r="T48" s="90"/>
      <c r="U48" s="90"/>
      <c r="V48" s="90"/>
      <c r="W48" s="90"/>
      <c r="X48" s="90"/>
      <c r="Y48" s="90"/>
      <c r="Z48" s="90"/>
    </row>
    <row r="49" spans="1:26" ht="14.4" x14ac:dyDescent="0.3">
      <c r="A49" s="90"/>
      <c r="B49" s="90"/>
      <c r="C49" s="90"/>
      <c r="D49" s="90"/>
      <c r="E49" s="90"/>
      <c r="F49" s="90"/>
      <c r="G49" s="90"/>
      <c r="H49" s="90"/>
      <c r="I49" s="90"/>
      <c r="J49" s="90"/>
      <c r="K49" s="90"/>
      <c r="L49" s="90"/>
      <c r="M49" s="90"/>
      <c r="N49" s="90"/>
      <c r="O49" s="90"/>
      <c r="P49" s="90"/>
      <c r="Q49" s="90"/>
      <c r="R49" s="90"/>
      <c r="S49" s="90"/>
      <c r="T49" s="90"/>
      <c r="U49" s="90"/>
      <c r="V49" s="90"/>
      <c r="W49" s="90"/>
      <c r="X49" s="90"/>
      <c r="Y49" s="90"/>
      <c r="Z49" s="90"/>
    </row>
    <row r="50" spans="1:26" ht="14.4" x14ac:dyDescent="0.3">
      <c r="A50" s="90"/>
      <c r="B50" s="90"/>
      <c r="C50" s="90"/>
      <c r="D50" s="90"/>
      <c r="E50" s="90"/>
      <c r="F50" s="90"/>
      <c r="G50" s="90"/>
      <c r="H50" s="90"/>
      <c r="I50" s="90"/>
      <c r="J50" s="90"/>
      <c r="K50" s="90"/>
      <c r="L50" s="90"/>
      <c r="M50" s="90"/>
      <c r="N50" s="90"/>
      <c r="O50" s="90"/>
      <c r="P50" s="90"/>
      <c r="Q50" s="90"/>
      <c r="R50" s="90"/>
      <c r="S50" s="90"/>
      <c r="T50" s="90"/>
      <c r="U50" s="90"/>
      <c r="V50" s="90"/>
      <c r="W50" s="90"/>
      <c r="X50" s="90"/>
      <c r="Y50" s="90"/>
      <c r="Z50" s="90"/>
    </row>
    <row r="51" spans="1:26" ht="14.4" x14ac:dyDescent="0.3">
      <c r="A51" s="90"/>
      <c r="B51" s="90"/>
      <c r="C51" s="90"/>
      <c r="D51" s="90"/>
      <c r="E51" s="90"/>
      <c r="F51" s="90"/>
      <c r="G51" s="90"/>
      <c r="H51" s="90"/>
      <c r="I51" s="90"/>
      <c r="J51" s="90"/>
      <c r="K51" s="90"/>
      <c r="L51" s="90"/>
      <c r="M51" s="90"/>
      <c r="N51" s="90"/>
      <c r="O51" s="90"/>
      <c r="P51" s="90"/>
      <c r="Q51" s="90"/>
      <c r="R51" s="90"/>
      <c r="S51" s="90"/>
      <c r="T51" s="90"/>
      <c r="U51" s="90"/>
      <c r="V51" s="90"/>
      <c r="W51" s="90"/>
      <c r="X51" s="90"/>
      <c r="Y51" s="90"/>
      <c r="Z51" s="90"/>
    </row>
    <row r="52" spans="1:26" ht="14.4" x14ac:dyDescent="0.3">
      <c r="A52" s="90"/>
      <c r="B52" s="90"/>
      <c r="C52" s="90"/>
      <c r="D52" s="90"/>
      <c r="E52" s="90"/>
      <c r="F52" s="90"/>
      <c r="G52" s="90"/>
      <c r="H52" s="90"/>
      <c r="I52" s="90"/>
      <c r="J52" s="90"/>
      <c r="K52" s="90"/>
      <c r="L52" s="90"/>
      <c r="M52" s="90"/>
      <c r="N52" s="90"/>
      <c r="O52" s="90"/>
      <c r="P52" s="90"/>
      <c r="Q52" s="90"/>
      <c r="R52" s="90"/>
      <c r="S52" s="90"/>
      <c r="T52" s="90"/>
      <c r="U52" s="90"/>
      <c r="V52" s="90"/>
      <c r="W52" s="90"/>
      <c r="X52" s="90"/>
      <c r="Y52" s="90"/>
      <c r="Z52" s="90"/>
    </row>
    <row r="53" spans="1:26" ht="14.4" x14ac:dyDescent="0.3">
      <c r="A53" s="90"/>
      <c r="B53" s="90"/>
      <c r="C53" s="90"/>
      <c r="D53" s="90"/>
      <c r="E53" s="90"/>
      <c r="F53" s="90"/>
      <c r="G53" s="90"/>
      <c r="H53" s="90"/>
      <c r="I53" s="90"/>
      <c r="J53" s="90"/>
      <c r="K53" s="90"/>
      <c r="L53" s="90"/>
      <c r="M53" s="90"/>
      <c r="N53" s="90"/>
      <c r="O53" s="90"/>
      <c r="P53" s="90"/>
      <c r="Q53" s="90"/>
      <c r="R53" s="90"/>
      <c r="S53" s="90"/>
      <c r="T53" s="90"/>
      <c r="U53" s="90"/>
      <c r="V53" s="90"/>
      <c r="W53" s="90"/>
      <c r="X53" s="90"/>
      <c r="Y53" s="90"/>
      <c r="Z53" s="90"/>
    </row>
    <row r="54" spans="1:26" ht="14.4" x14ac:dyDescent="0.3">
      <c r="A54" s="90"/>
      <c r="B54" s="90"/>
      <c r="C54" s="90"/>
      <c r="D54" s="90"/>
      <c r="E54" s="90"/>
      <c r="F54" s="90"/>
      <c r="G54" s="90"/>
      <c r="H54" s="90"/>
      <c r="I54" s="90"/>
      <c r="J54" s="90"/>
      <c r="K54" s="90"/>
      <c r="L54" s="90"/>
      <c r="M54" s="90"/>
      <c r="N54" s="90"/>
      <c r="O54" s="90"/>
      <c r="P54" s="90"/>
      <c r="Q54" s="90"/>
      <c r="R54" s="90"/>
      <c r="S54" s="90"/>
      <c r="T54" s="90"/>
      <c r="U54" s="90"/>
      <c r="V54" s="90"/>
      <c r="W54" s="90"/>
      <c r="X54" s="90"/>
      <c r="Y54" s="90"/>
      <c r="Z54" s="90"/>
    </row>
    <row r="55" spans="1:26" ht="14.4" x14ac:dyDescent="0.3">
      <c r="A55" s="90"/>
      <c r="B55" s="90"/>
      <c r="C55" s="90"/>
      <c r="D55" s="90"/>
      <c r="E55" s="90"/>
      <c r="F55" s="90"/>
      <c r="G55" s="90"/>
      <c r="H55" s="90"/>
      <c r="I55" s="90"/>
      <c r="J55" s="90"/>
      <c r="K55" s="90"/>
      <c r="L55" s="90"/>
      <c r="M55" s="90"/>
      <c r="N55" s="90"/>
      <c r="O55" s="90"/>
      <c r="P55" s="90"/>
      <c r="Q55" s="90"/>
      <c r="R55" s="90"/>
      <c r="S55" s="90"/>
      <c r="T55" s="90"/>
      <c r="U55" s="90"/>
      <c r="V55" s="90"/>
      <c r="W55" s="90"/>
      <c r="X55" s="90"/>
      <c r="Y55" s="90"/>
      <c r="Z55" s="90"/>
    </row>
    <row r="56" spans="1:26" ht="14.4" x14ac:dyDescent="0.3">
      <c r="A56" s="90"/>
      <c r="B56" s="90"/>
      <c r="C56" s="90"/>
      <c r="D56" s="90"/>
      <c r="E56" s="90"/>
      <c r="F56" s="90"/>
      <c r="G56" s="90"/>
      <c r="H56" s="90"/>
      <c r="I56" s="90"/>
      <c r="J56" s="90"/>
      <c r="K56" s="90"/>
      <c r="L56" s="90"/>
      <c r="M56" s="90"/>
      <c r="N56" s="90"/>
      <c r="O56" s="90"/>
      <c r="P56" s="90"/>
      <c r="Q56" s="90"/>
      <c r="R56" s="90"/>
      <c r="S56" s="90"/>
      <c r="T56" s="90"/>
      <c r="U56" s="90"/>
      <c r="V56" s="90"/>
      <c r="W56" s="90"/>
      <c r="X56" s="90"/>
      <c r="Y56" s="90"/>
      <c r="Z56" s="90"/>
    </row>
    <row r="57" spans="1:26" ht="14.4" x14ac:dyDescent="0.3">
      <c r="A57" s="90"/>
      <c r="B57" s="90"/>
      <c r="C57" s="90"/>
      <c r="D57" s="90"/>
      <c r="E57" s="90"/>
      <c r="F57" s="90"/>
      <c r="G57" s="90"/>
      <c r="H57" s="90"/>
      <c r="I57" s="90"/>
      <c r="J57" s="90"/>
      <c r="K57" s="90"/>
      <c r="L57" s="90"/>
      <c r="M57" s="90"/>
      <c r="N57" s="90"/>
      <c r="O57" s="90"/>
      <c r="P57" s="90"/>
      <c r="Q57" s="90"/>
      <c r="R57" s="90"/>
      <c r="S57" s="90"/>
      <c r="T57" s="90"/>
      <c r="U57" s="90"/>
      <c r="V57" s="90"/>
      <c r="W57" s="90"/>
      <c r="X57" s="90"/>
      <c r="Y57" s="90"/>
      <c r="Z57" s="90"/>
    </row>
    <row r="58" spans="1:26" ht="14.4" x14ac:dyDescent="0.3">
      <c r="A58" s="90"/>
      <c r="B58" s="90"/>
      <c r="C58" s="90"/>
      <c r="D58" s="90"/>
      <c r="E58" s="90"/>
      <c r="F58" s="90"/>
      <c r="G58" s="90"/>
      <c r="H58" s="90"/>
      <c r="I58" s="90"/>
      <c r="J58" s="90"/>
      <c r="K58" s="90"/>
      <c r="L58" s="90"/>
      <c r="M58" s="90"/>
      <c r="N58" s="90"/>
      <c r="O58" s="90"/>
      <c r="P58" s="90"/>
      <c r="Q58" s="90"/>
      <c r="R58" s="90"/>
      <c r="S58" s="90"/>
      <c r="T58" s="90"/>
      <c r="U58" s="90"/>
      <c r="V58" s="90"/>
      <c r="W58" s="90"/>
      <c r="X58" s="90"/>
      <c r="Y58" s="90"/>
      <c r="Z58" s="90"/>
    </row>
    <row r="59" spans="1:26" ht="14.4" x14ac:dyDescent="0.3">
      <c r="A59" s="90"/>
      <c r="B59" s="90"/>
      <c r="C59" s="90"/>
      <c r="D59" s="90"/>
      <c r="E59" s="90"/>
      <c r="F59" s="90"/>
      <c r="G59" s="90"/>
      <c r="H59" s="90"/>
      <c r="I59" s="90"/>
      <c r="J59" s="90"/>
      <c r="K59" s="90"/>
      <c r="L59" s="90"/>
      <c r="M59" s="90"/>
      <c r="N59" s="90"/>
      <c r="O59" s="90"/>
      <c r="P59" s="90"/>
      <c r="Q59" s="90"/>
      <c r="R59" s="90"/>
      <c r="S59" s="90"/>
      <c r="T59" s="90"/>
      <c r="U59" s="90"/>
      <c r="V59" s="90"/>
      <c r="W59" s="90"/>
      <c r="X59" s="90"/>
      <c r="Y59" s="90"/>
      <c r="Z59" s="90"/>
    </row>
    <row r="60" spans="1:26" ht="14.4" x14ac:dyDescent="0.3">
      <c r="A60" s="90"/>
      <c r="B60" s="90"/>
      <c r="C60" s="90"/>
      <c r="D60" s="90"/>
      <c r="E60" s="90"/>
      <c r="F60" s="90"/>
      <c r="G60" s="90"/>
      <c r="H60" s="90"/>
      <c r="I60" s="90"/>
      <c r="J60" s="90"/>
      <c r="K60" s="90"/>
      <c r="L60" s="90"/>
      <c r="M60" s="90"/>
      <c r="N60" s="90"/>
      <c r="O60" s="90"/>
      <c r="P60" s="90"/>
      <c r="Q60" s="90"/>
      <c r="R60" s="90"/>
      <c r="S60" s="90"/>
      <c r="T60" s="90"/>
      <c r="U60" s="90"/>
      <c r="V60" s="90"/>
      <c r="W60" s="90"/>
      <c r="X60" s="90"/>
      <c r="Y60" s="90"/>
      <c r="Z60" s="90"/>
    </row>
    <row r="61" spans="1:26" ht="14.4" x14ac:dyDescent="0.3">
      <c r="A61" s="90"/>
      <c r="B61" s="90"/>
      <c r="C61" s="90"/>
      <c r="D61" s="90"/>
      <c r="E61" s="90"/>
      <c r="F61" s="90"/>
      <c r="G61" s="90"/>
      <c r="H61" s="90"/>
      <c r="I61" s="90"/>
      <c r="J61" s="90"/>
      <c r="K61" s="90"/>
      <c r="L61" s="90"/>
      <c r="M61" s="90"/>
      <c r="N61" s="90"/>
      <c r="O61" s="90"/>
      <c r="P61" s="90"/>
      <c r="Q61" s="90"/>
      <c r="R61" s="90"/>
      <c r="S61" s="90"/>
      <c r="T61" s="90"/>
      <c r="U61" s="90"/>
      <c r="V61" s="90"/>
      <c r="W61" s="90"/>
      <c r="X61" s="90"/>
      <c r="Y61" s="90"/>
      <c r="Z61" s="90"/>
    </row>
    <row r="62" spans="1:26" ht="14.4" x14ac:dyDescent="0.3">
      <c r="A62" s="90"/>
      <c r="B62" s="90"/>
      <c r="C62" s="90"/>
      <c r="D62" s="90"/>
      <c r="E62" s="90"/>
      <c r="F62" s="90"/>
      <c r="G62" s="90"/>
      <c r="H62" s="90"/>
      <c r="I62" s="90"/>
      <c r="J62" s="90"/>
      <c r="K62" s="90"/>
      <c r="L62" s="90"/>
      <c r="M62" s="90"/>
      <c r="N62" s="90"/>
      <c r="O62" s="90"/>
      <c r="P62" s="90"/>
      <c r="Q62" s="90"/>
      <c r="R62" s="90"/>
      <c r="S62" s="90"/>
      <c r="T62" s="90"/>
      <c r="U62" s="90"/>
      <c r="V62" s="90"/>
      <c r="W62" s="90"/>
      <c r="X62" s="90"/>
      <c r="Y62" s="90"/>
      <c r="Z62" s="90"/>
    </row>
    <row r="63" spans="1:26" ht="14.4" x14ac:dyDescent="0.3">
      <c r="A63" s="90"/>
      <c r="B63" s="90"/>
      <c r="C63" s="90"/>
      <c r="D63" s="90"/>
      <c r="E63" s="90"/>
      <c r="F63" s="90"/>
      <c r="G63" s="90"/>
      <c r="H63" s="90"/>
      <c r="I63" s="90"/>
      <c r="J63" s="90"/>
      <c r="K63" s="90"/>
      <c r="L63" s="90"/>
      <c r="M63" s="90"/>
      <c r="N63" s="90"/>
      <c r="O63" s="90"/>
      <c r="P63" s="90"/>
      <c r="Q63" s="90"/>
      <c r="R63" s="90"/>
      <c r="S63" s="90"/>
      <c r="T63" s="90"/>
      <c r="U63" s="90"/>
      <c r="V63" s="90"/>
      <c r="W63" s="90"/>
      <c r="X63" s="90"/>
      <c r="Y63" s="90"/>
      <c r="Z63" s="90"/>
    </row>
  </sheetData>
  <mergeCells count="12">
    <mergeCell ref="Z13:Z14"/>
    <mergeCell ref="A1:A5"/>
    <mergeCell ref="I9:L10"/>
    <mergeCell ref="I11:L12"/>
    <mergeCell ref="A12:A14"/>
    <mergeCell ref="D12:D13"/>
    <mergeCell ref="E12:G13"/>
    <mergeCell ref="N13:N14"/>
    <mergeCell ref="O13:Q13"/>
    <mergeCell ref="S13:S14"/>
    <mergeCell ref="U13:U14"/>
    <mergeCell ref="V13:X13"/>
  </mergeCells>
  <conditionalFormatting sqref="J15:L21">
    <cfRule type="dataBar" priority="1">
      <dataBar>
        <cfvo type="min"/>
        <cfvo type="max"/>
        <color rgb="FF831F1F"/>
      </dataBar>
      <extLst>
        <ext xmlns:x14="http://schemas.microsoft.com/office/spreadsheetml/2009/9/main" uri="{B025F937-C7B1-47D3-B67F-A62EFF666E3E}">
          <x14:id>{177F9F6C-EAA3-44C9-9A5E-372461D0CC56}</x14:id>
        </ext>
      </extLst>
    </cfRule>
  </conditionalFormatting>
  <hyperlinks>
    <hyperlink ref="B4" location="Índice!A1" display="Índice" xr:uid="{00000000-0004-0000-0200-000000000000}"/>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177F9F6C-EAA3-44C9-9A5E-372461D0CC56}">
            <x14:dataBar minLength="0" maxLength="100">
              <x14:cfvo type="autoMin"/>
              <x14:cfvo type="autoMax"/>
              <x14:negativeFillColor rgb="FFFF0000"/>
              <x14:axisColor rgb="FF000000"/>
            </x14:dataBar>
          </x14:cfRule>
          <xm:sqref>J15:L21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61"/>
  <sheetViews>
    <sheetView showGridLines="0" zoomScaleNormal="100" workbookViewId="0">
      <selection activeCell="A3" sqref="A3:H4"/>
    </sheetView>
  </sheetViews>
  <sheetFormatPr baseColWidth="10" defaultColWidth="11.44140625" defaultRowHeight="13.35" customHeight="1" x14ac:dyDescent="0.25"/>
  <cols>
    <col min="1" max="1" width="74.44140625" style="446" customWidth="1"/>
    <col min="2" max="2" width="12.44140625" customWidth="1"/>
    <col min="3" max="3" width="12" customWidth="1"/>
    <col min="4" max="4" width="13.77734375" customWidth="1"/>
    <col min="5" max="5" width="13" customWidth="1"/>
    <col min="6" max="6" width="13.44140625" bestFit="1" customWidth="1"/>
    <col min="7" max="7" width="11.77734375" customWidth="1"/>
    <col min="8" max="8" width="11.6640625" customWidth="1"/>
    <col min="9" max="9" width="10.44140625" bestFit="1" customWidth="1"/>
  </cols>
  <sheetData>
    <row r="1" spans="1:10" ht="60" customHeight="1" x14ac:dyDescent="0.3">
      <c r="A1" s="641"/>
      <c r="B1" s="641"/>
      <c r="C1" s="641"/>
      <c r="D1" s="641"/>
      <c r="E1" s="641"/>
      <c r="F1" s="641"/>
      <c r="G1" s="641"/>
      <c r="H1" s="641"/>
      <c r="I1" s="9"/>
      <c r="J1" s="9"/>
    </row>
    <row r="2" spans="1:10" ht="30.75" customHeight="1" x14ac:dyDescent="0.3">
      <c r="A2" s="641"/>
      <c r="B2" s="641"/>
      <c r="C2" s="641"/>
      <c r="D2" s="641"/>
      <c r="E2" s="641"/>
      <c r="F2" s="641"/>
      <c r="G2" s="641"/>
      <c r="H2" s="641"/>
      <c r="I2" s="9"/>
      <c r="J2" s="9"/>
    </row>
    <row r="3" spans="1:10" ht="13.5" customHeight="1" x14ac:dyDescent="0.3">
      <c r="A3" s="640" t="s">
        <v>291</v>
      </c>
      <c r="B3" s="640"/>
      <c r="C3" s="640"/>
      <c r="D3" s="640"/>
      <c r="E3" s="640"/>
      <c r="F3" s="640"/>
      <c r="G3" s="640"/>
      <c r="H3" s="640"/>
      <c r="I3" s="9"/>
      <c r="J3" s="9"/>
    </row>
    <row r="4" spans="1:10" ht="13.5" customHeight="1" x14ac:dyDescent="0.3">
      <c r="A4" s="640"/>
      <c r="B4" s="640"/>
      <c r="C4" s="640"/>
      <c r="D4" s="640"/>
      <c r="E4" s="640"/>
      <c r="F4" s="640"/>
      <c r="G4" s="640"/>
      <c r="H4" s="640"/>
      <c r="I4" s="9"/>
      <c r="J4" s="9"/>
    </row>
    <row r="5" spans="1:10" ht="71.099999999999994" customHeight="1" x14ac:dyDescent="0.3">
      <c r="A5" s="642" t="s">
        <v>70</v>
      </c>
      <c r="B5" s="643"/>
      <c r="C5" s="643"/>
      <c r="D5" s="643"/>
      <c r="E5" s="643"/>
      <c r="F5" s="643"/>
      <c r="G5" s="643"/>
      <c r="H5" s="644"/>
      <c r="I5" s="529" t="s">
        <v>33</v>
      </c>
      <c r="J5" s="9"/>
    </row>
    <row r="6" spans="1:10" ht="13.8" x14ac:dyDescent="0.3">
      <c r="A6" s="17"/>
      <c r="B6" s="9"/>
      <c r="C6" s="9"/>
      <c r="D6" s="54"/>
      <c r="E6" s="9"/>
      <c r="F6" s="9"/>
      <c r="G6" s="9"/>
      <c r="H6" s="9"/>
      <c r="I6" s="9"/>
      <c r="J6" s="9"/>
    </row>
    <row r="7" spans="1:10" ht="19.2" x14ac:dyDescent="0.45">
      <c r="A7" s="645" t="s">
        <v>71</v>
      </c>
      <c r="B7" s="646"/>
      <c r="C7" s="646"/>
      <c r="D7" s="646"/>
      <c r="E7" s="646"/>
      <c r="F7" s="646"/>
      <c r="G7" s="646"/>
      <c r="H7" s="647"/>
      <c r="I7" s="9"/>
      <c r="J7" s="9"/>
    </row>
    <row r="8" spans="1:10" ht="12.75" customHeight="1" x14ac:dyDescent="0.3">
      <c r="A8" s="635" t="s">
        <v>72</v>
      </c>
      <c r="B8" s="637" t="s">
        <v>73</v>
      </c>
      <c r="C8" s="638"/>
      <c r="D8" s="638"/>
      <c r="E8" s="638"/>
      <c r="F8" s="638"/>
      <c r="G8" s="638"/>
      <c r="H8" s="639"/>
      <c r="I8" s="9"/>
      <c r="J8" s="9"/>
    </row>
    <row r="9" spans="1:10" ht="12.75" customHeight="1" x14ac:dyDescent="0.3">
      <c r="A9" s="636"/>
      <c r="B9" s="450" t="s">
        <v>273</v>
      </c>
      <c r="C9" s="451" t="s">
        <v>274</v>
      </c>
      <c r="D9" s="451" t="s">
        <v>275</v>
      </c>
      <c r="E9" s="451" t="s">
        <v>276</v>
      </c>
      <c r="F9" s="451" t="s">
        <v>277</v>
      </c>
      <c r="G9" s="451" t="s">
        <v>278</v>
      </c>
      <c r="H9" s="452" t="s">
        <v>279</v>
      </c>
      <c r="I9" s="9"/>
      <c r="J9" s="9"/>
    </row>
    <row r="10" spans="1:10" ht="14.25" customHeight="1" x14ac:dyDescent="0.3">
      <c r="A10" s="467" t="s">
        <v>79</v>
      </c>
      <c r="B10" s="14"/>
      <c r="C10" s="15"/>
      <c r="D10" s="453"/>
      <c r="E10" s="15"/>
      <c r="F10" s="15"/>
      <c r="G10" s="15"/>
      <c r="H10" s="16"/>
      <c r="I10" s="9"/>
      <c r="J10" s="9"/>
    </row>
    <row r="11" spans="1:10" ht="13.8" x14ac:dyDescent="0.3">
      <c r="A11" s="469" t="s">
        <v>80</v>
      </c>
      <c r="B11" s="499">
        <v>55833.827679617527</v>
      </c>
      <c r="C11" s="500">
        <v>60421.619426062869</v>
      </c>
      <c r="D11" s="500">
        <v>64783.573725372757</v>
      </c>
      <c r="E11" s="500">
        <v>70893.398956476405</v>
      </c>
      <c r="F11" s="500">
        <v>84856.848600280195</v>
      </c>
      <c r="G11" s="500">
        <v>100955.66715754442</v>
      </c>
      <c r="H11" s="501">
        <v>110116.93982791661</v>
      </c>
      <c r="I11" s="9"/>
      <c r="J11" s="9"/>
    </row>
    <row r="12" spans="1:10" ht="13.8" x14ac:dyDescent="0.3">
      <c r="A12" s="470" t="s">
        <v>81</v>
      </c>
      <c r="B12" s="502">
        <v>24405.708423561187</v>
      </c>
      <c r="C12" s="503">
        <v>26204.08038588678</v>
      </c>
      <c r="D12" s="503">
        <v>27661.883767484585</v>
      </c>
      <c r="E12" s="503">
        <v>31670.377773545239</v>
      </c>
      <c r="F12" s="503">
        <v>40147.845606817129</v>
      </c>
      <c r="G12" s="503">
        <v>49288.15973341075</v>
      </c>
      <c r="H12" s="504">
        <v>53225.138907892942</v>
      </c>
      <c r="I12" s="9"/>
      <c r="J12" s="9"/>
    </row>
    <row r="13" spans="1:10" ht="13.5" customHeight="1" x14ac:dyDescent="0.3">
      <c r="A13" s="471" t="s">
        <v>82</v>
      </c>
      <c r="B13" s="499">
        <v>31428.119256056347</v>
      </c>
      <c r="C13" s="500">
        <v>34217.539040176096</v>
      </c>
      <c r="D13" s="500">
        <v>37121.689957888193</v>
      </c>
      <c r="E13" s="500">
        <v>39223.021182931159</v>
      </c>
      <c r="F13" s="500">
        <v>44709.002993463058</v>
      </c>
      <c r="G13" s="500">
        <v>51667.507424133655</v>
      </c>
      <c r="H13" s="501">
        <v>56891.800920023656</v>
      </c>
      <c r="I13" s="9"/>
      <c r="J13" s="9"/>
    </row>
    <row r="14" spans="1:10" ht="13.5" customHeight="1" x14ac:dyDescent="0.3">
      <c r="A14" s="464"/>
      <c r="B14" s="456"/>
      <c r="C14" s="449"/>
      <c r="D14" s="449"/>
      <c r="E14" s="449"/>
      <c r="F14" s="449"/>
      <c r="G14" s="449"/>
      <c r="H14" s="457"/>
      <c r="I14" s="9"/>
      <c r="J14" s="9"/>
    </row>
    <row r="15" spans="1:10" ht="13.5" customHeight="1" x14ac:dyDescent="0.3">
      <c r="A15" s="568" t="s">
        <v>83</v>
      </c>
      <c r="B15" s="454"/>
      <c r="C15" s="445"/>
      <c r="D15" s="445"/>
      <c r="E15" s="445"/>
      <c r="F15" s="445"/>
      <c r="G15" s="445"/>
      <c r="H15" s="455"/>
      <c r="I15" s="9"/>
      <c r="J15" s="9"/>
    </row>
    <row r="16" spans="1:10" ht="13.8" x14ac:dyDescent="0.3">
      <c r="A16" s="474" t="s">
        <v>84</v>
      </c>
      <c r="B16" s="502">
        <v>12497.189385075142</v>
      </c>
      <c r="C16" s="503">
        <v>13827.092943643156</v>
      </c>
      <c r="D16" s="503">
        <v>15169.589016153019</v>
      </c>
      <c r="E16" s="503">
        <v>17959.358435567308</v>
      </c>
      <c r="F16" s="503">
        <v>20644.170203725935</v>
      </c>
      <c r="G16" s="503">
        <v>23899.218284666171</v>
      </c>
      <c r="H16" s="504">
        <v>27580.158739046474</v>
      </c>
      <c r="I16" s="9"/>
      <c r="J16" s="9"/>
    </row>
    <row r="17" spans="1:10" ht="13.8" x14ac:dyDescent="0.3">
      <c r="A17" s="471" t="s">
        <v>94</v>
      </c>
      <c r="B17" s="499">
        <v>1479.5</v>
      </c>
      <c r="C17" s="500">
        <v>1597.9954441200191</v>
      </c>
      <c r="D17" s="500">
        <v>1722.5069845287462</v>
      </c>
      <c r="E17" s="500">
        <v>1440.3075394687794</v>
      </c>
      <c r="F17" s="500">
        <v>1872.5804273953233</v>
      </c>
      <c r="G17" s="500">
        <v>2199.7795791118137</v>
      </c>
      <c r="H17" s="501">
        <v>2696.2427413473301</v>
      </c>
      <c r="I17" s="9"/>
      <c r="J17" s="9"/>
    </row>
    <row r="18" spans="1:10" ht="13.8" x14ac:dyDescent="0.3">
      <c r="A18" s="484" t="s">
        <v>85</v>
      </c>
      <c r="B18" s="502">
        <v>17451.454917777581</v>
      </c>
      <c r="C18" s="503">
        <v>18792.450652412921</v>
      </c>
      <c r="D18" s="503">
        <v>20229.593957206424</v>
      </c>
      <c r="E18" s="503">
        <v>19823.355207895078</v>
      </c>
      <c r="F18" s="503">
        <v>22192.252362341798</v>
      </c>
      <c r="G18" s="503">
        <v>25568.509560355669</v>
      </c>
      <c r="H18" s="504">
        <v>26615.399439629862</v>
      </c>
      <c r="I18" s="9"/>
      <c r="J18" s="9"/>
    </row>
    <row r="19" spans="1:10" ht="15" customHeight="1" x14ac:dyDescent="0.3">
      <c r="A19" s="465"/>
      <c r="B19" s="466"/>
      <c r="C19" s="466"/>
      <c r="D19" s="466"/>
      <c r="E19" s="466"/>
      <c r="F19" s="466"/>
      <c r="G19" s="466"/>
      <c r="H19" s="466"/>
      <c r="I19" s="9"/>
      <c r="J19" s="9"/>
    </row>
    <row r="20" spans="1:10" s="9" customFormat="1" ht="13.2" x14ac:dyDescent="0.3">
      <c r="A20" s="13"/>
      <c r="B20" s="13"/>
      <c r="C20" s="13"/>
      <c r="D20" s="13"/>
      <c r="E20" s="13"/>
      <c r="F20" s="13"/>
      <c r="G20" s="13"/>
    </row>
    <row r="21" spans="1:10" s="9" customFormat="1" ht="19.2" x14ac:dyDescent="0.45">
      <c r="A21" s="645" t="s">
        <v>295</v>
      </c>
      <c r="B21" s="646"/>
      <c r="C21" s="646"/>
      <c r="D21" s="646"/>
      <c r="E21" s="646"/>
      <c r="F21" s="646"/>
      <c r="G21" s="646"/>
      <c r="H21" s="647"/>
    </row>
    <row r="22" spans="1:10" s="9" customFormat="1" ht="17.25" customHeight="1" x14ac:dyDescent="0.3">
      <c r="A22" s="648" t="s">
        <v>72</v>
      </c>
      <c r="B22" s="638" t="s">
        <v>73</v>
      </c>
      <c r="C22" s="638"/>
      <c r="D22" s="638"/>
      <c r="E22" s="638"/>
      <c r="F22" s="638"/>
      <c r="G22" s="638"/>
      <c r="H22" s="639"/>
    </row>
    <row r="23" spans="1:10" s="9" customFormat="1" ht="13.8" x14ac:dyDescent="0.3">
      <c r="A23" s="636"/>
      <c r="B23" s="450"/>
      <c r="C23" s="451" t="s">
        <v>274</v>
      </c>
      <c r="D23" s="451" t="s">
        <v>275</v>
      </c>
      <c r="E23" s="451" t="s">
        <v>276</v>
      </c>
      <c r="F23" s="451" t="s">
        <v>277</v>
      </c>
      <c r="G23" s="451" t="s">
        <v>278</v>
      </c>
      <c r="H23" s="452" t="s">
        <v>279</v>
      </c>
    </row>
    <row r="24" spans="1:10" s="9" customFormat="1" ht="13.2" x14ac:dyDescent="0.3">
      <c r="A24" s="467" t="s">
        <v>79</v>
      </c>
      <c r="B24" s="475"/>
      <c r="C24" s="433"/>
      <c r="D24" s="468"/>
      <c r="E24" s="433"/>
      <c r="F24" s="433"/>
      <c r="G24" s="433"/>
      <c r="H24" s="433"/>
    </row>
    <row r="25" spans="1:10" s="9" customFormat="1" ht="13.2" x14ac:dyDescent="0.3">
      <c r="A25" s="469" t="s">
        <v>80</v>
      </c>
      <c r="B25" s="476"/>
      <c r="C25" s="540">
        <v>8.2168676895496802</v>
      </c>
      <c r="D25" s="540">
        <v>7.2191946206399793</v>
      </c>
      <c r="E25" s="540">
        <v>9.4311333564340174</v>
      </c>
      <c r="F25" s="540">
        <v>19.696403119811446</v>
      </c>
      <c r="G25" s="540">
        <v>18.971737488270414</v>
      </c>
      <c r="H25" s="540">
        <v>9.0745501746580803</v>
      </c>
    </row>
    <row r="26" spans="1:10" s="9" customFormat="1" ht="13.2" x14ac:dyDescent="0.3">
      <c r="A26" s="470" t="s">
        <v>81</v>
      </c>
      <c r="B26" s="476"/>
      <c r="C26" s="541">
        <v>7.368652985255908</v>
      </c>
      <c r="D26" s="541">
        <v>5.5632686212600646</v>
      </c>
      <c r="E26" s="541">
        <v>14.491037702835241</v>
      </c>
      <c r="F26" s="541">
        <v>26.767814056052242</v>
      </c>
      <c r="G26" s="541">
        <v>22.766636636267211</v>
      </c>
      <c r="H26" s="541">
        <v>7.9876773565425774</v>
      </c>
    </row>
    <row r="27" spans="1:10" s="9" customFormat="1" ht="13.2" x14ac:dyDescent="0.3">
      <c r="A27" s="471" t="s">
        <v>82</v>
      </c>
      <c r="B27" s="477"/>
      <c r="C27" s="540">
        <v>8.8755542811624455</v>
      </c>
      <c r="D27" s="540">
        <v>8.4873167363153321</v>
      </c>
      <c r="E27" s="540">
        <v>5.6606561485395002</v>
      </c>
      <c r="F27" s="540">
        <v>13.986637553864046</v>
      </c>
      <c r="G27" s="540">
        <v>15.563989274571854</v>
      </c>
      <c r="H27" s="540">
        <v>10.1113712589312</v>
      </c>
    </row>
    <row r="28" spans="1:10" s="9" customFormat="1" ht="13.2" x14ac:dyDescent="0.3">
      <c r="A28" s="464"/>
      <c r="B28" s="478"/>
      <c r="C28" s="548"/>
      <c r="D28" s="548"/>
      <c r="E28" s="548"/>
      <c r="F28" s="548"/>
      <c r="G28" s="548"/>
      <c r="H28" s="548"/>
    </row>
    <row r="29" spans="1:10" s="9" customFormat="1" ht="15" x14ac:dyDescent="0.3">
      <c r="A29" s="568" t="s">
        <v>83</v>
      </c>
      <c r="B29" s="479"/>
      <c r="C29" s="473"/>
      <c r="D29" s="473"/>
      <c r="E29" s="473"/>
      <c r="F29" s="473"/>
      <c r="G29" s="473"/>
      <c r="H29" s="473"/>
    </row>
    <row r="30" spans="1:10" s="9" customFormat="1" ht="15" x14ac:dyDescent="0.3">
      <c r="A30" s="474" t="s">
        <v>84</v>
      </c>
      <c r="B30" s="479"/>
      <c r="C30" s="542">
        <v>10.6416212285001</v>
      </c>
      <c r="D30" s="545">
        <v>9.7091708140072832</v>
      </c>
      <c r="E30" s="521">
        <v>18.390540550859114</v>
      </c>
      <c r="F30" s="521">
        <v>14.949374599270415</v>
      </c>
      <c r="G30" s="521">
        <v>15.767396067838813</v>
      </c>
      <c r="H30" s="521">
        <v>15.401928257804176</v>
      </c>
    </row>
    <row r="31" spans="1:10" s="9" customFormat="1" ht="15" x14ac:dyDescent="0.3">
      <c r="A31" s="471" t="s">
        <v>94</v>
      </c>
      <c r="B31" s="479"/>
      <c r="C31" s="543">
        <v>8.0109832653641799</v>
      </c>
      <c r="D31" s="546">
        <v>7.7917331283314795</v>
      </c>
      <c r="E31" s="522">
        <v>-16.383065357332793</v>
      </c>
      <c r="F31" s="522">
        <v>30.012540799861178</v>
      </c>
      <c r="G31" s="522">
        <v>17.473169479380381</v>
      </c>
      <c r="H31" s="522">
        <v>22.568768568893116</v>
      </c>
    </row>
    <row r="32" spans="1:10" s="9" customFormat="1" ht="15" x14ac:dyDescent="0.3">
      <c r="A32" s="484" t="s">
        <v>85</v>
      </c>
      <c r="B32" s="480"/>
      <c r="C32" s="544">
        <v>7.6841486337582365</v>
      </c>
      <c r="D32" s="547">
        <v>7.6474501988859744</v>
      </c>
      <c r="E32" s="523">
        <v>-2.0081408958118496</v>
      </c>
      <c r="F32" s="523">
        <v>11.950031312072017</v>
      </c>
      <c r="G32" s="523">
        <v>15.21367521821746</v>
      </c>
      <c r="H32" s="523">
        <v>4.0944501548006107</v>
      </c>
    </row>
    <row r="33" spans="1:10" ht="15.75" customHeight="1" x14ac:dyDescent="0.3">
      <c r="A33" s="463"/>
      <c r="B33" s="9"/>
      <c r="C33" s="9"/>
      <c r="D33" s="440"/>
      <c r="E33" s="9"/>
      <c r="F33" s="9"/>
      <c r="G33" s="9"/>
      <c r="H33" s="9"/>
      <c r="I33" s="9"/>
      <c r="J33" s="9"/>
    </row>
    <row r="34" spans="1:10" s="9" customFormat="1" ht="15.75" customHeight="1" x14ac:dyDescent="0.3">
      <c r="A34" s="13"/>
      <c r="B34" s="13"/>
      <c r="C34" s="13"/>
      <c r="D34" s="13"/>
      <c r="E34" s="13"/>
      <c r="F34" s="13"/>
      <c r="G34" s="13"/>
    </row>
    <row r="35" spans="1:10" s="9" customFormat="1" ht="19.2" x14ac:dyDescent="0.45">
      <c r="A35" s="645" t="s">
        <v>296</v>
      </c>
      <c r="B35" s="646"/>
      <c r="C35" s="646"/>
      <c r="D35" s="646"/>
      <c r="E35" s="646"/>
      <c r="F35" s="646"/>
      <c r="G35" s="646"/>
      <c r="H35" s="647"/>
    </row>
    <row r="36" spans="1:10" s="9" customFormat="1" ht="17.25" customHeight="1" x14ac:dyDescent="0.3">
      <c r="A36" s="648" t="s">
        <v>72</v>
      </c>
      <c r="B36" s="637" t="s">
        <v>73</v>
      </c>
      <c r="C36" s="638"/>
      <c r="D36" s="638"/>
      <c r="E36" s="638"/>
      <c r="F36" s="638"/>
      <c r="G36" s="638"/>
      <c r="H36" s="639"/>
    </row>
    <row r="37" spans="1:10" s="9" customFormat="1" ht="13.8" x14ac:dyDescent="0.3">
      <c r="A37" s="636"/>
      <c r="B37" s="450" t="s">
        <v>273</v>
      </c>
      <c r="C37" s="451" t="s">
        <v>274</v>
      </c>
      <c r="D37" s="451" t="s">
        <v>275</v>
      </c>
      <c r="E37" s="451" t="s">
        <v>276</v>
      </c>
      <c r="F37" s="451" t="s">
        <v>277</v>
      </c>
      <c r="G37" s="451" t="s">
        <v>278</v>
      </c>
      <c r="H37" s="452" t="s">
        <v>279</v>
      </c>
    </row>
    <row r="38" spans="1:10" s="9" customFormat="1" ht="13.2" x14ac:dyDescent="0.3">
      <c r="A38" s="467" t="s">
        <v>79</v>
      </c>
      <c r="B38" s="433"/>
      <c r="C38" s="433"/>
      <c r="D38" s="468"/>
      <c r="E38" s="433"/>
      <c r="F38" s="433"/>
      <c r="G38" s="433"/>
      <c r="H38" s="433"/>
    </row>
    <row r="39" spans="1:10" s="9" customFormat="1" ht="13.2" x14ac:dyDescent="0.3">
      <c r="A39" s="469" t="s">
        <v>80</v>
      </c>
      <c r="B39" s="508">
        <v>6.065788892818734</v>
      </c>
      <c r="C39" s="508">
        <v>6.1168424723512231</v>
      </c>
      <c r="D39" s="508">
        <v>6.1112658551501182</v>
      </c>
      <c r="E39" s="508">
        <v>7.1001960954776262</v>
      </c>
      <c r="F39" s="508">
        <v>7.1150787752386897</v>
      </c>
      <c r="G39" s="508">
        <v>6.8687090312530437</v>
      </c>
      <c r="H39" s="508">
        <v>7.0019619562149114</v>
      </c>
    </row>
    <row r="40" spans="1:10" s="9" customFormat="1" ht="13.2" x14ac:dyDescent="0.3">
      <c r="A40" s="470" t="s">
        <v>81</v>
      </c>
      <c r="B40" s="509">
        <v>2.6514369734148264</v>
      </c>
      <c r="C40" s="509">
        <v>2.6527960252610909</v>
      </c>
      <c r="D40" s="509">
        <v>2.6094442778656259</v>
      </c>
      <c r="E40" s="509">
        <v>3.1718875934849624</v>
      </c>
      <c r="F40" s="509">
        <v>3.3663173787446219</v>
      </c>
      <c r="G40" s="509">
        <v>3.353412814026671</v>
      </c>
      <c r="H40" s="509">
        <v>3.3844056902572888</v>
      </c>
    </row>
    <row r="41" spans="1:10" s="9" customFormat="1" ht="13.2" x14ac:dyDescent="0.3">
      <c r="A41" s="485" t="s">
        <v>82</v>
      </c>
      <c r="B41" s="510">
        <v>3.414351919403908</v>
      </c>
      <c r="C41" s="510">
        <v>3.4640464470901327</v>
      </c>
      <c r="D41" s="510">
        <v>3.5018215772844945</v>
      </c>
      <c r="E41" s="510">
        <v>3.9283085019926625</v>
      </c>
      <c r="F41" s="510">
        <v>3.7487613964940678</v>
      </c>
      <c r="G41" s="510">
        <v>3.5152962172263713</v>
      </c>
      <c r="H41" s="510">
        <v>3.6175562659576221</v>
      </c>
    </row>
    <row r="42" spans="1:10" s="9" customFormat="1" ht="13.5" customHeight="1" x14ac:dyDescent="0.3">
      <c r="A42" s="461"/>
      <c r="B42" s="15"/>
      <c r="C42" s="482"/>
      <c r="D42" s="482"/>
      <c r="E42" s="482"/>
      <c r="F42" s="482"/>
      <c r="G42" s="482"/>
      <c r="H42" s="483"/>
    </row>
    <row r="43" spans="1:10" s="9" customFormat="1" ht="13.5" customHeight="1" x14ac:dyDescent="0.3">
      <c r="A43" s="552" t="s">
        <v>272</v>
      </c>
      <c r="B43" s="553">
        <v>920471</v>
      </c>
      <c r="C43" s="554">
        <v>987791</v>
      </c>
      <c r="D43" s="554">
        <v>1060068</v>
      </c>
      <c r="E43" s="554">
        <v>998471</v>
      </c>
      <c r="F43" s="554">
        <v>1192634</v>
      </c>
      <c r="G43" s="554">
        <v>1469791</v>
      </c>
      <c r="H43" s="555">
        <v>1572458.338898222</v>
      </c>
    </row>
    <row r="44" spans="1:10" s="9" customFormat="1" ht="13.5" customHeight="1" x14ac:dyDescent="0.3">
      <c r="A44" s="493"/>
      <c r="B44" s="494"/>
      <c r="C44" s="494"/>
      <c r="D44" s="494"/>
      <c r="E44" s="494"/>
      <c r="F44" s="494"/>
      <c r="G44" s="494"/>
      <c r="H44" s="495"/>
    </row>
    <row r="45" spans="1:10" s="9" customFormat="1" ht="13.5" customHeight="1" x14ac:dyDescent="0.3">
      <c r="A45" s="463"/>
      <c r="B45" s="19"/>
      <c r="D45" s="458"/>
      <c r="H45" s="60"/>
    </row>
    <row r="46" spans="1:10" s="9" customFormat="1" ht="19.2" x14ac:dyDescent="0.45">
      <c r="A46" s="645" t="s">
        <v>297</v>
      </c>
      <c r="B46" s="646"/>
      <c r="C46" s="646"/>
      <c r="D46" s="646"/>
      <c r="E46" s="646"/>
      <c r="F46" s="646"/>
      <c r="G46" s="646"/>
      <c r="H46" s="647"/>
    </row>
    <row r="47" spans="1:10" s="9" customFormat="1" ht="17.25" customHeight="1" x14ac:dyDescent="0.3">
      <c r="A47" s="648" t="s">
        <v>72</v>
      </c>
      <c r="B47" s="637" t="s">
        <v>73</v>
      </c>
      <c r="C47" s="638"/>
      <c r="D47" s="638"/>
      <c r="E47" s="638"/>
      <c r="F47" s="638"/>
      <c r="G47" s="638"/>
      <c r="H47" s="639"/>
    </row>
    <row r="48" spans="1:10" s="9" customFormat="1" ht="14.1" customHeight="1" x14ac:dyDescent="0.3">
      <c r="A48" s="636"/>
      <c r="B48" s="450" t="s">
        <v>273</v>
      </c>
      <c r="C48" s="451" t="s">
        <v>274</v>
      </c>
      <c r="D48" s="451" t="s">
        <v>275</v>
      </c>
      <c r="E48" s="451" t="s">
        <v>276</v>
      </c>
      <c r="F48" s="451" t="s">
        <v>277</v>
      </c>
      <c r="G48" s="451" t="s">
        <v>278</v>
      </c>
      <c r="H48" s="452" t="s">
        <v>279</v>
      </c>
    </row>
    <row r="49" spans="1:10" s="9" customFormat="1" ht="13.2" x14ac:dyDescent="0.3">
      <c r="A49" s="486" t="s">
        <v>86</v>
      </c>
      <c r="B49" s="508">
        <v>3.4501019375364592</v>
      </c>
      <c r="C49" s="508">
        <v>3.4867444032132857</v>
      </c>
      <c r="D49" s="508">
        <v>3.4877788427314274</v>
      </c>
      <c r="E49" s="508">
        <v>4.0471822626983691</v>
      </c>
      <c r="F49" s="508">
        <v>3.9652103004101895</v>
      </c>
      <c r="G49" s="508">
        <v>3.7776518191223554</v>
      </c>
      <c r="H49" s="508">
        <v>3.8499370793967267</v>
      </c>
    </row>
    <row r="50" spans="1:10" s="9" customFormat="1" ht="26.4" x14ac:dyDescent="0.3">
      <c r="A50" s="487" t="s">
        <v>87</v>
      </c>
      <c r="B50" s="509">
        <v>3.1192672489080246</v>
      </c>
      <c r="C50" s="509">
        <v>3.1335635369657213</v>
      </c>
      <c r="D50" s="509">
        <v>3.0815787133206913</v>
      </c>
      <c r="E50" s="509">
        <v>3.7596754126506449</v>
      </c>
      <c r="F50" s="509">
        <v>3.7858896711631869</v>
      </c>
      <c r="G50" s="509">
        <v>3.6477836598805604</v>
      </c>
      <c r="H50" s="509">
        <v>3.6893955651046091</v>
      </c>
    </row>
    <row r="51" spans="1:10" s="9" customFormat="1" ht="26.4" x14ac:dyDescent="0.3">
      <c r="A51" s="486" t="s">
        <v>88</v>
      </c>
      <c r="B51" s="508">
        <v>3.7597671575579485</v>
      </c>
      <c r="C51" s="508">
        <v>3.8161278171535229</v>
      </c>
      <c r="D51" s="508">
        <v>3.8676807014319969</v>
      </c>
      <c r="E51" s="508">
        <v>4.3135259845102416</v>
      </c>
      <c r="F51" s="508">
        <v>4.1413560342749136</v>
      </c>
      <c r="G51" s="508">
        <v>3.9104605456694239</v>
      </c>
      <c r="H51" s="508">
        <v>4.0133185842035628</v>
      </c>
    </row>
    <row r="52" spans="1:10" s="9" customFormat="1" ht="15" x14ac:dyDescent="0.3">
      <c r="A52" s="489"/>
      <c r="B52" s="488"/>
      <c r="C52" s="488"/>
      <c r="D52" s="488"/>
      <c r="E52" s="488"/>
      <c r="F52" s="488"/>
      <c r="G52" s="488"/>
      <c r="H52" s="488"/>
    </row>
    <row r="53" spans="1:10" ht="13.8" x14ac:dyDescent="0.3">
      <c r="A53" s="490" t="s">
        <v>89</v>
      </c>
      <c r="B53" s="561">
        <v>1618324</v>
      </c>
      <c r="C53" s="561">
        <v>1732895</v>
      </c>
      <c r="D53" s="562">
        <v>1857445</v>
      </c>
      <c r="E53" s="562">
        <v>1751673</v>
      </c>
      <c r="F53" s="562">
        <v>2140034</v>
      </c>
      <c r="G53" s="562">
        <v>2672445</v>
      </c>
      <c r="H53" s="563">
        <v>2860227</v>
      </c>
      <c r="I53" s="9"/>
      <c r="J53" s="9"/>
    </row>
    <row r="54" spans="1:10" ht="13.8" x14ac:dyDescent="0.3">
      <c r="A54" s="491" t="s">
        <v>90</v>
      </c>
      <c r="B54" s="559">
        <v>782418</v>
      </c>
      <c r="C54" s="559">
        <v>836239</v>
      </c>
      <c r="D54" s="560">
        <v>897653</v>
      </c>
      <c r="E54" s="560">
        <v>842370</v>
      </c>
      <c r="F54" s="560">
        <v>1060460</v>
      </c>
      <c r="G54" s="560">
        <v>1351181</v>
      </c>
      <c r="H54" s="564">
        <v>1442652</v>
      </c>
      <c r="I54" s="9"/>
      <c r="J54" s="9"/>
    </row>
    <row r="55" spans="1:10" ht="14.25" customHeight="1" x14ac:dyDescent="0.3">
      <c r="A55" s="492" t="s">
        <v>91</v>
      </c>
      <c r="B55" s="565">
        <v>835906</v>
      </c>
      <c r="C55" s="565">
        <v>896656</v>
      </c>
      <c r="D55" s="566">
        <v>959792</v>
      </c>
      <c r="E55" s="566">
        <v>909303</v>
      </c>
      <c r="F55" s="566">
        <v>1079574</v>
      </c>
      <c r="G55" s="566">
        <v>1321264</v>
      </c>
      <c r="H55" s="567">
        <v>1417816.5810910901</v>
      </c>
      <c r="I55" s="9"/>
      <c r="J55" s="9"/>
    </row>
    <row r="56" spans="1:10" ht="12.75" customHeight="1" x14ac:dyDescent="0.25"/>
    <row r="57" spans="1:10" ht="12.75" customHeight="1" x14ac:dyDescent="0.25">
      <c r="A57" s="572" t="s">
        <v>310</v>
      </c>
      <c r="B57" s="573"/>
      <c r="C57" s="573"/>
      <c r="D57" s="573"/>
      <c r="E57" s="573"/>
      <c r="F57" s="573"/>
      <c r="G57" s="537"/>
      <c r="H57" s="536"/>
    </row>
    <row r="58" spans="1:10" ht="13.2" x14ac:dyDescent="0.25">
      <c r="A58" s="531" t="s">
        <v>26</v>
      </c>
      <c r="B58" s="533"/>
      <c r="C58" s="533"/>
      <c r="D58" s="533"/>
      <c r="E58" s="533"/>
      <c r="F58" s="533"/>
      <c r="H58" s="535"/>
    </row>
    <row r="59" spans="1:10" ht="13.2" x14ac:dyDescent="0.25">
      <c r="A59" s="534" t="s">
        <v>92</v>
      </c>
      <c r="B59" s="533"/>
      <c r="C59" s="533"/>
      <c r="D59" s="533"/>
      <c r="E59" s="533"/>
      <c r="F59" s="533"/>
      <c r="H59" s="535"/>
    </row>
    <row r="60" spans="1:10" ht="12.75" customHeight="1" x14ac:dyDescent="0.25">
      <c r="A60" s="534" t="s">
        <v>280</v>
      </c>
      <c r="B60" s="533"/>
      <c r="C60" s="533"/>
      <c r="D60" s="533"/>
      <c r="E60" s="533"/>
      <c r="F60" s="533"/>
      <c r="H60" s="535"/>
    </row>
    <row r="61" spans="1:10" ht="12.75" customHeight="1" x14ac:dyDescent="0.25">
      <c r="A61" s="551" t="s">
        <v>311</v>
      </c>
      <c r="B61" s="576"/>
      <c r="C61" s="576"/>
      <c r="D61" s="576"/>
      <c r="E61" s="576"/>
      <c r="F61" s="576"/>
      <c r="G61" s="539"/>
      <c r="H61" s="538"/>
    </row>
  </sheetData>
  <mergeCells count="15">
    <mergeCell ref="A46:H46"/>
    <mergeCell ref="A47:A48"/>
    <mergeCell ref="B47:H47"/>
    <mergeCell ref="B22:H22"/>
    <mergeCell ref="A21:H21"/>
    <mergeCell ref="A35:H35"/>
    <mergeCell ref="A22:A23"/>
    <mergeCell ref="B36:H36"/>
    <mergeCell ref="A36:A37"/>
    <mergeCell ref="A8:A9"/>
    <mergeCell ref="B8:H8"/>
    <mergeCell ref="A3:H4"/>
    <mergeCell ref="A1:H2"/>
    <mergeCell ref="A5:H5"/>
    <mergeCell ref="A7:H7"/>
  </mergeCells>
  <hyperlinks>
    <hyperlink ref="I5" location="Índice!A1" display="Índice" xr:uid="{00000000-0004-0000-0300-000000000000}"/>
  </hyperlinks>
  <printOptions horizontalCentered="1" verticalCentered="1"/>
  <pageMargins left="0.75000000000000011" right="0.75000000000000011" top="1" bottom="1" header="0.5" footer="0.5"/>
  <pageSetup scale="20" orientation="portrait" horizontalDpi="4294967292" verticalDpi="4294967292"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73"/>
  <sheetViews>
    <sheetView showGridLines="0" zoomScaleNormal="100" workbookViewId="0">
      <selection activeCell="A3" sqref="A3:H4"/>
    </sheetView>
  </sheetViews>
  <sheetFormatPr baseColWidth="10" defaultColWidth="11.44140625" defaultRowHeight="13.35" customHeight="1" x14ac:dyDescent="0.25"/>
  <cols>
    <col min="1" max="1" width="77.21875" customWidth="1"/>
    <col min="2" max="2" width="12.44140625" customWidth="1"/>
    <col min="3" max="3" width="12" customWidth="1"/>
    <col min="4" max="4" width="13.77734375" customWidth="1"/>
    <col min="5" max="6" width="12.77734375" customWidth="1"/>
    <col min="7" max="8" width="13.44140625" customWidth="1"/>
    <col min="9" max="9" width="10.44140625" bestFit="1" customWidth="1"/>
    <col min="10" max="10" width="16.5546875" bestFit="1" customWidth="1"/>
    <col min="11" max="11" width="13.44140625" bestFit="1" customWidth="1"/>
    <col min="12" max="12" width="14" customWidth="1"/>
    <col min="13" max="13" width="11.44140625" bestFit="1" customWidth="1"/>
    <col min="14" max="14" width="16.44140625" customWidth="1"/>
    <col min="15" max="15" width="13.44140625" bestFit="1" customWidth="1"/>
    <col min="16" max="16" width="14.44140625" customWidth="1"/>
    <col min="17" max="17" width="16.21875" customWidth="1"/>
    <col min="18" max="18" width="42.44140625" customWidth="1"/>
    <col min="19" max="19" width="14.44140625" bestFit="1" customWidth="1"/>
    <col min="20" max="20" width="15.21875" customWidth="1"/>
    <col min="21" max="22" width="12.44140625" customWidth="1"/>
  </cols>
  <sheetData>
    <row r="1" spans="1:24" ht="60" customHeight="1" x14ac:dyDescent="0.3">
      <c r="A1" s="641"/>
      <c r="B1" s="641"/>
      <c r="C1" s="641"/>
      <c r="D1" s="641"/>
      <c r="E1" s="641"/>
      <c r="F1" s="641"/>
      <c r="G1" s="641"/>
      <c r="H1" s="641"/>
      <c r="I1" s="9"/>
      <c r="J1" s="9"/>
      <c r="K1" s="9"/>
      <c r="L1" s="9"/>
      <c r="M1" s="9"/>
      <c r="N1" s="9"/>
      <c r="O1" s="9"/>
      <c r="P1" s="9"/>
      <c r="Q1" s="9"/>
      <c r="R1" s="9"/>
      <c r="S1" s="9"/>
      <c r="T1" s="9"/>
      <c r="U1" s="9"/>
      <c r="V1" s="9"/>
      <c r="W1" s="9"/>
      <c r="X1" s="9"/>
    </row>
    <row r="2" spans="1:24" ht="30.75" customHeight="1" x14ac:dyDescent="0.3">
      <c r="A2" s="641"/>
      <c r="B2" s="641"/>
      <c r="C2" s="641"/>
      <c r="D2" s="641"/>
      <c r="E2" s="641"/>
      <c r="F2" s="641"/>
      <c r="G2" s="641"/>
      <c r="H2" s="641"/>
      <c r="I2" s="9"/>
      <c r="J2" s="9"/>
      <c r="K2" s="9"/>
      <c r="L2" s="9"/>
      <c r="M2" s="9"/>
      <c r="N2" s="9"/>
      <c r="O2" s="9"/>
      <c r="P2" s="9"/>
      <c r="Q2" s="9"/>
      <c r="R2" s="9"/>
      <c r="S2" s="9"/>
      <c r="T2" s="9"/>
      <c r="U2" s="9"/>
      <c r="V2" s="9"/>
      <c r="W2" s="9"/>
      <c r="X2" s="9"/>
    </row>
    <row r="3" spans="1:24" ht="13.5" customHeight="1" x14ac:dyDescent="0.3">
      <c r="A3" s="640" t="s">
        <v>291</v>
      </c>
      <c r="B3" s="640"/>
      <c r="C3" s="640"/>
      <c r="D3" s="640"/>
      <c r="E3" s="640"/>
      <c r="F3" s="640"/>
      <c r="G3" s="640"/>
      <c r="H3" s="640"/>
      <c r="I3" s="9"/>
      <c r="J3" s="9"/>
      <c r="K3" s="9"/>
      <c r="L3" s="9"/>
      <c r="M3" s="9"/>
      <c r="N3" s="9"/>
      <c r="O3" s="9"/>
      <c r="P3" s="9"/>
      <c r="Q3" s="9"/>
      <c r="R3" s="9"/>
      <c r="S3" s="9"/>
      <c r="T3" s="9"/>
      <c r="U3" s="9"/>
      <c r="V3" s="9"/>
      <c r="W3" s="9"/>
      <c r="X3" s="9"/>
    </row>
    <row r="4" spans="1:24" ht="13.5" customHeight="1" x14ac:dyDescent="0.3">
      <c r="A4" s="640"/>
      <c r="B4" s="640"/>
      <c r="C4" s="640"/>
      <c r="D4" s="640"/>
      <c r="E4" s="640"/>
      <c r="F4" s="640"/>
      <c r="G4" s="640"/>
      <c r="H4" s="640"/>
      <c r="I4" s="9"/>
      <c r="J4" s="9"/>
      <c r="K4" s="9"/>
      <c r="L4" s="9"/>
      <c r="M4" s="9"/>
      <c r="N4" s="9"/>
      <c r="O4" s="9"/>
      <c r="P4" s="9"/>
      <c r="Q4" s="9"/>
      <c r="R4" s="9"/>
      <c r="S4" s="9"/>
      <c r="T4" s="9"/>
      <c r="U4" s="9"/>
      <c r="V4" s="9"/>
      <c r="W4" s="9"/>
      <c r="X4" s="9"/>
    </row>
    <row r="5" spans="1:24" ht="71.099999999999994" customHeight="1" x14ac:dyDescent="0.3">
      <c r="A5" s="649" t="s">
        <v>93</v>
      </c>
      <c r="B5" s="650"/>
      <c r="C5" s="650"/>
      <c r="D5" s="650"/>
      <c r="E5" s="650"/>
      <c r="F5" s="650"/>
      <c r="G5" s="650"/>
      <c r="H5" s="651"/>
      <c r="I5" s="529" t="s">
        <v>33</v>
      </c>
      <c r="J5" s="9"/>
      <c r="K5" s="9"/>
      <c r="L5" s="9"/>
      <c r="M5" s="9"/>
      <c r="N5" s="9"/>
      <c r="O5" s="9"/>
      <c r="P5" s="9"/>
      <c r="Q5" s="9"/>
      <c r="R5" s="9"/>
      <c r="S5" s="9"/>
      <c r="T5" s="9"/>
      <c r="U5" s="9"/>
      <c r="V5" s="9"/>
      <c r="W5" s="9"/>
      <c r="X5" s="9"/>
    </row>
    <row r="6" spans="1:24" ht="13.8" x14ac:dyDescent="0.3">
      <c r="A6" s="9"/>
      <c r="B6" s="9"/>
      <c r="C6" s="9"/>
      <c r="D6" s="54"/>
      <c r="E6" s="9"/>
      <c r="F6" s="9"/>
      <c r="G6" s="9"/>
      <c r="H6" s="9"/>
      <c r="I6" s="9"/>
      <c r="J6" s="9"/>
      <c r="K6" s="9"/>
      <c r="L6" s="9"/>
      <c r="M6" s="9"/>
      <c r="N6" s="9"/>
      <c r="O6" s="9"/>
      <c r="P6" s="9"/>
      <c r="Q6" s="9"/>
      <c r="R6" s="9"/>
      <c r="S6" s="9"/>
      <c r="T6" s="9"/>
      <c r="U6" s="9"/>
      <c r="V6" s="9"/>
      <c r="W6" s="9"/>
      <c r="X6" s="9"/>
    </row>
    <row r="7" spans="1:24" ht="19.2" x14ac:dyDescent="0.45">
      <c r="A7" s="645" t="s">
        <v>7</v>
      </c>
      <c r="B7" s="646"/>
      <c r="C7" s="646"/>
      <c r="D7" s="646"/>
      <c r="E7" s="646"/>
      <c r="F7" s="646"/>
      <c r="G7" s="646"/>
      <c r="H7" s="647"/>
      <c r="I7" s="9"/>
      <c r="J7" s="9"/>
      <c r="K7" s="9"/>
      <c r="L7" s="9"/>
      <c r="M7" s="9"/>
      <c r="N7" s="9"/>
      <c r="O7" s="9"/>
      <c r="P7" s="9"/>
      <c r="Q7" s="9"/>
      <c r="R7" s="9"/>
      <c r="S7" s="9"/>
      <c r="T7" s="9"/>
      <c r="U7" s="9"/>
      <c r="V7" s="9"/>
      <c r="W7" s="9"/>
      <c r="X7" s="9"/>
    </row>
    <row r="8" spans="1:24" ht="12.75" customHeight="1" x14ac:dyDescent="0.3">
      <c r="A8" s="635" t="s">
        <v>72</v>
      </c>
      <c r="B8" s="637" t="s">
        <v>73</v>
      </c>
      <c r="C8" s="638"/>
      <c r="D8" s="638"/>
      <c r="E8" s="638"/>
      <c r="F8" s="638"/>
      <c r="G8" s="638"/>
      <c r="H8" s="639"/>
      <c r="I8" s="9"/>
      <c r="J8" s="9"/>
      <c r="K8" s="9"/>
      <c r="L8" s="9"/>
      <c r="M8" s="9"/>
      <c r="N8" s="9"/>
      <c r="O8" s="9"/>
      <c r="P8" s="9"/>
      <c r="Q8" s="9"/>
      <c r="R8" s="9"/>
      <c r="S8" s="9"/>
      <c r="T8" s="9"/>
      <c r="U8" s="9"/>
      <c r="V8" s="9"/>
      <c r="W8" s="9"/>
      <c r="X8" s="9"/>
    </row>
    <row r="9" spans="1:24" ht="12.75" customHeight="1" x14ac:dyDescent="0.3">
      <c r="A9" s="636"/>
      <c r="B9" s="450" t="s">
        <v>273</v>
      </c>
      <c r="C9" s="451" t="s">
        <v>274</v>
      </c>
      <c r="D9" s="451" t="s">
        <v>275</v>
      </c>
      <c r="E9" s="451" t="s">
        <v>276</v>
      </c>
      <c r="F9" s="451" t="s">
        <v>277</v>
      </c>
      <c r="G9" s="451" t="s">
        <v>278</v>
      </c>
      <c r="H9" s="452" t="s">
        <v>279</v>
      </c>
      <c r="I9" s="9"/>
      <c r="J9" s="9"/>
      <c r="K9" s="9"/>
      <c r="L9" s="9"/>
      <c r="M9" s="9"/>
      <c r="N9" s="9"/>
      <c r="O9" s="9"/>
      <c r="P9" s="9"/>
      <c r="Q9" s="9"/>
      <c r="R9" s="9"/>
      <c r="S9" s="9"/>
      <c r="T9" s="9"/>
      <c r="U9" s="9"/>
      <c r="V9" s="9"/>
      <c r="W9" s="9"/>
      <c r="X9" s="9"/>
    </row>
    <row r="10" spans="1:24" ht="23.1" customHeight="1" x14ac:dyDescent="0.3">
      <c r="A10" s="459" t="s">
        <v>79</v>
      </c>
      <c r="B10" s="14"/>
      <c r="C10" s="15"/>
      <c r="D10" s="453"/>
      <c r="E10" s="15"/>
      <c r="F10" s="15"/>
      <c r="G10" s="15"/>
      <c r="H10" s="16"/>
      <c r="I10" s="9"/>
      <c r="J10" s="9"/>
      <c r="K10" s="9"/>
      <c r="L10" s="9"/>
      <c r="M10" s="9"/>
      <c r="N10" s="9"/>
      <c r="O10" s="9"/>
      <c r="P10" s="9"/>
      <c r="Q10" s="9"/>
      <c r="R10" s="9"/>
      <c r="S10" s="9"/>
      <c r="T10" s="9"/>
      <c r="U10" s="9"/>
      <c r="V10" s="9"/>
      <c r="W10" s="9"/>
      <c r="X10" s="9"/>
    </row>
    <row r="11" spans="1:24" ht="13.8" x14ac:dyDescent="0.3">
      <c r="A11" s="460" t="s">
        <v>80</v>
      </c>
      <c r="B11" s="499">
        <v>48571.871166808007</v>
      </c>
      <c r="C11" s="500">
        <v>51429.653456848588</v>
      </c>
      <c r="D11" s="500">
        <v>54164.5478557061</v>
      </c>
      <c r="E11" s="500">
        <v>56489.098476809733</v>
      </c>
      <c r="F11" s="500">
        <v>65597.613253684947</v>
      </c>
      <c r="G11" s="500">
        <v>75715.921090119897</v>
      </c>
      <c r="H11" s="501">
        <v>79578.992966903374</v>
      </c>
      <c r="I11" s="9"/>
      <c r="J11" s="9"/>
      <c r="K11" s="9"/>
      <c r="L11" s="9"/>
      <c r="M11" s="9"/>
      <c r="N11" s="9"/>
      <c r="O11" s="9"/>
      <c r="P11" s="9"/>
      <c r="Q11" s="9"/>
      <c r="R11" s="9"/>
      <c r="S11" s="9"/>
      <c r="T11" s="9"/>
      <c r="U11" s="9"/>
      <c r="V11" s="9"/>
      <c r="W11" s="9"/>
      <c r="X11" s="9"/>
    </row>
    <row r="12" spans="1:24" ht="13.8" x14ac:dyDescent="0.3">
      <c r="A12" s="461" t="s">
        <v>81</v>
      </c>
      <c r="B12" s="502">
        <v>20762.283459157272</v>
      </c>
      <c r="C12" s="503">
        <v>22209.994833439509</v>
      </c>
      <c r="D12" s="503">
        <v>23021.859848538952</v>
      </c>
      <c r="E12" s="503">
        <v>25227.143192738269</v>
      </c>
      <c r="F12" s="503">
        <v>31386.405813972622</v>
      </c>
      <c r="G12" s="503">
        <v>37457.860791563697</v>
      </c>
      <c r="H12" s="504">
        <v>39286.365255590827</v>
      </c>
      <c r="I12" s="9"/>
      <c r="J12" s="9"/>
      <c r="K12" s="9"/>
      <c r="L12" s="9"/>
      <c r="M12" s="9"/>
      <c r="N12" s="9"/>
      <c r="O12" s="9"/>
      <c r="P12" s="9"/>
      <c r="Q12" s="9"/>
      <c r="R12" s="9"/>
      <c r="S12" s="9"/>
      <c r="T12" s="9"/>
      <c r="U12" s="9"/>
      <c r="V12" s="9"/>
      <c r="W12" s="9"/>
      <c r="X12" s="9"/>
    </row>
    <row r="13" spans="1:24" ht="13.8" x14ac:dyDescent="0.3">
      <c r="A13" s="460" t="s">
        <v>82</v>
      </c>
      <c r="B13" s="499">
        <v>27809.587707650735</v>
      </c>
      <c r="C13" s="500">
        <v>29219.658623409079</v>
      </c>
      <c r="D13" s="500">
        <v>31142.688007167148</v>
      </c>
      <c r="E13" s="500">
        <v>31261.955284071464</v>
      </c>
      <c r="F13" s="500">
        <v>34211.207439712322</v>
      </c>
      <c r="G13" s="500">
        <v>38258.0602985562</v>
      </c>
      <c r="H13" s="501">
        <v>40292.627711312547</v>
      </c>
      <c r="J13" s="9"/>
      <c r="K13" s="9"/>
      <c r="L13" s="9"/>
      <c r="M13" s="9"/>
      <c r="N13" s="9"/>
      <c r="O13" s="9"/>
      <c r="P13" s="9"/>
      <c r="Q13" s="9"/>
      <c r="R13" s="9"/>
      <c r="S13" s="9"/>
      <c r="T13" s="9"/>
      <c r="U13" s="9"/>
      <c r="V13" s="9"/>
      <c r="W13" s="9"/>
      <c r="X13" s="9"/>
    </row>
    <row r="14" spans="1:24" ht="14.25" customHeight="1" x14ac:dyDescent="0.3">
      <c r="A14" s="462"/>
      <c r="B14" s="456"/>
      <c r="C14" s="449"/>
      <c r="D14" s="449"/>
      <c r="E14" s="449"/>
      <c r="F14" s="449"/>
      <c r="G14" s="449"/>
      <c r="H14" s="457"/>
      <c r="I14" s="9"/>
      <c r="J14" s="9"/>
      <c r="K14" s="9"/>
      <c r="L14" s="9"/>
      <c r="M14" s="9"/>
      <c r="N14" s="9"/>
      <c r="O14" s="9"/>
      <c r="P14" s="9"/>
      <c r="Q14" s="9"/>
      <c r="R14" s="9"/>
      <c r="S14" s="9"/>
      <c r="T14" s="9"/>
      <c r="U14" s="9"/>
      <c r="V14" s="9"/>
      <c r="W14" s="9"/>
      <c r="X14" s="9"/>
    </row>
    <row r="15" spans="1:24" ht="14.25" customHeight="1" x14ac:dyDescent="0.3">
      <c r="A15" s="569" t="s">
        <v>83</v>
      </c>
      <c r="B15" s="499"/>
      <c r="C15" s="500"/>
      <c r="D15" s="500"/>
      <c r="E15" s="500"/>
      <c r="F15" s="500"/>
      <c r="G15" s="500"/>
      <c r="H15" s="501"/>
      <c r="I15" s="9"/>
      <c r="J15" s="9"/>
      <c r="K15" s="9"/>
      <c r="L15" s="9"/>
      <c r="M15" s="9"/>
      <c r="N15" s="9"/>
      <c r="O15" s="9"/>
      <c r="P15" s="9"/>
      <c r="Q15" s="9"/>
      <c r="R15" s="9"/>
      <c r="S15" s="9"/>
      <c r="T15" s="9"/>
      <c r="U15" s="9"/>
      <c r="V15" s="9"/>
      <c r="W15" s="9"/>
      <c r="X15" s="9"/>
    </row>
    <row r="16" spans="1:24" ht="13.8" x14ac:dyDescent="0.3">
      <c r="A16" s="461" t="s">
        <v>84</v>
      </c>
      <c r="B16" s="502">
        <v>10798.292515131339</v>
      </c>
      <c r="C16" s="503">
        <v>11549.224912301041</v>
      </c>
      <c r="D16" s="503">
        <v>12155.511962969365</v>
      </c>
      <c r="E16" s="503">
        <v>12856.658757378531</v>
      </c>
      <c r="F16" s="503">
        <v>13971.848467676971</v>
      </c>
      <c r="G16" s="503">
        <v>14716.19080283618</v>
      </c>
      <c r="H16" s="504">
        <v>16070.742569640801</v>
      </c>
      <c r="I16" s="9"/>
      <c r="J16" s="9"/>
      <c r="K16" s="9"/>
      <c r="L16" s="9"/>
      <c r="M16" s="9"/>
      <c r="N16" s="9"/>
      <c r="O16" s="9"/>
      <c r="P16" s="9"/>
      <c r="Q16" s="9"/>
      <c r="R16" s="9"/>
      <c r="S16" s="9"/>
      <c r="T16" s="9"/>
      <c r="U16" s="9"/>
      <c r="V16" s="9"/>
      <c r="W16" s="9"/>
      <c r="X16" s="9"/>
    </row>
    <row r="17" spans="1:26" ht="13.8" x14ac:dyDescent="0.3">
      <c r="A17" s="460" t="s">
        <v>94</v>
      </c>
      <c r="B17" s="499">
        <v>1325.2175331621227</v>
      </c>
      <c r="C17" s="500">
        <v>1407.0845549915914</v>
      </c>
      <c r="D17" s="500">
        <v>1488.6013160312798</v>
      </c>
      <c r="E17" s="500">
        <v>1225.2297196371931</v>
      </c>
      <c r="F17" s="500">
        <v>1517.7346898840608</v>
      </c>
      <c r="G17" s="500">
        <v>1786.0105083243984</v>
      </c>
      <c r="H17" s="501">
        <v>2132.6448104286014</v>
      </c>
      <c r="I17" s="9"/>
      <c r="J17" s="9"/>
      <c r="K17" s="9"/>
      <c r="L17" s="9"/>
      <c r="M17" s="9"/>
      <c r="N17" s="9"/>
      <c r="O17" s="9"/>
      <c r="P17" s="9"/>
      <c r="Q17" s="9"/>
      <c r="R17" s="9"/>
      <c r="S17" s="9"/>
      <c r="T17" s="9"/>
      <c r="U17" s="9"/>
      <c r="V17" s="9"/>
      <c r="W17" s="9"/>
      <c r="X17" s="9"/>
    </row>
    <row r="18" spans="1:26" ht="13.8" x14ac:dyDescent="0.3">
      <c r="A18" s="484" t="s">
        <v>85</v>
      </c>
      <c r="B18" s="505">
        <v>15686.077659357274</v>
      </c>
      <c r="C18" s="506">
        <v>16263.349156116446</v>
      </c>
      <c r="D18" s="506">
        <v>17498.574728166503</v>
      </c>
      <c r="E18" s="506">
        <v>17180.06680705574</v>
      </c>
      <c r="F18" s="506">
        <v>18721.62428215129</v>
      </c>
      <c r="G18" s="506">
        <v>21755.858987395623</v>
      </c>
      <c r="H18" s="507">
        <v>22089.240331243145</v>
      </c>
      <c r="I18" s="9"/>
      <c r="J18" s="9"/>
      <c r="K18" s="9"/>
      <c r="L18" s="9"/>
      <c r="M18" s="9"/>
      <c r="N18" s="9"/>
      <c r="O18" s="9"/>
      <c r="P18" s="9"/>
      <c r="Q18" s="9"/>
      <c r="R18" s="9"/>
      <c r="S18" s="9"/>
      <c r="T18" s="9"/>
      <c r="U18" s="9"/>
      <c r="V18" s="9"/>
      <c r="W18" s="9"/>
      <c r="X18" s="9"/>
    </row>
    <row r="19" spans="1:26" ht="14.25" customHeight="1" x14ac:dyDescent="0.3">
      <c r="A19" s="9"/>
      <c r="B19" s="406"/>
      <c r="C19" s="406"/>
      <c r="D19" s="406"/>
      <c r="E19" s="406"/>
      <c r="F19" s="406"/>
      <c r="G19" s="406"/>
      <c r="H19" s="406"/>
      <c r="I19" s="9"/>
      <c r="J19" s="9"/>
      <c r="K19" s="9"/>
      <c r="L19" s="9"/>
      <c r="M19" s="9"/>
      <c r="N19" s="9"/>
      <c r="O19" s="9"/>
      <c r="P19" s="9"/>
      <c r="Q19" s="9"/>
      <c r="R19" s="9"/>
      <c r="S19" s="9"/>
      <c r="T19" s="9"/>
      <c r="U19" s="9"/>
      <c r="V19" s="9"/>
      <c r="W19" s="9"/>
      <c r="X19" s="9"/>
    </row>
    <row r="20" spans="1:26" s="17" customFormat="1" ht="18" customHeight="1" x14ac:dyDescent="0.25">
      <c r="A20" s="652" t="s">
        <v>300</v>
      </c>
      <c r="B20" s="653"/>
      <c r="C20" s="653"/>
      <c r="D20" s="653"/>
      <c r="E20" s="653"/>
      <c r="F20" s="653"/>
      <c r="G20" s="653"/>
      <c r="H20" s="654"/>
    </row>
    <row r="21" spans="1:26" s="9" customFormat="1" ht="14.25" customHeight="1" x14ac:dyDescent="0.3">
      <c r="A21" s="648" t="s">
        <v>72</v>
      </c>
      <c r="B21" s="638" t="s">
        <v>73</v>
      </c>
      <c r="C21" s="638"/>
      <c r="D21" s="638"/>
      <c r="E21" s="638"/>
      <c r="F21" s="638"/>
      <c r="G21" s="638"/>
      <c r="H21" s="639"/>
    </row>
    <row r="22" spans="1:26" s="9" customFormat="1" ht="14.25" customHeight="1" x14ac:dyDescent="0.3">
      <c r="A22" s="636"/>
      <c r="B22" s="450"/>
      <c r="C22" s="451" t="s">
        <v>274</v>
      </c>
      <c r="D22" s="451" t="s">
        <v>275</v>
      </c>
      <c r="E22" s="451" t="s">
        <v>276</v>
      </c>
      <c r="F22" s="451" t="s">
        <v>277</v>
      </c>
      <c r="G22" s="451" t="s">
        <v>278</v>
      </c>
      <c r="H22" s="452" t="s">
        <v>279</v>
      </c>
    </row>
    <row r="23" spans="1:26" s="9" customFormat="1" ht="14.25" customHeight="1" x14ac:dyDescent="0.3">
      <c r="A23" s="467" t="s">
        <v>79</v>
      </c>
      <c r="B23" s="475"/>
      <c r="C23" s="433"/>
      <c r="D23" s="468"/>
      <c r="E23" s="433"/>
      <c r="F23" s="433"/>
      <c r="G23" s="433"/>
      <c r="H23" s="433"/>
    </row>
    <row r="24" spans="1:26" s="9" customFormat="1" ht="14.25" customHeight="1" x14ac:dyDescent="0.3">
      <c r="A24" s="469" t="s">
        <v>80</v>
      </c>
      <c r="B24" s="476"/>
      <c r="C24" s="508">
        <v>5.8836158076476686</v>
      </c>
      <c r="D24" s="508">
        <v>5.3177383377708276</v>
      </c>
      <c r="E24" s="508">
        <v>4.2916459439414467</v>
      </c>
      <c r="F24" s="508">
        <v>16.124376246886829</v>
      </c>
      <c r="G24" s="508">
        <v>15.424810956618984</v>
      </c>
      <c r="H24" s="508">
        <v>5.1020602023522876</v>
      </c>
    </row>
    <row r="25" spans="1:26" s="9" customFormat="1" ht="14.25" customHeight="1" x14ac:dyDescent="0.3">
      <c r="A25" s="470" t="s">
        <v>81</v>
      </c>
      <c r="B25" s="476"/>
      <c r="C25" s="509">
        <v>6.972794573054153</v>
      </c>
      <c r="D25" s="509">
        <v>3.6554038899509145</v>
      </c>
      <c r="E25" s="509">
        <v>9.5790842212918328</v>
      </c>
      <c r="F25" s="509">
        <v>24.415220440050934</v>
      </c>
      <c r="G25" s="509">
        <v>19.344218683644819</v>
      </c>
      <c r="H25" s="509">
        <v>4.8814973022670571</v>
      </c>
    </row>
    <row r="26" spans="1:26" s="9" customFormat="1" ht="14.25" customHeight="1" x14ac:dyDescent="0.3">
      <c r="A26" s="471" t="s">
        <v>82</v>
      </c>
      <c r="B26" s="477"/>
      <c r="C26" s="508">
        <v>5.0704488343436216</v>
      </c>
      <c r="D26" s="508">
        <v>6.5812862790171289</v>
      </c>
      <c r="E26" s="508">
        <v>0.38297040023285156</v>
      </c>
      <c r="F26" s="508">
        <v>9.4339977421167731</v>
      </c>
      <c r="G26" s="508">
        <v>11.829026689500278</v>
      </c>
      <c r="H26" s="508">
        <v>5.3180098438841306</v>
      </c>
    </row>
    <row r="27" spans="1:26" s="9" customFormat="1" ht="14.25" customHeight="1" x14ac:dyDescent="0.3">
      <c r="A27" s="464"/>
      <c r="B27" s="478"/>
      <c r="C27" s="511"/>
      <c r="D27" s="511"/>
      <c r="E27" s="511"/>
      <c r="F27" s="511"/>
      <c r="G27" s="511"/>
      <c r="H27" s="511"/>
    </row>
    <row r="28" spans="1:26" s="9" customFormat="1" ht="14.25" customHeight="1" x14ac:dyDescent="0.3">
      <c r="A28" s="568" t="s">
        <v>83</v>
      </c>
      <c r="B28" s="479"/>
      <c r="C28" s="512"/>
      <c r="D28" s="512"/>
      <c r="E28" s="512"/>
      <c r="F28" s="512"/>
      <c r="G28" s="512"/>
      <c r="H28" s="512"/>
    </row>
    <row r="29" spans="1:26" s="9" customFormat="1" ht="14.25" customHeight="1" x14ac:dyDescent="0.3">
      <c r="A29" s="474" t="s">
        <v>84</v>
      </c>
      <c r="B29" s="479"/>
      <c r="C29" s="513">
        <v>6.9541772101231913</v>
      </c>
      <c r="D29" s="513">
        <v>5.24959081905636</v>
      </c>
      <c r="E29" s="513">
        <v>5.7681387385833283</v>
      </c>
      <c r="F29" s="513">
        <v>8.6740243428987682</v>
      </c>
      <c r="G29" s="513">
        <v>5.3274435153029209</v>
      </c>
      <c r="H29" s="513">
        <v>9.2044998937059539</v>
      </c>
    </row>
    <row r="30" spans="1:26" s="9" customFormat="1" ht="14.25" customHeight="1" x14ac:dyDescent="0.3">
      <c r="A30" s="471" t="s">
        <v>94</v>
      </c>
      <c r="B30" s="479"/>
      <c r="C30" s="514">
        <v>6.17762893870899</v>
      </c>
      <c r="D30" s="514">
        <v>5.7933093466565388</v>
      </c>
      <c r="E30" s="514">
        <v>-17.692554316440802</v>
      </c>
      <c r="F30" s="514">
        <v>23.873479851066826</v>
      </c>
      <c r="G30" s="514">
        <v>17.676068171099857</v>
      </c>
      <c r="H30" s="514">
        <v>19.408301378327764</v>
      </c>
    </row>
    <row r="31" spans="1:26" s="9" customFormat="1" ht="14.25" customHeight="1" x14ac:dyDescent="0.3">
      <c r="A31" s="484" t="s">
        <v>85</v>
      </c>
      <c r="B31" s="480"/>
      <c r="C31" s="515">
        <v>3.6801519748616673</v>
      </c>
      <c r="D31" s="515">
        <v>7.5951488232391728</v>
      </c>
      <c r="E31" s="515">
        <v>-1.8201935075207953</v>
      </c>
      <c r="F31" s="515">
        <v>8.9729422615658407</v>
      </c>
      <c r="G31" s="515">
        <v>16.207112478681097</v>
      </c>
      <c r="H31" s="515">
        <v>1.5323749985724167</v>
      </c>
    </row>
    <row r="32" spans="1:26" ht="15.75" customHeight="1" x14ac:dyDescent="0.3">
      <c r="A32" s="463"/>
      <c r="B32" s="9"/>
      <c r="C32" s="9"/>
      <c r="D32" s="440"/>
      <c r="E32" s="9"/>
      <c r="F32" s="9"/>
      <c r="G32" s="9"/>
      <c r="H32" s="9"/>
      <c r="I32" s="9"/>
      <c r="J32" s="9"/>
      <c r="K32" s="9"/>
      <c r="L32" s="9"/>
      <c r="M32" s="9"/>
      <c r="N32" s="9"/>
      <c r="O32" s="9"/>
      <c r="P32" s="9"/>
      <c r="Q32" s="9"/>
      <c r="R32" s="9"/>
      <c r="S32" s="9"/>
      <c r="T32" s="9"/>
      <c r="U32" s="9"/>
      <c r="V32" s="9"/>
      <c r="W32" s="9"/>
      <c r="X32" s="9"/>
      <c r="Y32" s="9"/>
      <c r="Z32" s="9"/>
    </row>
    <row r="33" spans="1:26" s="9" customFormat="1" ht="19.2" x14ac:dyDescent="0.45">
      <c r="A33" s="645" t="s">
        <v>95</v>
      </c>
      <c r="B33" s="646"/>
      <c r="C33" s="646"/>
      <c r="D33" s="646"/>
      <c r="E33" s="646"/>
      <c r="F33" s="646"/>
      <c r="G33" s="646"/>
      <c r="H33" s="647"/>
    </row>
    <row r="34" spans="1:26" s="9" customFormat="1" ht="17.25" customHeight="1" x14ac:dyDescent="0.3">
      <c r="A34" s="648" t="s">
        <v>72</v>
      </c>
      <c r="B34" s="637" t="s">
        <v>73</v>
      </c>
      <c r="C34" s="638"/>
      <c r="D34" s="638"/>
      <c r="E34" s="638"/>
      <c r="F34" s="638"/>
      <c r="G34" s="638"/>
      <c r="H34" s="639"/>
    </row>
    <row r="35" spans="1:26" s="9" customFormat="1" ht="13.8" x14ac:dyDescent="0.3">
      <c r="A35" s="636"/>
      <c r="B35" s="450" t="s">
        <v>273</v>
      </c>
      <c r="C35" s="451" t="s">
        <v>274</v>
      </c>
      <c r="D35" s="451" t="s">
        <v>275</v>
      </c>
      <c r="E35" s="451" t="s">
        <v>276</v>
      </c>
      <c r="F35" s="451" t="s">
        <v>277</v>
      </c>
      <c r="G35" s="451" t="s">
        <v>278</v>
      </c>
      <c r="H35" s="452" t="s">
        <v>279</v>
      </c>
    </row>
    <row r="36" spans="1:26" s="9" customFormat="1" ht="13.2" x14ac:dyDescent="0.3">
      <c r="A36" s="467" t="s">
        <v>79</v>
      </c>
      <c r="B36" s="433"/>
      <c r="C36" s="433"/>
      <c r="D36" s="468"/>
      <c r="E36" s="433"/>
      <c r="F36" s="433"/>
      <c r="G36" s="433"/>
      <c r="H36" s="433"/>
    </row>
    <row r="37" spans="1:26" s="9" customFormat="1" ht="13.2" x14ac:dyDescent="0.3">
      <c r="A37" s="469" t="s">
        <v>80</v>
      </c>
      <c r="B37" s="508">
        <v>86.993625881285325</v>
      </c>
      <c r="C37" s="508">
        <v>85.117965962137717</v>
      </c>
      <c r="D37" s="508">
        <v>83.608459275985155</v>
      </c>
      <c r="E37" s="508">
        <v>79.681746549477893</v>
      </c>
      <c r="F37" s="508">
        <v>77.303852706908486</v>
      </c>
      <c r="G37" s="508">
        <v>74.999178572078449</v>
      </c>
      <c r="H37" s="508">
        <v>72.267712026200599</v>
      </c>
    </row>
    <row r="38" spans="1:26" s="9" customFormat="1" ht="13.2" x14ac:dyDescent="0.3">
      <c r="A38" s="470" t="s">
        <v>81</v>
      </c>
      <c r="B38" s="509">
        <v>85.07142304098592</v>
      </c>
      <c r="C38" s="509">
        <v>84.757772478066272</v>
      </c>
      <c r="D38" s="509">
        <v>83.225929376509811</v>
      </c>
      <c r="E38" s="509">
        <v>79.655327679137741</v>
      </c>
      <c r="F38" s="509">
        <v>78.177061158776567</v>
      </c>
      <c r="G38" s="509">
        <v>75.997685842127922</v>
      </c>
      <c r="H38" s="509">
        <v>73.811672569942161</v>
      </c>
    </row>
    <row r="39" spans="1:26" s="9" customFormat="1" ht="13.2" x14ac:dyDescent="0.3">
      <c r="A39" s="471" t="s">
        <v>82</v>
      </c>
      <c r="B39" s="508">
        <v>88.486324877018191</v>
      </c>
      <c r="C39" s="508">
        <v>85.393805174303111</v>
      </c>
      <c r="D39" s="508">
        <v>83.893508195602678</v>
      </c>
      <c r="E39" s="508">
        <v>79.703078297486812</v>
      </c>
      <c r="F39" s="508">
        <v>76.519727905170171</v>
      </c>
      <c r="G39" s="508">
        <v>74.046653701521578</v>
      </c>
      <c r="H39" s="508">
        <v>70.823259344442974</v>
      </c>
    </row>
    <row r="40" spans="1:26" s="9" customFormat="1" ht="14.25" customHeight="1" x14ac:dyDescent="0.3">
      <c r="A40" s="464"/>
      <c r="B40" s="516"/>
      <c r="C40" s="511"/>
      <c r="D40" s="511"/>
      <c r="E40" s="511"/>
      <c r="F40" s="511"/>
      <c r="G40" s="511"/>
      <c r="H40" s="511"/>
    </row>
    <row r="41" spans="1:26" s="9" customFormat="1" ht="14.25" customHeight="1" x14ac:dyDescent="0.3">
      <c r="A41" s="568" t="s">
        <v>83</v>
      </c>
      <c r="B41" s="508"/>
      <c r="C41" s="512"/>
      <c r="D41" s="512"/>
      <c r="E41" s="512"/>
      <c r="F41" s="512"/>
      <c r="G41" s="512"/>
      <c r="H41" s="512"/>
    </row>
    <row r="42" spans="1:26" s="9" customFormat="1" ht="14.25" customHeight="1" x14ac:dyDescent="0.3">
      <c r="A42" s="474" t="s">
        <v>84</v>
      </c>
      <c r="B42" s="517">
        <v>86.405768388428811</v>
      </c>
      <c r="C42" s="513">
        <v>83.526052507014214</v>
      </c>
      <c r="D42" s="513">
        <v>80.130792930684038</v>
      </c>
      <c r="E42" s="513">
        <v>71.587516912167516</v>
      </c>
      <c r="F42" s="513">
        <v>67.679390015663017</v>
      </c>
      <c r="G42" s="513">
        <v>61.576034109358901</v>
      </c>
      <c r="H42" s="513">
        <v>58.26921709079479</v>
      </c>
    </row>
    <row r="43" spans="1:26" s="9" customFormat="1" ht="14.25" customHeight="1" x14ac:dyDescent="0.3">
      <c r="A43" s="471" t="s">
        <v>94</v>
      </c>
      <c r="B43" s="518">
        <v>89.57350243020511</v>
      </c>
      <c r="C43" s="514">
        <v>88.053101788812796</v>
      </c>
      <c r="D43" s="514">
        <v>86.420625832094387</v>
      </c>
      <c r="E43" s="514">
        <v>85.067229467471066</v>
      </c>
      <c r="F43" s="514">
        <v>81.050440754374577</v>
      </c>
      <c r="G43" s="514">
        <v>81.190430408737612</v>
      </c>
      <c r="H43" s="514">
        <v>79.096914299448599</v>
      </c>
    </row>
    <row r="44" spans="1:26" s="9" customFormat="1" ht="14.25" customHeight="1" x14ac:dyDescent="0.3">
      <c r="A44" s="484" t="s">
        <v>85</v>
      </c>
      <c r="B44" s="517">
        <v>89.884068309846541</v>
      </c>
      <c r="C44" s="515">
        <v>86.541928229186311</v>
      </c>
      <c r="D44" s="515">
        <v>86.499881140387174</v>
      </c>
      <c r="E44" s="515">
        <v>86.665787031921866</v>
      </c>
      <c r="F44" s="515">
        <v>84.361082311411323</v>
      </c>
      <c r="G44" s="515">
        <v>85.088491122409366</v>
      </c>
      <c r="H44" s="515">
        <v>82.994209353674606</v>
      </c>
    </row>
    <row r="45" spans="1:26" ht="15.75" customHeight="1" x14ac:dyDescent="0.3">
      <c r="A45" s="463"/>
      <c r="B45" s="15"/>
      <c r="C45" s="9"/>
      <c r="D45" s="440"/>
      <c r="E45" s="9"/>
      <c r="F45" s="9"/>
      <c r="G45" s="9"/>
      <c r="H45" s="9"/>
      <c r="I45" s="9"/>
      <c r="J45" s="9"/>
      <c r="K45" s="9"/>
      <c r="L45" s="9"/>
      <c r="M45" s="9"/>
      <c r="N45" s="9"/>
      <c r="O45" s="9"/>
      <c r="P45" s="9"/>
      <c r="Q45" s="9"/>
      <c r="R45" s="9"/>
      <c r="S45" s="9"/>
      <c r="T45" s="9"/>
      <c r="U45" s="9"/>
      <c r="V45" s="9"/>
      <c r="W45" s="9"/>
      <c r="X45" s="9"/>
      <c r="Y45" s="9"/>
      <c r="Z45" s="9"/>
    </row>
    <row r="46" spans="1:26" s="9" customFormat="1" ht="19.2" x14ac:dyDescent="0.45">
      <c r="A46" s="645" t="s">
        <v>292</v>
      </c>
      <c r="B46" s="646"/>
      <c r="C46" s="646"/>
      <c r="D46" s="646"/>
      <c r="E46" s="646"/>
      <c r="F46" s="646"/>
      <c r="G46" s="646"/>
      <c r="H46" s="647"/>
    </row>
    <row r="47" spans="1:26" s="9" customFormat="1" ht="17.25" customHeight="1" x14ac:dyDescent="0.3">
      <c r="A47" s="648" t="s">
        <v>72</v>
      </c>
      <c r="B47" s="637" t="s">
        <v>73</v>
      </c>
      <c r="C47" s="638"/>
      <c r="D47" s="638"/>
      <c r="E47" s="638"/>
      <c r="F47" s="638"/>
      <c r="G47" s="638"/>
      <c r="H47" s="639"/>
    </row>
    <row r="48" spans="1:26" s="17" customFormat="1" ht="12" customHeight="1" x14ac:dyDescent="0.25">
      <c r="A48" s="636"/>
      <c r="B48" s="556"/>
      <c r="C48" s="557" t="s">
        <v>274</v>
      </c>
      <c r="D48" s="557" t="s">
        <v>275</v>
      </c>
      <c r="E48" s="557" t="s">
        <v>276</v>
      </c>
      <c r="F48" s="557" t="s">
        <v>277</v>
      </c>
      <c r="G48" s="557" t="s">
        <v>278</v>
      </c>
      <c r="H48" s="558" t="s">
        <v>279</v>
      </c>
    </row>
    <row r="49" spans="1:9" s="9" customFormat="1" ht="13.2" x14ac:dyDescent="0.3">
      <c r="A49" s="467" t="s">
        <v>79</v>
      </c>
      <c r="B49" s="475"/>
      <c r="C49" s="433"/>
      <c r="D49" s="468"/>
      <c r="E49" s="433"/>
      <c r="F49" s="433"/>
      <c r="G49" s="433"/>
      <c r="H49" s="433"/>
      <c r="I49" s="550"/>
    </row>
    <row r="50" spans="1:9" s="9" customFormat="1" ht="13.2" x14ac:dyDescent="0.3">
      <c r="A50" s="469" t="s">
        <v>80</v>
      </c>
      <c r="B50" s="476"/>
      <c r="C50" s="508">
        <v>5.1183707239971765</v>
      </c>
      <c r="D50" s="508">
        <v>4.5263507082993213</v>
      </c>
      <c r="E50" s="508">
        <v>3.5881790513097531</v>
      </c>
      <c r="F50" s="508">
        <v>12.848184613728579</v>
      </c>
      <c r="G50" s="508">
        <v>11.92397314222382</v>
      </c>
      <c r="H50" s="508">
        <v>3.8265032420171394</v>
      </c>
      <c r="I50" s="550"/>
    </row>
    <row r="51" spans="1:9" s="9" customFormat="1" ht="13.2" x14ac:dyDescent="0.3">
      <c r="A51" s="470" t="s">
        <v>81</v>
      </c>
      <c r="B51" s="476"/>
      <c r="C51" s="509">
        <v>5.9318555690218062</v>
      </c>
      <c r="D51" s="509">
        <v>3.0982389121989802</v>
      </c>
      <c r="E51" s="509">
        <v>7.9722818689287349</v>
      </c>
      <c r="F51" s="509">
        <v>19.448023845106388</v>
      </c>
      <c r="G51" s="509">
        <v>15.122741671000492</v>
      </c>
      <c r="H51" s="509">
        <v>3.7098249841688675</v>
      </c>
    </row>
    <row r="52" spans="1:9" s="9" customFormat="1" ht="13.2" x14ac:dyDescent="0.3">
      <c r="A52" s="471" t="s">
        <v>82</v>
      </c>
      <c r="B52" s="477"/>
      <c r="C52" s="508">
        <v>4.4866538282802786</v>
      </c>
      <c r="D52" s="508">
        <v>5.6200107830670296</v>
      </c>
      <c r="E52" s="508">
        <v>0.3212873041060797</v>
      </c>
      <c r="F52" s="508">
        <v>7.51918660698247</v>
      </c>
      <c r="G52" s="508">
        <v>9.0515390366355728</v>
      </c>
      <c r="H52" s="508">
        <v>3.9378083329137104</v>
      </c>
    </row>
    <row r="53" spans="1:9" s="9" customFormat="1" ht="14.25" customHeight="1" x14ac:dyDescent="0.3">
      <c r="A53" s="464"/>
      <c r="B53" s="478"/>
      <c r="C53" s="511"/>
      <c r="D53" s="511"/>
      <c r="E53" s="511"/>
      <c r="F53" s="511"/>
      <c r="G53" s="511"/>
      <c r="H53" s="511"/>
    </row>
    <row r="54" spans="1:9" s="9" customFormat="1" ht="14.25" customHeight="1" x14ac:dyDescent="0.3">
      <c r="A54" s="568" t="s">
        <v>83</v>
      </c>
      <c r="B54" s="479"/>
      <c r="C54" s="512"/>
      <c r="D54" s="512"/>
      <c r="E54" s="512"/>
      <c r="F54" s="512"/>
      <c r="G54" s="512"/>
      <c r="H54" s="512"/>
    </row>
    <row r="55" spans="1:9" s="9" customFormat="1" ht="14.25" customHeight="1" x14ac:dyDescent="0.3">
      <c r="A55" s="474" t="s">
        <v>84</v>
      </c>
      <c r="B55" s="479"/>
      <c r="C55" s="513">
        <v>6.008810253499945</v>
      </c>
      <c r="D55" s="513">
        <v>4.3847759839284128</v>
      </c>
      <c r="E55" s="513">
        <v>4.6220553085687772</v>
      </c>
      <c r="F55" s="513">
        <v>6.2095186434381837</v>
      </c>
      <c r="G55" s="513">
        <v>3.6055812745860121</v>
      </c>
      <c r="H55" s="513">
        <v>5.6677659941442826</v>
      </c>
    </row>
    <row r="56" spans="1:9" s="9" customFormat="1" ht="14.25" customHeight="1" x14ac:dyDescent="0.3">
      <c r="A56" s="471" t="s">
        <v>94</v>
      </c>
      <c r="B56" s="479"/>
      <c r="C56" s="514">
        <v>5.5335186075435514</v>
      </c>
      <c r="D56" s="514">
        <v>5.1011885759522881</v>
      </c>
      <c r="E56" s="514">
        <v>-15.29001616595137</v>
      </c>
      <c r="F56" s="514">
        <v>20.308507886777488</v>
      </c>
      <c r="G56" s="514">
        <v>14.326531160720151</v>
      </c>
      <c r="H56" s="514">
        <v>15.757683424089265</v>
      </c>
    </row>
    <row r="57" spans="1:9" s="9" customFormat="1" ht="14.25" customHeight="1" x14ac:dyDescent="0.3">
      <c r="A57" s="484" t="s">
        <v>85</v>
      </c>
      <c r="B57" s="480"/>
      <c r="C57" s="513">
        <v>3.3078703149908275</v>
      </c>
      <c r="D57" s="513">
        <v>6.5729882435075337</v>
      </c>
      <c r="E57" s="513">
        <v>-1.5744652205305323</v>
      </c>
      <c r="F57" s="513">
        <v>7.7764710309059648</v>
      </c>
      <c r="G57" s="513">
        <v>13.672495498443176</v>
      </c>
      <c r="H57" s="513">
        <v>1.3038747646223114</v>
      </c>
    </row>
    <row r="58" spans="1:9" s="9" customFormat="1" ht="15" x14ac:dyDescent="0.3">
      <c r="A58" s="519"/>
      <c r="B58" s="520"/>
      <c r="C58" s="520"/>
      <c r="D58" s="520"/>
      <c r="E58" s="520"/>
      <c r="F58" s="520"/>
      <c r="G58" s="520"/>
      <c r="H58" s="520"/>
    </row>
    <row r="59" spans="1:9" s="9" customFormat="1" ht="19.2" x14ac:dyDescent="0.45">
      <c r="A59" s="645" t="s">
        <v>298</v>
      </c>
      <c r="B59" s="646"/>
      <c r="C59" s="646"/>
      <c r="D59" s="646"/>
      <c r="E59" s="646"/>
      <c r="F59" s="646"/>
      <c r="G59" s="646"/>
      <c r="H59" s="647"/>
    </row>
    <row r="60" spans="1:9" s="9" customFormat="1" ht="17.25" customHeight="1" x14ac:dyDescent="0.3">
      <c r="A60" s="648" t="s">
        <v>72</v>
      </c>
      <c r="B60" s="637" t="s">
        <v>73</v>
      </c>
      <c r="C60" s="638"/>
      <c r="D60" s="638"/>
      <c r="E60" s="638"/>
      <c r="F60" s="638"/>
      <c r="G60" s="638"/>
      <c r="H60" s="639"/>
    </row>
    <row r="61" spans="1:9" s="17" customFormat="1" ht="13.8" x14ac:dyDescent="0.25">
      <c r="A61" s="636"/>
      <c r="B61" s="556" t="s">
        <v>273</v>
      </c>
      <c r="C61" s="557" t="s">
        <v>274</v>
      </c>
      <c r="D61" s="557" t="s">
        <v>275</v>
      </c>
      <c r="E61" s="557" t="s">
        <v>276</v>
      </c>
      <c r="F61" s="557" t="s">
        <v>277</v>
      </c>
      <c r="G61" s="557" t="s">
        <v>278</v>
      </c>
      <c r="H61" s="558" t="s">
        <v>279</v>
      </c>
    </row>
    <row r="62" spans="1:9" s="9" customFormat="1" ht="13.2" x14ac:dyDescent="0.3">
      <c r="A62" s="467" t="s">
        <v>79</v>
      </c>
      <c r="B62" s="433"/>
      <c r="C62" s="433"/>
      <c r="D62" s="468"/>
      <c r="E62" s="433"/>
      <c r="F62" s="433"/>
      <c r="G62" s="433"/>
      <c r="H62" s="433"/>
    </row>
    <row r="63" spans="1:9" s="9" customFormat="1" ht="13.2" x14ac:dyDescent="0.3">
      <c r="A63" s="469" t="s">
        <v>80</v>
      </c>
      <c r="B63" s="508">
        <v>5.2768496961672895</v>
      </c>
      <c r="C63" s="508">
        <v>5.2065318935734979</v>
      </c>
      <c r="D63" s="508">
        <v>5.1095352237503731</v>
      </c>
      <c r="E63" s="508">
        <v>5.6575602573144073</v>
      </c>
      <c r="F63" s="508">
        <v>5.5002300163910256</v>
      </c>
      <c r="G63" s="508">
        <v>5.1514753519459502</v>
      </c>
      <c r="H63" s="508">
        <v>5.0608013578701341</v>
      </c>
    </row>
    <row r="64" spans="1:9" s="9" customFormat="1" ht="13.2" x14ac:dyDescent="0.3">
      <c r="A64" s="470" t="s">
        <v>81</v>
      </c>
      <c r="B64" s="509">
        <v>2.25561516431884</v>
      </c>
      <c r="C64" s="509">
        <v>2.2484508193979806</v>
      </c>
      <c r="D64" s="509">
        <v>2.1717342518158227</v>
      </c>
      <c r="E64" s="509">
        <v>2.5265774562043637</v>
      </c>
      <c r="F64" s="509">
        <v>2.6316879959797075</v>
      </c>
      <c r="G64" s="509">
        <v>2.5485161353936512</v>
      </c>
      <c r="H64" s="509">
        <v>2.4984042046619623</v>
      </c>
    </row>
    <row r="65" spans="1:26" s="9" customFormat="1" ht="13.2" x14ac:dyDescent="0.3">
      <c r="A65" s="485" t="s">
        <v>82</v>
      </c>
      <c r="B65" s="510">
        <v>3.0212345318484486</v>
      </c>
      <c r="C65" s="510">
        <v>2.9580810741755168</v>
      </c>
      <c r="D65" s="510">
        <v>2.9378009719345504</v>
      </c>
      <c r="E65" s="510">
        <v>3.1309828011100436</v>
      </c>
      <c r="F65" s="510">
        <v>2.8685420204113186</v>
      </c>
      <c r="G65" s="510">
        <v>2.602959216552299</v>
      </c>
      <c r="H65" s="510">
        <v>2.5623971532081717</v>
      </c>
    </row>
    <row r="66" spans="1:26" s="9" customFormat="1" ht="13.5" customHeight="1" x14ac:dyDescent="0.3">
      <c r="A66" s="461"/>
      <c r="B66" s="15"/>
      <c r="C66" s="482"/>
      <c r="D66" s="482"/>
      <c r="E66" s="482"/>
      <c r="F66" s="482"/>
      <c r="G66" s="482"/>
      <c r="H66" s="488"/>
    </row>
    <row r="67" spans="1:26" s="9" customFormat="1" ht="13.5" customHeight="1" x14ac:dyDescent="0.3">
      <c r="A67" s="552" t="s">
        <v>272</v>
      </c>
      <c r="B67" s="553">
        <v>920471</v>
      </c>
      <c r="C67" s="554">
        <v>987791</v>
      </c>
      <c r="D67" s="554">
        <v>1060068</v>
      </c>
      <c r="E67" s="554">
        <v>998471</v>
      </c>
      <c r="F67" s="554">
        <v>1192634</v>
      </c>
      <c r="G67" s="554">
        <v>1469791</v>
      </c>
      <c r="H67" s="555">
        <v>1572458.338898222</v>
      </c>
    </row>
    <row r="68" spans="1:26" ht="12.75" customHeight="1" x14ac:dyDescent="0.35">
      <c r="A68" s="496"/>
      <c r="B68" s="497"/>
      <c r="C68" s="497"/>
      <c r="D68" s="498"/>
      <c r="E68" s="498"/>
      <c r="F68" s="498"/>
      <c r="G68" s="498"/>
      <c r="H68" s="498"/>
      <c r="I68" s="9"/>
      <c r="J68" s="9"/>
      <c r="K68" s="9"/>
      <c r="L68" s="9"/>
      <c r="M68" s="9"/>
      <c r="N68" s="9"/>
      <c r="O68" s="9"/>
      <c r="P68" s="9"/>
      <c r="Q68" s="9"/>
      <c r="R68" s="9"/>
      <c r="S68" s="9"/>
      <c r="T68" s="9"/>
      <c r="U68" s="9"/>
      <c r="V68" s="9"/>
      <c r="W68" s="9"/>
      <c r="X68" s="9"/>
      <c r="Y68" s="9"/>
      <c r="Z68" s="9"/>
    </row>
    <row r="69" spans="1:26" ht="12.75" customHeight="1" x14ac:dyDescent="0.25">
      <c r="A69" s="572" t="s">
        <v>310</v>
      </c>
      <c r="B69" s="573"/>
      <c r="C69" s="573"/>
      <c r="D69" s="573"/>
      <c r="E69" s="573"/>
      <c r="F69" s="573"/>
      <c r="G69" s="537"/>
      <c r="H69" s="536"/>
    </row>
    <row r="70" spans="1:26" ht="12.75" customHeight="1" x14ac:dyDescent="0.25">
      <c r="A70" s="531" t="s">
        <v>26</v>
      </c>
      <c r="B70" s="533"/>
      <c r="C70" s="533"/>
      <c r="D70" s="533"/>
      <c r="E70" s="533"/>
      <c r="F70" s="533"/>
      <c r="H70" s="535"/>
    </row>
    <row r="71" spans="1:26" ht="12.75" customHeight="1" x14ac:dyDescent="0.25">
      <c r="A71" s="534" t="s">
        <v>92</v>
      </c>
      <c r="B71" s="533"/>
      <c r="C71" s="533"/>
      <c r="D71" s="533"/>
      <c r="E71" s="533"/>
      <c r="F71" s="533"/>
      <c r="H71" s="535"/>
    </row>
    <row r="72" spans="1:26" ht="12.75" customHeight="1" x14ac:dyDescent="0.25">
      <c r="A72" s="534" t="s">
        <v>280</v>
      </c>
      <c r="B72" s="532"/>
      <c r="C72" s="532"/>
      <c r="D72" s="532"/>
      <c r="E72" s="532"/>
      <c r="F72" s="532"/>
      <c r="H72" s="535"/>
    </row>
    <row r="73" spans="1:26" ht="12.75" customHeight="1" x14ac:dyDescent="0.25">
      <c r="A73" s="551" t="s">
        <v>311</v>
      </c>
      <c r="B73" s="539"/>
      <c r="C73" s="539"/>
      <c r="D73" s="539"/>
      <c r="E73" s="539"/>
      <c r="F73" s="539"/>
      <c r="G73" s="539"/>
      <c r="H73" s="538"/>
    </row>
  </sheetData>
  <mergeCells count="18">
    <mergeCell ref="A59:H59"/>
    <mergeCell ref="A60:A61"/>
    <mergeCell ref="B60:H60"/>
    <mergeCell ref="A33:H33"/>
    <mergeCell ref="A34:A35"/>
    <mergeCell ref="B34:H34"/>
    <mergeCell ref="A46:H46"/>
    <mergeCell ref="A1:H2"/>
    <mergeCell ref="A47:A48"/>
    <mergeCell ref="B47:H47"/>
    <mergeCell ref="A8:A9"/>
    <mergeCell ref="B8:H8"/>
    <mergeCell ref="A3:H4"/>
    <mergeCell ref="A5:H5"/>
    <mergeCell ref="A20:H20"/>
    <mergeCell ref="A21:A22"/>
    <mergeCell ref="B21:H21"/>
    <mergeCell ref="A7:H7"/>
  </mergeCells>
  <hyperlinks>
    <hyperlink ref="I5" location="Índice!A1" display="Índice" xr:uid="{00000000-0004-0000-0400-000000000000}"/>
  </hyperlinks>
  <printOptions horizontalCentered="1" verticalCentered="1"/>
  <pageMargins left="0.75000000000000011" right="0.75000000000000011" top="1" bottom="1" header="0.5" footer="0.5"/>
  <pageSetup scale="21" orientation="portrait" horizontalDpi="4294967292" vertic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D73"/>
  <sheetViews>
    <sheetView showGridLines="0" zoomScaleNormal="100" workbookViewId="0">
      <selection activeCell="A3" sqref="A3:H4"/>
    </sheetView>
  </sheetViews>
  <sheetFormatPr baseColWidth="10" defaultColWidth="11.44140625" defaultRowHeight="13.35" customHeight="1" x14ac:dyDescent="0.25"/>
  <cols>
    <col min="1" max="1" width="79.77734375" customWidth="1"/>
    <col min="2" max="2" width="12.44140625" customWidth="1"/>
    <col min="3" max="3" width="12" customWidth="1"/>
    <col min="4" max="4" width="13.77734375" customWidth="1"/>
    <col min="5" max="5" width="13" customWidth="1"/>
    <col min="6" max="6" width="13.44140625" bestFit="1" customWidth="1"/>
    <col min="7" max="7" width="11.77734375" customWidth="1"/>
    <col min="8" max="8" width="13.44140625" customWidth="1"/>
    <col min="9" max="9" width="10.44140625" bestFit="1" customWidth="1"/>
    <col min="10" max="10" width="13.44140625" bestFit="1" customWidth="1"/>
    <col min="11" max="11" width="14" customWidth="1"/>
    <col min="12" max="12" width="11.44140625" bestFit="1" customWidth="1"/>
    <col min="13" max="13" width="16.44140625" customWidth="1"/>
    <col min="14" max="14" width="13.44140625" bestFit="1" customWidth="1"/>
    <col min="15" max="15" width="14.44140625" customWidth="1"/>
    <col min="16" max="16" width="16.21875" customWidth="1"/>
    <col min="17" max="17" width="42.44140625" customWidth="1"/>
    <col min="18" max="18" width="14.44140625" bestFit="1" customWidth="1"/>
    <col min="19" max="19" width="15.21875" customWidth="1"/>
    <col min="20" max="21" width="12.44140625" customWidth="1"/>
  </cols>
  <sheetData>
    <row r="1" spans="1:30" ht="60" customHeight="1" x14ac:dyDescent="0.3">
      <c r="A1" s="641"/>
      <c r="B1" s="641"/>
      <c r="C1" s="641"/>
      <c r="D1" s="641"/>
      <c r="E1" s="641"/>
      <c r="F1" s="641"/>
      <c r="G1" s="641"/>
      <c r="H1" s="641"/>
      <c r="I1" s="9"/>
      <c r="J1" s="9"/>
      <c r="K1" s="9"/>
      <c r="L1" s="9"/>
      <c r="M1" s="9"/>
      <c r="N1" s="9"/>
      <c r="O1" s="9"/>
      <c r="P1" s="9"/>
      <c r="Q1" s="9"/>
      <c r="R1" s="9"/>
      <c r="S1" s="9"/>
      <c r="T1" s="9"/>
      <c r="U1" s="9"/>
      <c r="V1" s="9"/>
    </row>
    <row r="2" spans="1:30" ht="30.75" customHeight="1" x14ac:dyDescent="0.3">
      <c r="A2" s="641"/>
      <c r="B2" s="641"/>
      <c r="C2" s="641"/>
      <c r="D2" s="641"/>
      <c r="E2" s="641"/>
      <c r="F2" s="641"/>
      <c r="G2" s="641"/>
      <c r="H2" s="641"/>
      <c r="I2" s="9"/>
      <c r="J2" s="9"/>
      <c r="K2" s="9"/>
      <c r="L2" s="9"/>
      <c r="M2" s="9"/>
      <c r="N2" s="9"/>
      <c r="O2" s="9"/>
      <c r="P2" s="9"/>
      <c r="Q2" s="9"/>
      <c r="R2" s="9"/>
      <c r="S2" s="9"/>
      <c r="T2" s="9"/>
      <c r="U2" s="9"/>
      <c r="V2" s="9"/>
    </row>
    <row r="3" spans="1:30" ht="14.1" customHeight="1" x14ac:dyDescent="0.3">
      <c r="A3" s="640" t="s">
        <v>291</v>
      </c>
      <c r="B3" s="640"/>
      <c r="C3" s="640"/>
      <c r="D3" s="640"/>
      <c r="E3" s="640"/>
      <c r="F3" s="640"/>
      <c r="G3" s="640"/>
      <c r="H3" s="640"/>
      <c r="I3" s="9"/>
      <c r="J3" s="9"/>
      <c r="K3" s="9"/>
      <c r="L3" s="9"/>
      <c r="M3" s="9"/>
      <c r="N3" s="9"/>
      <c r="O3" s="9"/>
      <c r="P3" s="9"/>
      <c r="Q3" s="9"/>
      <c r="R3" s="9"/>
      <c r="S3" s="9"/>
      <c r="T3" s="9"/>
      <c r="U3" s="9"/>
      <c r="V3" s="9"/>
      <c r="W3" s="9"/>
      <c r="X3" s="9"/>
      <c r="Y3" s="9"/>
      <c r="Z3" s="9"/>
      <c r="AA3" s="9"/>
      <c r="AB3" s="9"/>
      <c r="AC3" s="9"/>
      <c r="AD3" s="9"/>
    </row>
    <row r="4" spans="1:30" ht="17.100000000000001" customHeight="1" x14ac:dyDescent="0.3">
      <c r="A4" s="640"/>
      <c r="B4" s="640"/>
      <c r="C4" s="640"/>
      <c r="D4" s="640"/>
      <c r="E4" s="640"/>
      <c r="F4" s="640"/>
      <c r="G4" s="640"/>
      <c r="H4" s="640"/>
      <c r="I4" s="9"/>
      <c r="J4" s="9"/>
      <c r="K4" s="9"/>
      <c r="L4" s="9"/>
      <c r="M4" s="9"/>
      <c r="N4" s="9"/>
      <c r="O4" s="9"/>
      <c r="P4" s="9"/>
      <c r="Q4" s="9"/>
      <c r="R4" s="9"/>
      <c r="S4" s="9"/>
      <c r="T4" s="9"/>
      <c r="U4" s="9"/>
      <c r="V4" s="9"/>
      <c r="W4" s="9"/>
      <c r="X4" s="9"/>
      <c r="Y4" s="9"/>
      <c r="Z4" s="9"/>
      <c r="AA4" s="9"/>
      <c r="AB4" s="9"/>
      <c r="AC4" s="9"/>
      <c r="AD4" s="9"/>
    </row>
    <row r="5" spans="1:30" ht="71.099999999999994" customHeight="1" x14ac:dyDescent="0.3">
      <c r="A5" s="649" t="s">
        <v>96</v>
      </c>
      <c r="B5" s="650"/>
      <c r="C5" s="650"/>
      <c r="D5" s="650"/>
      <c r="E5" s="650"/>
      <c r="F5" s="650"/>
      <c r="G5" s="650"/>
      <c r="H5" s="651"/>
      <c r="I5" s="529" t="s">
        <v>33</v>
      </c>
      <c r="J5" s="9"/>
      <c r="K5" s="9"/>
      <c r="L5" s="9"/>
      <c r="M5" s="9"/>
      <c r="N5" s="9"/>
      <c r="O5" s="9"/>
      <c r="P5" s="9"/>
      <c r="Q5" s="9"/>
      <c r="R5" s="9"/>
      <c r="S5" s="9"/>
      <c r="T5" s="9"/>
      <c r="U5" s="9"/>
      <c r="V5" s="9"/>
      <c r="W5" s="9"/>
      <c r="X5" s="9"/>
      <c r="Y5" s="9"/>
      <c r="Z5" s="9"/>
      <c r="AA5" s="9"/>
      <c r="AB5" s="9"/>
      <c r="AC5" s="9"/>
      <c r="AD5" s="9"/>
    </row>
    <row r="6" spans="1:30" ht="13.8" x14ac:dyDescent="0.3">
      <c r="A6" s="9"/>
      <c r="B6" s="9"/>
      <c r="C6" s="9"/>
      <c r="D6" s="54"/>
      <c r="E6" s="9"/>
      <c r="F6" s="9"/>
      <c r="G6" s="9"/>
      <c r="H6" s="9"/>
      <c r="I6" s="9"/>
      <c r="J6" s="9"/>
      <c r="K6" s="9"/>
      <c r="L6" s="9"/>
      <c r="M6" s="9"/>
      <c r="N6" s="9"/>
      <c r="O6" s="9"/>
      <c r="P6" s="9"/>
      <c r="Q6" s="9"/>
      <c r="R6" s="9"/>
      <c r="S6" s="9"/>
      <c r="T6" s="9"/>
      <c r="U6" s="9"/>
      <c r="V6" s="9"/>
      <c r="W6" s="9"/>
      <c r="X6" s="9"/>
      <c r="Y6" s="9"/>
      <c r="Z6" s="9"/>
      <c r="AA6" s="9"/>
      <c r="AB6" s="9"/>
      <c r="AC6" s="9"/>
      <c r="AD6" s="9"/>
    </row>
    <row r="7" spans="1:30" ht="19.2" x14ac:dyDescent="0.45">
      <c r="A7" s="655" t="s">
        <v>10</v>
      </c>
      <c r="B7" s="655"/>
      <c r="C7" s="655"/>
      <c r="D7" s="655"/>
      <c r="E7" s="655"/>
      <c r="F7" s="655"/>
      <c r="G7" s="655"/>
      <c r="H7" s="655"/>
      <c r="I7" s="9"/>
      <c r="J7" s="9"/>
      <c r="K7" s="9"/>
      <c r="L7" s="9"/>
      <c r="M7" s="9"/>
      <c r="N7" s="9"/>
      <c r="O7" s="9"/>
      <c r="P7" s="9"/>
      <c r="Q7" s="9"/>
      <c r="R7" s="9"/>
      <c r="S7" s="9"/>
      <c r="T7" s="9"/>
      <c r="U7" s="9"/>
      <c r="V7" s="9"/>
      <c r="W7" s="9"/>
      <c r="X7" s="9"/>
      <c r="Y7" s="9"/>
      <c r="Z7" s="9"/>
      <c r="AA7" s="9"/>
      <c r="AB7" s="9"/>
      <c r="AC7" s="9"/>
      <c r="AD7" s="9"/>
    </row>
    <row r="8" spans="1:30" ht="12.75" customHeight="1" x14ac:dyDescent="0.3">
      <c r="A8" s="648" t="s">
        <v>72</v>
      </c>
      <c r="B8" s="656" t="s">
        <v>73</v>
      </c>
      <c r="C8" s="657"/>
      <c r="D8" s="657"/>
      <c r="E8" s="657"/>
      <c r="F8" s="657"/>
      <c r="G8" s="657"/>
      <c r="H8" s="658"/>
      <c r="I8" s="9"/>
      <c r="J8" s="9"/>
      <c r="K8" s="9"/>
      <c r="L8" s="9"/>
      <c r="M8" s="9"/>
      <c r="N8" s="9"/>
      <c r="O8" s="9"/>
      <c r="P8" s="9"/>
      <c r="Q8" s="9"/>
      <c r="R8" s="9"/>
      <c r="S8" s="9"/>
      <c r="T8" s="9"/>
      <c r="U8" s="9"/>
      <c r="V8" s="9"/>
      <c r="W8" s="9"/>
      <c r="X8" s="9"/>
      <c r="Y8" s="9"/>
      <c r="Z8" s="9"/>
      <c r="AA8" s="9"/>
      <c r="AB8" s="9"/>
      <c r="AC8" s="9"/>
      <c r="AD8" s="9"/>
    </row>
    <row r="9" spans="1:30" ht="12.75" customHeight="1" x14ac:dyDescent="0.3">
      <c r="A9" s="636"/>
      <c r="B9" s="450" t="s">
        <v>273</v>
      </c>
      <c r="C9" s="451" t="s">
        <v>274</v>
      </c>
      <c r="D9" s="451" t="s">
        <v>275</v>
      </c>
      <c r="E9" s="451" t="s">
        <v>276</v>
      </c>
      <c r="F9" s="451" t="s">
        <v>277</v>
      </c>
      <c r="G9" s="451" t="s">
        <v>278</v>
      </c>
      <c r="H9" s="452" t="s">
        <v>279</v>
      </c>
      <c r="I9" s="9"/>
      <c r="J9" s="9"/>
      <c r="K9" s="9"/>
      <c r="L9" s="9"/>
      <c r="M9" s="9"/>
      <c r="N9" s="9"/>
      <c r="O9" s="9"/>
      <c r="P9" s="9"/>
      <c r="Q9" s="9"/>
      <c r="R9" s="9"/>
      <c r="S9" s="9"/>
      <c r="T9" s="9"/>
      <c r="U9" s="9"/>
      <c r="V9" s="9"/>
      <c r="W9" s="9"/>
      <c r="X9" s="9"/>
      <c r="Y9" s="9"/>
      <c r="Z9" s="9"/>
      <c r="AA9" s="9"/>
      <c r="AB9" s="9"/>
      <c r="AC9" s="9"/>
      <c r="AD9" s="9"/>
    </row>
    <row r="10" spans="1:30" ht="23.1" customHeight="1" x14ac:dyDescent="0.3">
      <c r="A10" s="524" t="s">
        <v>79</v>
      </c>
      <c r="B10" s="15"/>
      <c r="C10" s="15"/>
      <c r="D10" s="453"/>
      <c r="E10" s="15"/>
      <c r="F10" s="15"/>
      <c r="G10" s="15"/>
      <c r="H10" s="16"/>
      <c r="I10" s="9"/>
      <c r="J10" s="9"/>
      <c r="K10" s="9"/>
      <c r="L10" s="9"/>
      <c r="M10" s="9"/>
      <c r="N10" s="9"/>
      <c r="O10" s="9"/>
      <c r="P10" s="9"/>
      <c r="Q10" s="9"/>
      <c r="R10" s="9"/>
      <c r="S10" s="9"/>
      <c r="T10" s="9"/>
      <c r="U10" s="9"/>
      <c r="V10" s="9"/>
      <c r="W10" s="9"/>
      <c r="X10" s="9"/>
      <c r="Y10" s="9"/>
      <c r="Z10" s="9"/>
      <c r="AA10" s="9"/>
      <c r="AB10" s="9"/>
      <c r="AC10" s="9"/>
      <c r="AD10" s="9"/>
    </row>
    <row r="11" spans="1:30" ht="13.8" x14ac:dyDescent="0.3">
      <c r="A11" s="471" t="s">
        <v>80</v>
      </c>
      <c r="B11" s="500">
        <v>185.17688999999999</v>
      </c>
      <c r="C11" s="500">
        <v>341.460823</v>
      </c>
      <c r="D11" s="500">
        <v>670.277781</v>
      </c>
      <c r="E11" s="500">
        <v>1334.5024490000001</v>
      </c>
      <c r="F11" s="500">
        <v>2195.7048309999996</v>
      </c>
      <c r="G11" s="500">
        <v>3096.7402629999997</v>
      </c>
      <c r="H11" s="501">
        <v>3761.6809839999996</v>
      </c>
      <c r="I11" s="9"/>
      <c r="J11" s="9"/>
      <c r="K11" s="9"/>
      <c r="L11" s="9"/>
      <c r="M11" s="9"/>
      <c r="N11" s="9"/>
      <c r="O11" s="9"/>
      <c r="P11" s="9"/>
      <c r="Q11" s="9"/>
      <c r="R11" s="9"/>
      <c r="S11" s="9"/>
      <c r="T11" s="9"/>
      <c r="U11" s="9"/>
      <c r="V11" s="9"/>
      <c r="W11" s="9"/>
      <c r="X11" s="9"/>
      <c r="Y11" s="9"/>
      <c r="Z11" s="9"/>
      <c r="AA11" s="9"/>
      <c r="AB11" s="9"/>
      <c r="AC11" s="9"/>
      <c r="AD11" s="9"/>
    </row>
    <row r="12" spans="1:30" ht="13.8" x14ac:dyDescent="0.3">
      <c r="A12" s="474" t="s">
        <v>81</v>
      </c>
      <c r="B12" s="503">
        <v>72.270597851746146</v>
      </c>
      <c r="C12" s="503">
        <v>136.06495600808046</v>
      </c>
      <c r="D12" s="503">
        <v>264.75872872239523</v>
      </c>
      <c r="E12" s="503">
        <v>540.53788877089835</v>
      </c>
      <c r="F12" s="503">
        <v>829.98673132238196</v>
      </c>
      <c r="G12" s="503">
        <v>1146.0147862528731</v>
      </c>
      <c r="H12" s="504">
        <v>1389.1688989810043</v>
      </c>
      <c r="I12" s="9"/>
      <c r="J12" s="9"/>
      <c r="K12" s="9"/>
      <c r="L12" s="9"/>
      <c r="M12" s="9"/>
      <c r="N12" s="9"/>
      <c r="O12" s="9"/>
      <c r="P12" s="9"/>
      <c r="Q12" s="9"/>
      <c r="R12" s="9"/>
      <c r="S12" s="9"/>
      <c r="T12" s="9"/>
      <c r="U12" s="9"/>
      <c r="V12" s="9"/>
      <c r="W12" s="9"/>
      <c r="X12" s="9"/>
      <c r="Y12" s="9"/>
      <c r="Z12" s="9"/>
      <c r="AA12" s="9"/>
      <c r="AB12" s="9"/>
      <c r="AC12" s="9"/>
      <c r="AD12" s="9"/>
    </row>
    <row r="13" spans="1:30" ht="13.8" x14ac:dyDescent="0.3">
      <c r="A13" s="460" t="s">
        <v>82</v>
      </c>
      <c r="B13" s="499">
        <v>112.90629214825384</v>
      </c>
      <c r="C13" s="500">
        <v>205.39586699191955</v>
      </c>
      <c r="D13" s="500">
        <v>405.51905227760477</v>
      </c>
      <c r="E13" s="500">
        <v>793.96456022910172</v>
      </c>
      <c r="F13" s="500">
        <v>1365.7180996776176</v>
      </c>
      <c r="G13" s="500">
        <v>1950.7254767471265</v>
      </c>
      <c r="H13" s="501">
        <v>2372.5120850189951</v>
      </c>
      <c r="I13" s="9"/>
      <c r="J13" s="9"/>
      <c r="K13" s="9"/>
      <c r="L13" s="9"/>
      <c r="M13" s="9"/>
      <c r="N13" s="9"/>
      <c r="O13" s="9"/>
      <c r="P13" s="9"/>
      <c r="Q13" s="9"/>
      <c r="R13" s="9"/>
      <c r="S13" s="9"/>
      <c r="T13" s="9"/>
      <c r="U13" s="9"/>
      <c r="V13" s="9"/>
      <c r="W13" s="9"/>
      <c r="X13" s="9"/>
      <c r="Y13" s="9"/>
      <c r="Z13" s="9"/>
      <c r="AA13" s="9"/>
      <c r="AB13" s="9"/>
      <c r="AC13" s="9"/>
      <c r="AD13" s="9"/>
    </row>
    <row r="14" spans="1:30" ht="9" customHeight="1" x14ac:dyDescent="0.3">
      <c r="A14" s="525"/>
      <c r="B14" s="449"/>
      <c r="C14" s="449"/>
      <c r="D14" s="449"/>
      <c r="E14" s="449"/>
      <c r="F14" s="449"/>
      <c r="G14" s="449"/>
      <c r="H14" s="457"/>
      <c r="I14" s="9"/>
      <c r="J14" s="9"/>
      <c r="K14" s="9"/>
      <c r="L14" s="9"/>
      <c r="M14" s="9"/>
      <c r="N14" s="9"/>
      <c r="O14" s="9"/>
      <c r="P14" s="9"/>
      <c r="Q14" s="9"/>
      <c r="R14" s="9"/>
      <c r="S14" s="9"/>
      <c r="T14" s="9"/>
      <c r="U14" s="9"/>
      <c r="V14" s="9"/>
      <c r="W14" s="9"/>
      <c r="X14" s="9"/>
      <c r="Y14" s="9"/>
      <c r="Z14" s="9"/>
      <c r="AA14" s="9"/>
      <c r="AB14" s="9"/>
      <c r="AC14" s="9"/>
      <c r="AD14" s="9"/>
    </row>
    <row r="15" spans="1:30" ht="14.25" customHeight="1" x14ac:dyDescent="0.3">
      <c r="A15" s="472" t="s">
        <v>83</v>
      </c>
      <c r="B15" s="500"/>
      <c r="C15" s="500"/>
      <c r="D15" s="500"/>
      <c r="E15" s="500"/>
      <c r="F15" s="500"/>
      <c r="G15" s="500"/>
      <c r="H15" s="501"/>
      <c r="I15" s="9"/>
      <c r="J15" s="9"/>
      <c r="K15" s="9"/>
      <c r="L15" s="9"/>
      <c r="M15" s="9"/>
      <c r="N15" s="9"/>
      <c r="O15" s="9"/>
      <c r="P15" s="9"/>
      <c r="Q15" s="9"/>
      <c r="R15" s="9"/>
      <c r="S15" s="9"/>
      <c r="T15" s="9"/>
      <c r="U15" s="9"/>
      <c r="V15" s="9"/>
      <c r="W15" s="9"/>
      <c r="X15" s="9"/>
      <c r="Y15" s="9"/>
      <c r="Z15" s="9"/>
      <c r="AA15" s="9"/>
      <c r="AB15" s="9"/>
      <c r="AC15" s="9"/>
      <c r="AD15" s="9"/>
    </row>
    <row r="16" spans="1:30" ht="13.8" x14ac:dyDescent="0.3">
      <c r="A16" s="474" t="s">
        <v>84</v>
      </c>
      <c r="B16" s="503">
        <v>65.19743759738077</v>
      </c>
      <c r="C16" s="503">
        <v>119.94274650891229</v>
      </c>
      <c r="D16" s="503">
        <v>267.49435338512922</v>
      </c>
      <c r="E16" s="503">
        <v>576.30295069287308</v>
      </c>
      <c r="F16" s="503">
        <v>947.80028412418335</v>
      </c>
      <c r="G16" s="503">
        <v>1366.7503340266492</v>
      </c>
      <c r="H16" s="504">
        <v>1682.461428771908</v>
      </c>
      <c r="I16" s="9"/>
      <c r="J16" s="9"/>
      <c r="K16" s="9"/>
      <c r="L16" s="9"/>
      <c r="M16" s="9"/>
      <c r="N16" s="9"/>
      <c r="O16" s="9"/>
      <c r="P16" s="9"/>
      <c r="Q16" s="9"/>
      <c r="R16" s="9"/>
      <c r="S16" s="9"/>
      <c r="T16" s="9"/>
      <c r="U16" s="9"/>
      <c r="V16" s="9"/>
      <c r="W16" s="9"/>
      <c r="X16" s="9"/>
      <c r="Y16" s="9"/>
      <c r="Z16" s="9"/>
      <c r="AA16" s="9"/>
      <c r="AB16" s="9"/>
      <c r="AC16" s="9"/>
      <c r="AD16" s="9"/>
    </row>
    <row r="17" spans="1:30" ht="13.8" x14ac:dyDescent="0.3">
      <c r="A17" s="471" t="s">
        <v>94</v>
      </c>
      <c r="B17" s="500">
        <v>4.0573512667897917</v>
      </c>
      <c r="C17" s="500">
        <v>7.4118882596847016</v>
      </c>
      <c r="D17" s="500">
        <v>14.921589069456811</v>
      </c>
      <c r="E17" s="500">
        <v>22.390315773867854</v>
      </c>
      <c r="F17" s="500">
        <v>38.992665229910564</v>
      </c>
      <c r="G17" s="500">
        <v>46.325319963641761</v>
      </c>
      <c r="H17" s="501">
        <v>63.932089659932252</v>
      </c>
      <c r="I17" s="9"/>
      <c r="J17" s="9"/>
      <c r="K17" s="9"/>
      <c r="L17" s="9"/>
      <c r="M17" s="9"/>
      <c r="N17" s="9"/>
      <c r="O17" s="9"/>
      <c r="P17" s="9"/>
      <c r="Q17" s="9"/>
      <c r="R17" s="9"/>
      <c r="S17" s="9"/>
      <c r="T17" s="9"/>
      <c r="U17" s="9"/>
      <c r="V17" s="9"/>
      <c r="W17" s="9"/>
      <c r="X17" s="9"/>
      <c r="Y17" s="9"/>
      <c r="Z17" s="9"/>
      <c r="AA17" s="9"/>
      <c r="AB17" s="9"/>
      <c r="AC17" s="9"/>
      <c r="AD17" s="9"/>
    </row>
    <row r="18" spans="1:30" ht="13.8" x14ac:dyDescent="0.3">
      <c r="A18" s="484" t="s">
        <v>85</v>
      </c>
      <c r="B18" s="506">
        <v>43.651503284083283</v>
      </c>
      <c r="C18" s="506">
        <v>78.041232223322552</v>
      </c>
      <c r="D18" s="506">
        <v>123.10310982301874</v>
      </c>
      <c r="E18" s="506">
        <v>195.27129376236078</v>
      </c>
      <c r="F18" s="506">
        <v>378.92515032352372</v>
      </c>
      <c r="G18" s="506">
        <v>537.64982275683565</v>
      </c>
      <c r="H18" s="507">
        <v>626.11856658715499</v>
      </c>
      <c r="I18" s="9"/>
      <c r="J18" s="9"/>
      <c r="K18" s="9"/>
      <c r="L18" s="9"/>
      <c r="M18" s="9"/>
      <c r="N18" s="9"/>
      <c r="O18" s="9"/>
      <c r="P18" s="9"/>
      <c r="Q18" s="9"/>
      <c r="R18" s="9"/>
      <c r="S18" s="9"/>
      <c r="T18" s="9"/>
      <c r="U18" s="9"/>
      <c r="V18" s="9"/>
      <c r="W18" s="9"/>
      <c r="X18" s="9"/>
      <c r="Y18" s="9"/>
      <c r="Z18" s="9"/>
      <c r="AA18" s="9"/>
      <c r="AB18" s="9"/>
      <c r="AC18" s="9"/>
      <c r="AD18" s="9"/>
    </row>
    <row r="19" spans="1:30" ht="14.25" customHeight="1" x14ac:dyDescent="0.3">
      <c r="A19" s="9"/>
      <c r="B19" s="406"/>
      <c r="C19" s="406"/>
      <c r="D19" s="406"/>
      <c r="E19" s="406"/>
      <c r="F19" s="406"/>
      <c r="G19" s="406"/>
      <c r="H19" s="406"/>
      <c r="I19" s="9"/>
      <c r="J19" s="9"/>
      <c r="K19" s="9"/>
      <c r="L19" s="9"/>
      <c r="M19" s="9"/>
      <c r="N19" s="9"/>
      <c r="O19" s="9"/>
      <c r="P19" s="9"/>
      <c r="Q19" s="9"/>
      <c r="R19" s="9"/>
      <c r="S19" s="9"/>
      <c r="T19" s="9"/>
      <c r="U19" s="9"/>
      <c r="V19" s="9"/>
      <c r="W19" s="9"/>
    </row>
    <row r="20" spans="1:30" s="9" customFormat="1" ht="16.350000000000001" customHeight="1" x14ac:dyDescent="0.3">
      <c r="A20" s="652" t="s">
        <v>299</v>
      </c>
      <c r="B20" s="653"/>
      <c r="C20" s="653"/>
      <c r="D20" s="653"/>
      <c r="E20" s="653"/>
      <c r="F20" s="653"/>
      <c r="G20" s="653"/>
      <c r="H20" s="654"/>
    </row>
    <row r="21" spans="1:30" s="9" customFormat="1" ht="14.25" customHeight="1" x14ac:dyDescent="0.3">
      <c r="A21" s="648" t="s">
        <v>72</v>
      </c>
      <c r="B21" s="638" t="s">
        <v>73</v>
      </c>
      <c r="C21" s="638"/>
      <c r="D21" s="638"/>
      <c r="E21" s="638"/>
      <c r="F21" s="638"/>
      <c r="G21" s="638"/>
      <c r="H21" s="639"/>
    </row>
    <row r="22" spans="1:30" s="9" customFormat="1" ht="14.25" customHeight="1" x14ac:dyDescent="0.3">
      <c r="A22" s="636"/>
      <c r="B22" s="450"/>
      <c r="C22" s="451" t="s">
        <v>274</v>
      </c>
      <c r="D22" s="451" t="s">
        <v>275</v>
      </c>
      <c r="E22" s="451" t="s">
        <v>276</v>
      </c>
      <c r="F22" s="451" t="s">
        <v>277</v>
      </c>
      <c r="G22" s="451" t="s">
        <v>278</v>
      </c>
      <c r="H22" s="452" t="s">
        <v>279</v>
      </c>
    </row>
    <row r="23" spans="1:30" s="9" customFormat="1" ht="14.25" customHeight="1" x14ac:dyDescent="0.3">
      <c r="A23" s="467" t="s">
        <v>79</v>
      </c>
      <c r="B23" s="475"/>
      <c r="C23" s="433"/>
      <c r="D23" s="468"/>
      <c r="E23" s="433"/>
      <c r="F23" s="433"/>
      <c r="G23" s="433"/>
      <c r="H23" s="433"/>
    </row>
    <row r="24" spans="1:30" s="9" customFormat="1" ht="14.25" customHeight="1" x14ac:dyDescent="0.3">
      <c r="A24" s="469" t="s">
        <v>80</v>
      </c>
      <c r="B24" s="476"/>
      <c r="C24" s="508">
        <v>84.397104303890202</v>
      </c>
      <c r="D24" s="508">
        <v>96.297125717406232</v>
      </c>
      <c r="E24" s="508">
        <v>99.09692471217393</v>
      </c>
      <c r="F24" s="508">
        <v>64.533593223851724</v>
      </c>
      <c r="G24" s="508">
        <v>41.036273149230063</v>
      </c>
      <c r="H24" s="508">
        <v>21.472279381798455</v>
      </c>
    </row>
    <row r="25" spans="1:30" s="9" customFormat="1" ht="14.25" customHeight="1" x14ac:dyDescent="0.3">
      <c r="A25" s="470" t="s">
        <v>81</v>
      </c>
      <c r="B25" s="476"/>
      <c r="C25" s="509">
        <v>88.271524039693489</v>
      </c>
      <c r="D25" s="509">
        <v>94.582599730287683</v>
      </c>
      <c r="E25" s="509">
        <v>104.16244305873784</v>
      </c>
      <c r="F25" s="509">
        <v>53.548298567866645</v>
      </c>
      <c r="G25" s="509">
        <v>38.076277969766736</v>
      </c>
      <c r="H25" s="509">
        <v>21.217362606914758</v>
      </c>
    </row>
    <row r="26" spans="1:30" s="9" customFormat="1" ht="14.25" customHeight="1" x14ac:dyDescent="0.3">
      <c r="A26" s="471" t="s">
        <v>82</v>
      </c>
      <c r="B26" s="477"/>
      <c r="C26" s="508">
        <v>81.917112929561469</v>
      </c>
      <c r="D26" s="508">
        <v>97.432917330102981</v>
      </c>
      <c r="E26" s="508">
        <v>95.789706000195565</v>
      </c>
      <c r="F26" s="508">
        <v>72.012476134140542</v>
      </c>
      <c r="G26" s="508">
        <v>42.835148571846695</v>
      </c>
      <c r="H26" s="508">
        <v>21.622038226270867</v>
      </c>
    </row>
    <row r="27" spans="1:30" s="9" customFormat="1" ht="14.25" customHeight="1" x14ac:dyDescent="0.3">
      <c r="A27" s="464"/>
      <c r="B27" s="478"/>
      <c r="C27" s="511"/>
      <c r="D27" s="511"/>
      <c r="E27" s="511"/>
      <c r="F27" s="511"/>
      <c r="G27" s="511"/>
      <c r="H27" s="511"/>
    </row>
    <row r="28" spans="1:30" s="9" customFormat="1" ht="14.25" customHeight="1" x14ac:dyDescent="0.3">
      <c r="A28" s="568" t="s">
        <v>83</v>
      </c>
      <c r="B28" s="479"/>
      <c r="C28" s="512"/>
      <c r="D28" s="512"/>
      <c r="E28" s="512"/>
      <c r="F28" s="512"/>
      <c r="G28" s="512"/>
      <c r="H28" s="512"/>
    </row>
    <row r="29" spans="1:30" s="9" customFormat="1" ht="14.25" customHeight="1" x14ac:dyDescent="0.3">
      <c r="A29" s="474" t="s">
        <v>84</v>
      </c>
      <c r="B29" s="479"/>
      <c r="C29" s="513">
        <v>83.968497733921453</v>
      </c>
      <c r="D29" s="513">
        <v>123.01836598785334</v>
      </c>
      <c r="E29" s="513">
        <v>115.44490319133271</v>
      </c>
      <c r="F29" s="513">
        <v>64.462160567574628</v>
      </c>
      <c r="G29" s="513">
        <v>44.202355382241464</v>
      </c>
      <c r="H29" s="513">
        <v>23.099397665053225</v>
      </c>
    </row>
    <row r="30" spans="1:30" s="9" customFormat="1" ht="14.25" customHeight="1" x14ac:dyDescent="0.3">
      <c r="A30" s="471" t="s">
        <v>94</v>
      </c>
      <c r="B30" s="479"/>
      <c r="C30" s="514">
        <v>82.678002773692455</v>
      </c>
      <c r="D30" s="514">
        <v>101.3196711372382</v>
      </c>
      <c r="E30" s="514">
        <v>50.053159014403327</v>
      </c>
      <c r="F30" s="514">
        <v>74.149688748113206</v>
      </c>
      <c r="G30" s="514">
        <v>18.805215520652464</v>
      </c>
      <c r="H30" s="514">
        <v>38.006795657556381</v>
      </c>
    </row>
    <row r="31" spans="1:30" s="9" customFormat="1" ht="14.25" customHeight="1" x14ac:dyDescent="0.3">
      <c r="A31" s="484" t="s">
        <v>85</v>
      </c>
      <c r="B31" s="480"/>
      <c r="C31" s="515">
        <v>78.782461890101388</v>
      </c>
      <c r="D31" s="515">
        <v>57.741114941326479</v>
      </c>
      <c r="E31" s="515">
        <v>58.624176142337788</v>
      </c>
      <c r="F31" s="515">
        <v>94.050616976330417</v>
      </c>
      <c r="G31" s="515">
        <v>41.888133394627914</v>
      </c>
      <c r="H31" s="515">
        <v>16.454714590379638</v>
      </c>
    </row>
    <row r="32" spans="1:30" ht="15.75" customHeight="1" x14ac:dyDescent="0.3">
      <c r="A32" s="463"/>
      <c r="B32" s="9"/>
      <c r="C32" s="9"/>
      <c r="D32" s="440"/>
      <c r="E32" s="9"/>
      <c r="F32" s="9"/>
      <c r="G32" s="9"/>
      <c r="H32" s="9"/>
      <c r="I32" s="9"/>
      <c r="J32" s="9"/>
      <c r="K32" s="9"/>
      <c r="L32" s="9"/>
      <c r="M32" s="9"/>
      <c r="N32" s="9"/>
      <c r="O32" s="9"/>
      <c r="P32" s="9"/>
      <c r="Q32" s="9"/>
      <c r="R32" s="9"/>
      <c r="S32" s="9"/>
      <c r="T32" s="9"/>
      <c r="U32" s="9"/>
      <c r="V32" s="9"/>
      <c r="W32" s="9"/>
      <c r="X32" s="9"/>
      <c r="Y32" s="9"/>
    </row>
    <row r="33" spans="1:25" s="9" customFormat="1" ht="19.2" x14ac:dyDescent="0.45">
      <c r="A33" s="645" t="s">
        <v>97</v>
      </c>
      <c r="B33" s="646"/>
      <c r="C33" s="646"/>
      <c r="D33" s="646"/>
      <c r="E33" s="646"/>
      <c r="F33" s="646"/>
      <c r="G33" s="646"/>
      <c r="H33" s="647"/>
    </row>
    <row r="34" spans="1:25" s="9" customFormat="1" ht="17.25" customHeight="1" x14ac:dyDescent="0.3">
      <c r="A34" s="648" t="s">
        <v>72</v>
      </c>
      <c r="B34" s="637" t="s">
        <v>73</v>
      </c>
      <c r="C34" s="638"/>
      <c r="D34" s="638"/>
      <c r="E34" s="638"/>
      <c r="F34" s="638"/>
      <c r="G34" s="638"/>
      <c r="H34" s="639"/>
    </row>
    <row r="35" spans="1:25" s="9" customFormat="1" ht="13.8" x14ac:dyDescent="0.3">
      <c r="A35" s="636"/>
      <c r="B35" s="450" t="s">
        <v>273</v>
      </c>
      <c r="C35" s="451" t="s">
        <v>274</v>
      </c>
      <c r="D35" s="451" t="s">
        <v>275</v>
      </c>
      <c r="E35" s="451" t="s">
        <v>276</v>
      </c>
      <c r="F35" s="451" t="s">
        <v>277</v>
      </c>
      <c r="G35" s="451" t="s">
        <v>278</v>
      </c>
      <c r="H35" s="452" t="s">
        <v>279</v>
      </c>
    </row>
    <row r="36" spans="1:25" s="9" customFormat="1" ht="13.2" x14ac:dyDescent="0.3">
      <c r="A36" s="467" t="s">
        <v>79</v>
      </c>
      <c r="B36" s="433"/>
      <c r="C36" s="433"/>
      <c r="D36" s="468"/>
      <c r="E36" s="433"/>
      <c r="F36" s="433"/>
      <c r="G36" s="433"/>
      <c r="H36" s="433"/>
    </row>
    <row r="37" spans="1:25" s="9" customFormat="1" ht="13.2" x14ac:dyDescent="0.3">
      <c r="A37" s="469" t="s">
        <v>80</v>
      </c>
      <c r="B37" s="508">
        <v>0.33165716501217041</v>
      </c>
      <c r="C37" s="508">
        <v>0.5651302071071449</v>
      </c>
      <c r="D37" s="508">
        <v>1.0346415649149083</v>
      </c>
      <c r="E37" s="508">
        <v>1.8824072038347202</v>
      </c>
      <c r="F37" s="508">
        <v>2.5875399183664114</v>
      </c>
      <c r="G37" s="508">
        <v>3.0674258812706783</v>
      </c>
      <c r="H37" s="508">
        <v>3.4160783889186379</v>
      </c>
    </row>
    <row r="38" spans="1:25" s="9" customFormat="1" ht="13.2" x14ac:dyDescent="0.3">
      <c r="A38" s="470" t="s">
        <v>81</v>
      </c>
      <c r="B38" s="509">
        <v>0.29612169660265364</v>
      </c>
      <c r="C38" s="509">
        <v>0.51925102504785281</v>
      </c>
      <c r="D38" s="509">
        <v>0.95712472421566708</v>
      </c>
      <c r="E38" s="509">
        <v>1.7067617337435681</v>
      </c>
      <c r="F38" s="509">
        <v>2.067325702730733</v>
      </c>
      <c r="G38" s="509">
        <v>2.3251320245093856</v>
      </c>
      <c r="H38" s="509">
        <v>2.6099864227409268</v>
      </c>
    </row>
    <row r="39" spans="1:25" s="9" customFormat="1" ht="13.2" x14ac:dyDescent="0.3">
      <c r="A39" s="471" t="s">
        <v>82</v>
      </c>
      <c r="B39" s="508">
        <v>0.35925246187455606</v>
      </c>
      <c r="C39" s="508">
        <v>0.60026487220707647</v>
      </c>
      <c r="D39" s="508">
        <v>1.0924046096436775</v>
      </c>
      <c r="E39" s="508">
        <v>2.0242310160814805</v>
      </c>
      <c r="F39" s="508">
        <v>3.0546825208276291</v>
      </c>
      <c r="G39" s="508">
        <v>3.7755362586660248</v>
      </c>
      <c r="H39" s="508">
        <v>4.1702179341346266</v>
      </c>
    </row>
    <row r="40" spans="1:25" s="9" customFormat="1" ht="14.25" customHeight="1" x14ac:dyDescent="0.3">
      <c r="A40" s="464"/>
      <c r="B40" s="516"/>
      <c r="C40" s="511"/>
      <c r="D40" s="511"/>
      <c r="E40" s="511"/>
      <c r="F40" s="511"/>
      <c r="G40" s="511"/>
      <c r="H40" s="511"/>
    </row>
    <row r="41" spans="1:25" s="9" customFormat="1" ht="14.25" customHeight="1" x14ac:dyDescent="0.3">
      <c r="A41" s="568" t="s">
        <v>83</v>
      </c>
      <c r="B41" s="508"/>
      <c r="C41" s="512"/>
      <c r="D41" s="512"/>
      <c r="E41" s="512"/>
      <c r="F41" s="512"/>
      <c r="G41" s="512"/>
      <c r="H41" s="512"/>
    </row>
    <row r="42" spans="1:25" s="9" customFormat="1" ht="14.25" customHeight="1" x14ac:dyDescent="0.3">
      <c r="A42" s="474" t="s">
        <v>84</v>
      </c>
      <c r="B42" s="517">
        <v>0.52169680388490614</v>
      </c>
      <c r="C42" s="513">
        <v>0.86744731519328189</v>
      </c>
      <c r="D42" s="513">
        <v>1.7633592650420093</v>
      </c>
      <c r="E42" s="513">
        <v>3.2088880192309843</v>
      </c>
      <c r="F42" s="513">
        <v>4.5911280268030392</v>
      </c>
      <c r="G42" s="513">
        <v>5.718807693821355</v>
      </c>
      <c r="H42" s="513">
        <v>6.100260135160033</v>
      </c>
    </row>
    <row r="43" spans="1:25" s="9" customFormat="1" ht="14.25" customHeight="1" x14ac:dyDescent="0.3">
      <c r="A43" s="471" t="s">
        <v>94</v>
      </c>
      <c r="B43" s="518">
        <v>0.27423800383844488</v>
      </c>
      <c r="C43" s="514">
        <v>0.46382411708102589</v>
      </c>
      <c r="D43" s="514">
        <v>0.86632542205392538</v>
      </c>
      <c r="E43" s="514">
        <v>1.5545510358243317</v>
      </c>
      <c r="F43" s="514">
        <v>2.082295887506826</v>
      </c>
      <c r="G43" s="514">
        <v>2.1059073556063348</v>
      </c>
      <c r="H43" s="514">
        <v>2.3711548177589146</v>
      </c>
    </row>
    <row r="44" spans="1:25" s="9" customFormat="1" ht="14.25" customHeight="1" x14ac:dyDescent="0.3">
      <c r="A44" s="484" t="s">
        <v>85</v>
      </c>
      <c r="B44" s="517">
        <v>0.25013102626541489</v>
      </c>
      <c r="C44" s="515">
        <v>0.41527846284432579</v>
      </c>
      <c r="D44" s="515">
        <v>0.60852981074870027</v>
      </c>
      <c r="E44" s="515">
        <v>0.9850567258391747</v>
      </c>
      <c r="F44" s="515">
        <v>1.7074659396291145</v>
      </c>
      <c r="G44" s="515">
        <v>2.1027812414630112</v>
      </c>
      <c r="H44" s="515">
        <v>2.3524147069786649</v>
      </c>
    </row>
    <row r="45" spans="1:25" ht="15.75" customHeight="1" x14ac:dyDescent="0.3">
      <c r="A45" s="463"/>
      <c r="B45" s="15"/>
      <c r="C45" s="9"/>
      <c r="D45" s="440"/>
      <c r="E45" s="9"/>
      <c r="F45" s="9"/>
      <c r="G45" s="9"/>
      <c r="H45" s="9"/>
      <c r="I45" s="9"/>
      <c r="J45" s="9"/>
      <c r="K45" s="9"/>
      <c r="L45" s="9"/>
      <c r="M45" s="9"/>
      <c r="N45" s="9"/>
      <c r="O45" s="9"/>
      <c r="P45" s="9"/>
      <c r="Q45" s="9"/>
      <c r="R45" s="9"/>
      <c r="S45" s="9"/>
      <c r="T45" s="9"/>
      <c r="U45" s="9"/>
      <c r="V45" s="9"/>
      <c r="W45" s="9"/>
      <c r="X45" s="9"/>
      <c r="Y45" s="9"/>
    </row>
    <row r="46" spans="1:25" s="9" customFormat="1" ht="19.2" x14ac:dyDescent="0.45">
      <c r="A46" s="645" t="s">
        <v>301</v>
      </c>
      <c r="B46" s="646"/>
      <c r="C46" s="646"/>
      <c r="D46" s="646"/>
      <c r="E46" s="646"/>
      <c r="F46" s="646"/>
      <c r="G46" s="646"/>
      <c r="H46" s="647"/>
    </row>
    <row r="47" spans="1:25" s="9" customFormat="1" ht="17.25" customHeight="1" x14ac:dyDescent="0.3">
      <c r="A47" s="648" t="s">
        <v>72</v>
      </c>
      <c r="B47" s="637" t="s">
        <v>73</v>
      </c>
      <c r="C47" s="638"/>
      <c r="D47" s="638"/>
      <c r="E47" s="638"/>
      <c r="F47" s="638"/>
      <c r="G47" s="638"/>
      <c r="H47" s="639"/>
    </row>
    <row r="48" spans="1:25" s="9" customFormat="1" ht="14.1" customHeight="1" x14ac:dyDescent="0.3">
      <c r="A48" s="636"/>
      <c r="B48" s="450"/>
      <c r="C48" s="451" t="s">
        <v>274</v>
      </c>
      <c r="D48" s="451" t="s">
        <v>275</v>
      </c>
      <c r="E48" s="451" t="s">
        <v>276</v>
      </c>
      <c r="F48" s="451" t="s">
        <v>277</v>
      </c>
      <c r="G48" s="451" t="s">
        <v>278</v>
      </c>
      <c r="H48" s="452" t="s">
        <v>279</v>
      </c>
    </row>
    <row r="49" spans="1:8" s="9" customFormat="1" ht="13.2" x14ac:dyDescent="0.3">
      <c r="A49" s="467" t="s">
        <v>79</v>
      </c>
      <c r="B49" s="475"/>
      <c r="C49" s="433"/>
      <c r="D49" s="468"/>
      <c r="E49" s="433"/>
      <c r="F49" s="433"/>
      <c r="G49" s="433"/>
      <c r="H49" s="433"/>
    </row>
    <row r="50" spans="1:8" s="9" customFormat="1" ht="13.2" x14ac:dyDescent="0.3">
      <c r="A50" s="469" t="s">
        <v>80</v>
      </c>
      <c r="B50" s="476"/>
      <c r="C50" s="508">
        <v>0.27990904348664669</v>
      </c>
      <c r="D50" s="508">
        <v>0.54420414600500555</v>
      </c>
      <c r="E50" s="508">
        <v>1.0252979726245848</v>
      </c>
      <c r="F50" s="508">
        <v>1.2147850077391797</v>
      </c>
      <c r="G50" s="508">
        <v>1.0618299487462051</v>
      </c>
      <c r="H50" s="508">
        <v>0.65864625505603336</v>
      </c>
    </row>
    <row r="51" spans="1:8" s="9" customFormat="1" ht="13.2" x14ac:dyDescent="0.3">
      <c r="A51" s="470" t="s">
        <v>81</v>
      </c>
      <c r="B51" s="476"/>
      <c r="C51" s="509">
        <v>0.26139113460335966</v>
      </c>
      <c r="D51" s="509">
        <v>0.49112111861642649</v>
      </c>
      <c r="E51" s="509">
        <v>0.99696449586224567</v>
      </c>
      <c r="F51" s="509">
        <v>0.91394186902710306</v>
      </c>
      <c r="G51" s="509">
        <v>0.78716068111218751</v>
      </c>
      <c r="H51" s="509">
        <v>0.49333169272965449</v>
      </c>
    </row>
    <row r="52" spans="1:8" s="9" customFormat="1" ht="13.2" x14ac:dyDescent="0.3">
      <c r="A52" s="471" t="s">
        <v>82</v>
      </c>
      <c r="B52" s="477"/>
      <c r="C52" s="508">
        <v>0.29428924489600983</v>
      </c>
      <c r="D52" s="508">
        <v>0.5848555766991691</v>
      </c>
      <c r="E52" s="508">
        <v>1.0464111639102627</v>
      </c>
      <c r="F52" s="508">
        <v>1.4576988773555468</v>
      </c>
      <c r="G52" s="508">
        <v>1.3084777961947467</v>
      </c>
      <c r="H52" s="508">
        <v>0.81634789309548483</v>
      </c>
    </row>
    <row r="53" spans="1:8" s="9" customFormat="1" ht="14.25" customHeight="1" x14ac:dyDescent="0.3">
      <c r="A53" s="464"/>
      <c r="B53" s="478"/>
      <c r="C53" s="511"/>
      <c r="D53" s="511"/>
      <c r="E53" s="511"/>
      <c r="F53" s="511"/>
      <c r="G53" s="511"/>
      <c r="H53" s="511"/>
    </row>
    <row r="54" spans="1:8" s="9" customFormat="1" ht="14.25" customHeight="1" x14ac:dyDescent="0.3">
      <c r="A54" s="568" t="s">
        <v>83</v>
      </c>
      <c r="B54" s="479"/>
      <c r="C54" s="512"/>
      <c r="D54" s="512"/>
      <c r="E54" s="512"/>
      <c r="F54" s="512"/>
      <c r="G54" s="512"/>
      <c r="H54" s="512"/>
    </row>
    <row r="55" spans="1:8" s="9" customFormat="1" ht="14.25" customHeight="1" x14ac:dyDescent="0.3">
      <c r="A55" s="474" t="s">
        <v>84</v>
      </c>
      <c r="B55" s="479"/>
      <c r="C55" s="513">
        <v>0.43806096894803809</v>
      </c>
      <c r="D55" s="513">
        <v>1.0671195129562792</v>
      </c>
      <c r="E55" s="513">
        <v>2.0357083964431437</v>
      </c>
      <c r="F55" s="513">
        <v>2.0685185473903425</v>
      </c>
      <c r="G55" s="513">
        <v>2.0293867264611696</v>
      </c>
      <c r="H55" s="513">
        <v>1.3210101308954543</v>
      </c>
    </row>
    <row r="56" spans="1:8" s="9" customFormat="1" ht="14.25" customHeight="1" x14ac:dyDescent="0.3">
      <c r="A56" s="471" t="s">
        <v>94</v>
      </c>
      <c r="B56" s="479"/>
      <c r="C56" s="514">
        <v>0.22673450442006829</v>
      </c>
      <c r="D56" s="514">
        <v>0.46994507008169417</v>
      </c>
      <c r="E56" s="514">
        <v>0.433623241082852</v>
      </c>
      <c r="F56" s="514">
        <v>1.1526947544943118</v>
      </c>
      <c r="G56" s="514">
        <v>0.39158022942334159</v>
      </c>
      <c r="H56" s="514">
        <v>0.80038790538274884</v>
      </c>
    </row>
    <row r="57" spans="1:8" s="9" customFormat="1" ht="14.25" customHeight="1" x14ac:dyDescent="0.3">
      <c r="A57" s="484" t="s">
        <v>85</v>
      </c>
      <c r="B57" s="480"/>
      <c r="C57" s="513">
        <v>0.19705938044286997</v>
      </c>
      <c r="D57" s="513">
        <v>0.23978641455751593</v>
      </c>
      <c r="E57" s="513">
        <v>0.35674558813195284</v>
      </c>
      <c r="F57" s="513">
        <v>0.92645192821858335</v>
      </c>
      <c r="G57" s="513">
        <v>0.71522561045968036</v>
      </c>
      <c r="H57" s="513">
        <v>0.34600665174278017</v>
      </c>
    </row>
    <row r="58" spans="1:8" s="9" customFormat="1" ht="15" x14ac:dyDescent="0.3">
      <c r="A58" s="519"/>
      <c r="B58" s="520"/>
      <c r="C58" s="520"/>
      <c r="D58" s="520"/>
      <c r="E58" s="520"/>
      <c r="F58" s="520"/>
      <c r="G58" s="520"/>
      <c r="H58" s="520"/>
    </row>
    <row r="59" spans="1:8" s="9" customFormat="1" ht="19.2" x14ac:dyDescent="0.45">
      <c r="A59" s="645" t="s">
        <v>281</v>
      </c>
      <c r="B59" s="646"/>
      <c r="C59" s="646"/>
      <c r="D59" s="646"/>
      <c r="E59" s="646"/>
      <c r="F59" s="646"/>
      <c r="G59" s="646"/>
      <c r="H59" s="647"/>
    </row>
    <row r="60" spans="1:8" s="9" customFormat="1" ht="17.25" customHeight="1" x14ac:dyDescent="0.3">
      <c r="A60" s="648" t="s">
        <v>72</v>
      </c>
      <c r="B60" s="637" t="s">
        <v>73</v>
      </c>
      <c r="C60" s="638"/>
      <c r="D60" s="638"/>
      <c r="E60" s="638"/>
      <c r="F60" s="638"/>
      <c r="G60" s="638"/>
      <c r="H60" s="639"/>
    </row>
    <row r="61" spans="1:8" s="9" customFormat="1" ht="13.8" x14ac:dyDescent="0.3">
      <c r="A61" s="636"/>
      <c r="B61" s="450" t="s">
        <v>273</v>
      </c>
      <c r="C61" s="451" t="s">
        <v>274</v>
      </c>
      <c r="D61" s="451" t="s">
        <v>275</v>
      </c>
      <c r="E61" s="451" t="s">
        <v>276</v>
      </c>
      <c r="F61" s="451" t="s">
        <v>277</v>
      </c>
      <c r="G61" s="451" t="s">
        <v>278</v>
      </c>
      <c r="H61" s="452" t="s">
        <v>279</v>
      </c>
    </row>
    <row r="62" spans="1:8" s="9" customFormat="1" ht="13.2" x14ac:dyDescent="0.3">
      <c r="A62" s="467" t="s">
        <v>79</v>
      </c>
      <c r="B62" s="433"/>
      <c r="C62" s="433"/>
      <c r="D62" s="468"/>
      <c r="E62" s="433"/>
      <c r="F62" s="433"/>
      <c r="G62" s="433"/>
      <c r="H62" s="433"/>
    </row>
    <row r="63" spans="1:8" s="9" customFormat="1" ht="13.2" x14ac:dyDescent="0.3">
      <c r="A63" s="469" t="s">
        <v>80</v>
      </c>
      <c r="B63" s="526">
        <v>2.0117623477545733E-2</v>
      </c>
      <c r="C63" s="526">
        <v>3.4568124532416269E-2</v>
      </c>
      <c r="D63" s="526">
        <v>6.3229696679835634E-2</v>
      </c>
      <c r="E63" s="526">
        <v>0.13365460278766234</v>
      </c>
      <c r="F63" s="526">
        <v>0.18410550353251706</v>
      </c>
      <c r="G63" s="526">
        <v>0.21069255853383234</v>
      </c>
      <c r="H63" s="526">
        <v>0.23922293462068481</v>
      </c>
    </row>
    <row r="64" spans="1:8" s="9" customFormat="1" ht="13.2" x14ac:dyDescent="0.3">
      <c r="A64" s="470" t="s">
        <v>81</v>
      </c>
      <c r="B64" s="527">
        <v>7.851480150026036E-3</v>
      </c>
      <c r="C64" s="527">
        <v>1.3774670553596912E-2</v>
      </c>
      <c r="D64" s="527">
        <v>2.4975636348082877E-2</v>
      </c>
      <c r="E64" s="527">
        <v>5.4136563682961075E-2</v>
      </c>
      <c r="F64" s="527">
        <v>6.9592744406279036E-2</v>
      </c>
      <c r="G64" s="527">
        <v>7.7971275252935485E-2</v>
      </c>
      <c r="H64" s="527">
        <v>8.8343764958145513E-2</v>
      </c>
    </row>
    <row r="65" spans="1:25" s="9" customFormat="1" ht="13.2" x14ac:dyDescent="0.3">
      <c r="A65" s="485" t="s">
        <v>82</v>
      </c>
      <c r="B65" s="528">
        <v>1.2266143327519697E-2</v>
      </c>
      <c r="C65" s="528">
        <v>2.0793453978819362E-2</v>
      </c>
      <c r="D65" s="528">
        <v>3.825406033175275E-2</v>
      </c>
      <c r="E65" s="528">
        <v>7.951803910470126E-2</v>
      </c>
      <c r="F65" s="528">
        <v>0.11451275912623804</v>
      </c>
      <c r="G65" s="528">
        <v>0.13272128328089683</v>
      </c>
      <c r="H65" s="528">
        <v>0.15087916966253928</v>
      </c>
    </row>
    <row r="66" spans="1:25" s="9" customFormat="1" ht="13.5" customHeight="1" x14ac:dyDescent="0.3">
      <c r="A66" s="461"/>
      <c r="B66" s="15"/>
      <c r="C66" s="482"/>
      <c r="D66" s="482"/>
      <c r="E66" s="482"/>
      <c r="F66" s="482"/>
      <c r="G66" s="482"/>
      <c r="H66" s="488"/>
    </row>
    <row r="67" spans="1:25" s="9" customFormat="1" ht="13.5" customHeight="1" x14ac:dyDescent="0.3">
      <c r="A67" s="552" t="s">
        <v>272</v>
      </c>
      <c r="B67" s="553">
        <v>920471</v>
      </c>
      <c r="C67" s="554">
        <v>987791</v>
      </c>
      <c r="D67" s="554">
        <v>1060068</v>
      </c>
      <c r="E67" s="554">
        <v>998471</v>
      </c>
      <c r="F67" s="554">
        <v>1192634</v>
      </c>
      <c r="G67" s="554">
        <v>1469791</v>
      </c>
      <c r="H67" s="555">
        <v>1572458.338898222</v>
      </c>
    </row>
    <row r="68" spans="1:25" ht="12.75" customHeight="1" x14ac:dyDescent="0.35">
      <c r="A68" s="496"/>
      <c r="B68" s="497"/>
      <c r="C68" s="497"/>
      <c r="D68" s="498"/>
      <c r="E68" s="498"/>
      <c r="F68" s="498"/>
      <c r="G68" s="498"/>
      <c r="H68" s="498"/>
      <c r="I68" s="9"/>
      <c r="J68" s="9"/>
      <c r="K68" s="9"/>
      <c r="L68" s="9"/>
      <c r="M68" s="9"/>
      <c r="N68" s="9"/>
      <c r="O68" s="9"/>
      <c r="P68" s="9"/>
      <c r="Q68" s="9"/>
      <c r="R68" s="9"/>
      <c r="S68" s="9"/>
      <c r="T68" s="9"/>
      <c r="U68" s="9"/>
      <c r="V68" s="9"/>
      <c r="W68" s="9"/>
      <c r="X68" s="9"/>
      <c r="Y68" s="9"/>
    </row>
    <row r="69" spans="1:25" ht="12.75" customHeight="1" x14ac:dyDescent="0.25">
      <c r="A69" s="572" t="s">
        <v>310</v>
      </c>
      <c r="B69" s="573"/>
      <c r="C69" s="573"/>
      <c r="D69" s="573"/>
      <c r="E69" s="573"/>
      <c r="F69" s="573"/>
      <c r="G69" s="537"/>
      <c r="H69" s="536"/>
    </row>
    <row r="70" spans="1:25" ht="12.75" customHeight="1" x14ac:dyDescent="0.25">
      <c r="A70" s="531" t="s">
        <v>26</v>
      </c>
      <c r="B70" s="533"/>
      <c r="C70" s="533"/>
      <c r="D70" s="533"/>
      <c r="E70" s="533"/>
      <c r="F70" s="533"/>
      <c r="H70" s="535"/>
    </row>
    <row r="71" spans="1:25" ht="12.75" customHeight="1" x14ac:dyDescent="0.25">
      <c r="A71" s="534" t="s">
        <v>92</v>
      </c>
      <c r="B71" s="533"/>
      <c r="C71" s="533"/>
      <c r="D71" s="533"/>
      <c r="E71" s="533"/>
      <c r="F71" s="533"/>
      <c r="H71" s="535"/>
    </row>
    <row r="72" spans="1:25" ht="12.75" customHeight="1" x14ac:dyDescent="0.25">
      <c r="A72" s="534" t="s">
        <v>280</v>
      </c>
      <c r="B72" s="532"/>
      <c r="C72" s="532"/>
      <c r="D72" s="532"/>
      <c r="E72" s="532"/>
      <c r="F72" s="532"/>
      <c r="H72" s="535"/>
    </row>
    <row r="73" spans="1:25" ht="12.75" customHeight="1" x14ac:dyDescent="0.25">
      <c r="A73" s="551" t="s">
        <v>311</v>
      </c>
      <c r="B73" s="539"/>
      <c r="C73" s="539"/>
      <c r="D73" s="539"/>
      <c r="E73" s="539"/>
      <c r="F73" s="539"/>
      <c r="G73" s="539"/>
      <c r="H73" s="538"/>
    </row>
  </sheetData>
  <mergeCells count="18">
    <mergeCell ref="A33:H33"/>
    <mergeCell ref="A34:A35"/>
    <mergeCell ref="B34:H34"/>
    <mergeCell ref="A7:H7"/>
    <mergeCell ref="A8:A9"/>
    <mergeCell ref="B8:H8"/>
    <mergeCell ref="A1:H2"/>
    <mergeCell ref="A3:H4"/>
    <mergeCell ref="A5:H5"/>
    <mergeCell ref="A20:H20"/>
    <mergeCell ref="A21:A22"/>
    <mergeCell ref="B21:H21"/>
    <mergeCell ref="A46:H46"/>
    <mergeCell ref="A47:A48"/>
    <mergeCell ref="B47:H47"/>
    <mergeCell ref="A59:H59"/>
    <mergeCell ref="A60:A61"/>
    <mergeCell ref="B60:H60"/>
  </mergeCells>
  <hyperlinks>
    <hyperlink ref="I5" location="Índice!A1" display="Índice" xr:uid="{00000000-0004-0000-0500-000000000000}"/>
  </hyperlinks>
  <printOptions horizontalCentered="1" verticalCentered="1"/>
  <pageMargins left="0.75000000000000011" right="0.75000000000000011" top="1" bottom="1" header="0.5" footer="0.5"/>
  <pageSetup scale="17" orientation="portrait" horizontalDpi="4294967292" verticalDpi="4294967292"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Y73"/>
  <sheetViews>
    <sheetView showGridLines="0" zoomScaleNormal="100" workbookViewId="0">
      <selection activeCell="A3" sqref="A3:H4"/>
    </sheetView>
  </sheetViews>
  <sheetFormatPr baseColWidth="10" defaultColWidth="11.44140625" defaultRowHeight="13.35" customHeight="1" x14ac:dyDescent="0.25"/>
  <cols>
    <col min="1" max="1" width="65.5546875" customWidth="1"/>
    <col min="2" max="2" width="12.44140625" customWidth="1"/>
    <col min="3" max="3" width="12" customWidth="1"/>
    <col min="4" max="4" width="13.77734375" customWidth="1"/>
    <col min="5" max="5" width="13" customWidth="1"/>
    <col min="6" max="6" width="13.44140625" bestFit="1" customWidth="1"/>
    <col min="7" max="7" width="11.77734375" customWidth="1"/>
    <col min="8" max="8" width="13.44140625" customWidth="1"/>
    <col min="9" max="9" width="10.44140625" bestFit="1" customWidth="1"/>
    <col min="10" max="10" width="13.44140625" bestFit="1" customWidth="1"/>
    <col min="11" max="11" width="14" customWidth="1"/>
    <col min="12" max="12" width="11.44140625" bestFit="1" customWidth="1"/>
    <col min="13" max="13" width="16.44140625" customWidth="1"/>
    <col min="14" max="14" width="13.44140625" bestFit="1" customWidth="1"/>
    <col min="15" max="15" width="14.44140625" customWidth="1"/>
    <col min="16" max="16" width="16.21875" customWidth="1"/>
    <col min="17" max="17" width="42.44140625" customWidth="1"/>
    <col min="18" max="18" width="14.44140625" bestFit="1" customWidth="1"/>
    <col min="19" max="19" width="15.21875" customWidth="1"/>
    <col min="20" max="21" width="12.44140625" customWidth="1"/>
  </cols>
  <sheetData>
    <row r="1" spans="1:24" ht="52.35" customHeight="1" x14ac:dyDescent="0.3">
      <c r="A1" s="641"/>
      <c r="B1" s="641"/>
      <c r="C1" s="641"/>
      <c r="D1" s="641"/>
      <c r="E1" s="641"/>
      <c r="F1" s="641"/>
      <c r="G1" s="641"/>
      <c r="H1" s="641"/>
      <c r="I1" s="9"/>
      <c r="J1" s="9"/>
      <c r="K1" s="9"/>
      <c r="L1" s="9"/>
      <c r="M1" s="9"/>
      <c r="N1" s="9"/>
      <c r="O1" s="9"/>
      <c r="P1" s="9"/>
      <c r="Q1" s="9"/>
      <c r="R1" s="9"/>
      <c r="S1" s="9"/>
      <c r="T1" s="9"/>
      <c r="U1" s="9"/>
      <c r="V1" s="9"/>
      <c r="W1" s="9"/>
      <c r="X1" s="9"/>
    </row>
    <row r="2" spans="1:24" ht="30.75" customHeight="1" x14ac:dyDescent="0.3">
      <c r="A2" s="641"/>
      <c r="B2" s="641"/>
      <c r="C2" s="641"/>
      <c r="D2" s="641"/>
      <c r="E2" s="641"/>
      <c r="F2" s="641"/>
      <c r="G2" s="641"/>
      <c r="H2" s="641"/>
      <c r="I2" s="9"/>
      <c r="J2" s="9"/>
      <c r="K2" s="9"/>
      <c r="L2" s="9"/>
      <c r="M2" s="9"/>
      <c r="N2" s="9"/>
      <c r="O2" s="9"/>
      <c r="P2" s="9"/>
      <c r="Q2" s="9"/>
      <c r="R2" s="9"/>
      <c r="S2" s="9"/>
      <c r="T2" s="9"/>
      <c r="U2" s="9"/>
      <c r="V2" s="9"/>
      <c r="W2" s="9"/>
      <c r="X2" s="9"/>
    </row>
    <row r="3" spans="1:24" ht="14.1" customHeight="1" x14ac:dyDescent="0.3">
      <c r="A3" s="640" t="s">
        <v>291</v>
      </c>
      <c r="B3" s="640"/>
      <c r="C3" s="640"/>
      <c r="D3" s="640"/>
      <c r="E3" s="640"/>
      <c r="F3" s="640"/>
      <c r="G3" s="640"/>
      <c r="H3" s="640"/>
      <c r="I3" s="9"/>
      <c r="J3" s="9"/>
      <c r="K3" s="9"/>
      <c r="L3" s="9"/>
      <c r="M3" s="9"/>
      <c r="N3" s="9"/>
      <c r="O3" s="9"/>
      <c r="P3" s="9"/>
      <c r="Q3" s="9"/>
      <c r="R3" s="9"/>
      <c r="S3" s="9"/>
      <c r="T3" s="9"/>
      <c r="U3" s="9"/>
      <c r="V3" s="9"/>
      <c r="W3" s="9"/>
      <c r="X3" s="9"/>
    </row>
    <row r="4" spans="1:24" ht="17.100000000000001" customHeight="1" x14ac:dyDescent="0.3">
      <c r="A4" s="640"/>
      <c r="B4" s="640"/>
      <c r="C4" s="640"/>
      <c r="D4" s="640"/>
      <c r="E4" s="640"/>
      <c r="F4" s="640"/>
      <c r="G4" s="640"/>
      <c r="H4" s="640"/>
      <c r="I4" s="9"/>
      <c r="J4" s="9"/>
      <c r="K4" s="9"/>
      <c r="L4" s="9"/>
      <c r="M4" s="9"/>
      <c r="N4" s="9"/>
      <c r="O4" s="9"/>
      <c r="P4" s="9"/>
      <c r="Q4" s="9"/>
      <c r="R4" s="9"/>
      <c r="S4" s="9"/>
      <c r="T4" s="9"/>
      <c r="U4" s="9"/>
      <c r="V4" s="9"/>
      <c r="W4" s="9"/>
      <c r="X4" s="9"/>
    </row>
    <row r="5" spans="1:24" ht="66.75" customHeight="1" x14ac:dyDescent="0.3">
      <c r="A5" s="649" t="s">
        <v>98</v>
      </c>
      <c r="B5" s="650"/>
      <c r="C5" s="650"/>
      <c r="D5" s="650"/>
      <c r="E5" s="650"/>
      <c r="F5" s="650"/>
      <c r="G5" s="650"/>
      <c r="H5" s="651"/>
      <c r="I5" s="529" t="s">
        <v>33</v>
      </c>
      <c r="J5" s="9"/>
      <c r="K5" s="9"/>
      <c r="L5" s="9"/>
      <c r="M5" s="9"/>
      <c r="N5" s="9"/>
      <c r="O5" s="9"/>
      <c r="P5" s="9"/>
      <c r="Q5" s="9"/>
      <c r="R5" s="9"/>
      <c r="S5" s="9"/>
      <c r="T5" s="9"/>
      <c r="U5" s="9"/>
      <c r="V5" s="9"/>
      <c r="W5" s="9"/>
      <c r="X5" s="9"/>
    </row>
    <row r="6" spans="1:24" ht="13.8" x14ac:dyDescent="0.3">
      <c r="A6" s="9"/>
      <c r="B6" s="9"/>
      <c r="C6" s="9"/>
      <c r="D6" s="54"/>
      <c r="E6" s="9"/>
      <c r="F6" s="9"/>
      <c r="G6" s="9"/>
      <c r="H6" s="9"/>
      <c r="I6" s="9"/>
      <c r="J6" s="9"/>
      <c r="K6" s="9"/>
      <c r="L6" s="9"/>
      <c r="M6" s="9"/>
      <c r="N6" s="9"/>
      <c r="O6" s="9"/>
      <c r="P6" s="9"/>
      <c r="Q6" s="9"/>
      <c r="R6" s="9"/>
      <c r="S6" s="9"/>
      <c r="T6" s="9"/>
      <c r="U6" s="9"/>
      <c r="V6" s="9"/>
      <c r="W6" s="9"/>
      <c r="X6" s="9"/>
    </row>
    <row r="7" spans="1:24" ht="19.2" x14ac:dyDescent="0.45">
      <c r="A7" s="645" t="s">
        <v>13</v>
      </c>
      <c r="B7" s="646"/>
      <c r="C7" s="646"/>
      <c r="D7" s="646"/>
      <c r="E7" s="646"/>
      <c r="F7" s="646"/>
      <c r="G7" s="646"/>
      <c r="H7" s="647"/>
      <c r="I7" s="9"/>
      <c r="J7" s="9"/>
      <c r="K7" s="9"/>
      <c r="L7" s="9"/>
      <c r="M7" s="9"/>
      <c r="N7" s="9"/>
      <c r="O7" s="9"/>
      <c r="P7" s="9"/>
      <c r="Q7" s="9"/>
      <c r="R7" s="9"/>
      <c r="S7" s="9"/>
      <c r="T7" s="9"/>
      <c r="U7" s="9"/>
      <c r="V7" s="9"/>
      <c r="W7" s="9"/>
      <c r="X7" s="9"/>
    </row>
    <row r="8" spans="1:24" ht="12.75" customHeight="1" x14ac:dyDescent="0.3">
      <c r="A8" s="662" t="s">
        <v>72</v>
      </c>
      <c r="B8" s="658" t="s">
        <v>73</v>
      </c>
      <c r="C8" s="662"/>
      <c r="D8" s="662"/>
      <c r="E8" s="662"/>
      <c r="F8" s="662"/>
      <c r="G8" s="662"/>
      <c r="H8" s="662"/>
      <c r="I8" s="9"/>
      <c r="J8" s="9"/>
      <c r="K8" s="9"/>
      <c r="L8" s="9"/>
      <c r="M8" s="9"/>
      <c r="N8" s="9"/>
      <c r="O8" s="9"/>
      <c r="P8" s="9"/>
      <c r="Q8" s="9"/>
      <c r="R8" s="9"/>
      <c r="S8" s="9"/>
      <c r="T8" s="9"/>
      <c r="U8" s="9"/>
      <c r="V8" s="9"/>
      <c r="W8" s="9"/>
      <c r="X8" s="9"/>
    </row>
    <row r="9" spans="1:24" ht="12.75" customHeight="1" x14ac:dyDescent="0.3">
      <c r="A9" s="662"/>
      <c r="B9" s="450" t="s">
        <v>273</v>
      </c>
      <c r="C9" s="451" t="s">
        <v>274</v>
      </c>
      <c r="D9" s="451" t="s">
        <v>275</v>
      </c>
      <c r="E9" s="451" t="s">
        <v>276</v>
      </c>
      <c r="F9" s="451" t="s">
        <v>277</v>
      </c>
      <c r="G9" s="451" t="s">
        <v>278</v>
      </c>
      <c r="H9" s="452" t="s">
        <v>279</v>
      </c>
      <c r="I9" s="9"/>
      <c r="J9" s="9"/>
      <c r="K9" s="9"/>
      <c r="L9" s="9"/>
      <c r="M9" s="9"/>
      <c r="N9" s="9"/>
      <c r="O9" s="9"/>
      <c r="P9" s="9"/>
      <c r="Q9" s="9"/>
      <c r="R9" s="9"/>
      <c r="S9" s="9"/>
      <c r="T9" s="9"/>
      <c r="U9" s="9"/>
      <c r="V9" s="9"/>
      <c r="W9" s="9"/>
      <c r="X9" s="9"/>
    </row>
    <row r="10" spans="1:24" ht="23.1" customHeight="1" x14ac:dyDescent="0.3">
      <c r="A10" s="524" t="s">
        <v>79</v>
      </c>
      <c r="B10" s="15"/>
      <c r="C10" s="15"/>
      <c r="D10" s="453"/>
      <c r="E10" s="15"/>
      <c r="F10" s="15"/>
      <c r="G10" s="15"/>
      <c r="H10" s="16"/>
      <c r="I10" s="9"/>
      <c r="J10" s="9"/>
      <c r="K10" s="9"/>
      <c r="L10" s="9"/>
      <c r="M10" s="9"/>
      <c r="N10" s="9"/>
      <c r="O10" s="9"/>
      <c r="P10" s="9"/>
      <c r="Q10" s="9"/>
      <c r="R10" s="9"/>
      <c r="S10" s="9"/>
      <c r="T10" s="9"/>
      <c r="U10" s="9"/>
      <c r="V10" s="9"/>
      <c r="W10" s="9"/>
      <c r="X10" s="9"/>
    </row>
    <row r="11" spans="1:24" ht="13.8" x14ac:dyDescent="0.3">
      <c r="A11" s="471" t="s">
        <v>80</v>
      </c>
      <c r="B11" s="500">
        <v>68.952901999999995</v>
      </c>
      <c r="C11" s="500">
        <v>74.597570000000005</v>
      </c>
      <c r="D11" s="500">
        <v>99.625282999999996</v>
      </c>
      <c r="E11" s="500">
        <v>114.53093800000001</v>
      </c>
      <c r="F11" s="500">
        <v>150.137461</v>
      </c>
      <c r="G11" s="500">
        <v>203.271231</v>
      </c>
      <c r="H11" s="501">
        <v>215.46360131446937</v>
      </c>
      <c r="I11" s="9"/>
      <c r="J11" s="9"/>
      <c r="K11" s="9"/>
      <c r="L11" s="9"/>
      <c r="M11" s="9"/>
      <c r="N11" s="9"/>
      <c r="O11" s="9"/>
      <c r="P11" s="9"/>
      <c r="Q11" s="9"/>
      <c r="R11" s="9"/>
      <c r="S11" s="9"/>
      <c r="T11" s="9"/>
      <c r="U11" s="9"/>
      <c r="V11" s="9"/>
      <c r="W11" s="9"/>
      <c r="X11" s="9"/>
    </row>
    <row r="12" spans="1:24" ht="13.8" x14ac:dyDescent="0.3">
      <c r="A12" s="474" t="s">
        <v>81</v>
      </c>
      <c r="B12" s="503">
        <v>26.910849680826058</v>
      </c>
      <c r="C12" s="503">
        <v>29.725562631704033</v>
      </c>
      <c r="D12" s="503">
        <v>39.351838929133258</v>
      </c>
      <c r="E12" s="503">
        <v>46.390556624201928</v>
      </c>
      <c r="F12" s="503">
        <v>56.752664905181724</v>
      </c>
      <c r="G12" s="503">
        <v>75.22485470581536</v>
      </c>
      <c r="H12" s="504">
        <v>79.569568786299712</v>
      </c>
      <c r="I12" s="9"/>
      <c r="J12" s="9"/>
      <c r="K12" s="9"/>
      <c r="L12" s="9"/>
      <c r="M12" s="9"/>
      <c r="N12" s="9"/>
      <c r="O12" s="9"/>
      <c r="P12" s="9"/>
      <c r="Q12" s="9"/>
      <c r="R12" s="9"/>
      <c r="S12" s="9"/>
      <c r="T12" s="9"/>
      <c r="U12" s="9"/>
      <c r="V12" s="9"/>
      <c r="W12" s="9"/>
      <c r="X12" s="9"/>
    </row>
    <row r="13" spans="1:24" ht="13.8" x14ac:dyDescent="0.3">
      <c r="A13" s="460" t="s">
        <v>82</v>
      </c>
      <c r="B13" s="499">
        <v>42.042052319173933</v>
      </c>
      <c r="C13" s="500">
        <v>44.872007368295968</v>
      </c>
      <c r="D13" s="500">
        <v>60.273444070866738</v>
      </c>
      <c r="E13" s="500">
        <v>68.140381375798086</v>
      </c>
      <c r="F13" s="500">
        <v>93.384796094818284</v>
      </c>
      <c r="G13" s="500">
        <v>128.04637629418465</v>
      </c>
      <c r="H13" s="501">
        <v>135.89403252816965</v>
      </c>
      <c r="I13" s="9"/>
      <c r="J13" s="9"/>
      <c r="K13" s="9"/>
      <c r="L13" s="9"/>
      <c r="M13" s="9"/>
      <c r="N13" s="9"/>
      <c r="O13" s="9"/>
      <c r="P13" s="9"/>
      <c r="Q13" s="9"/>
      <c r="R13" s="9"/>
      <c r="S13" s="9"/>
      <c r="T13" s="9"/>
      <c r="U13" s="9"/>
      <c r="V13" s="9"/>
      <c r="W13" s="9"/>
      <c r="X13" s="9"/>
    </row>
    <row r="14" spans="1:24" ht="9" customHeight="1" x14ac:dyDescent="0.3">
      <c r="A14" s="525"/>
      <c r="B14" s="449"/>
      <c r="C14" s="449"/>
      <c r="D14" s="449"/>
      <c r="E14" s="449"/>
      <c r="F14" s="449"/>
      <c r="G14" s="449"/>
      <c r="H14" s="457"/>
      <c r="I14" s="9"/>
      <c r="J14" s="9"/>
      <c r="K14" s="9"/>
      <c r="L14" s="9"/>
      <c r="M14" s="9"/>
      <c r="N14" s="9"/>
      <c r="O14" s="9"/>
      <c r="P14" s="9"/>
      <c r="Q14" s="9"/>
      <c r="R14" s="9"/>
      <c r="S14" s="9"/>
      <c r="T14" s="9"/>
      <c r="U14" s="9"/>
      <c r="V14" s="9"/>
      <c r="W14" s="9"/>
      <c r="X14" s="9"/>
    </row>
    <row r="15" spans="1:24" ht="20.100000000000001" customHeight="1" x14ac:dyDescent="0.3">
      <c r="A15" s="472" t="s">
        <v>83</v>
      </c>
      <c r="B15" s="500"/>
      <c r="C15" s="500"/>
      <c r="D15" s="500"/>
      <c r="E15" s="500"/>
      <c r="F15" s="500"/>
      <c r="G15" s="500"/>
      <c r="H15" s="501"/>
      <c r="I15" s="9"/>
      <c r="J15" s="9"/>
      <c r="K15" s="9"/>
      <c r="L15" s="9"/>
      <c r="M15" s="9"/>
      <c r="N15" s="9"/>
      <c r="O15" s="9"/>
      <c r="P15" s="9"/>
      <c r="Q15" s="9"/>
      <c r="R15" s="9"/>
      <c r="S15" s="9"/>
      <c r="T15" s="9"/>
      <c r="U15" s="9"/>
      <c r="V15" s="9"/>
      <c r="W15" s="9"/>
      <c r="X15" s="9"/>
    </row>
    <row r="16" spans="1:24" ht="13.8" x14ac:dyDescent="0.3">
      <c r="A16" s="474" t="s">
        <v>84</v>
      </c>
      <c r="B16" s="503">
        <v>24.277071103760903</v>
      </c>
      <c r="C16" s="503">
        <v>26.203408490850027</v>
      </c>
      <c r="D16" s="503">
        <v>39.758442562629867</v>
      </c>
      <c r="E16" s="503">
        <v>49.460019773273956</v>
      </c>
      <c r="F16" s="503">
        <v>64.808496198769575</v>
      </c>
      <c r="G16" s="503">
        <v>89.714021607390521</v>
      </c>
      <c r="H16" s="504">
        <v>96.368937200625425</v>
      </c>
      <c r="I16" s="9"/>
      <c r="J16" s="9"/>
      <c r="K16" s="9"/>
      <c r="L16" s="9"/>
      <c r="M16" s="9"/>
      <c r="N16" s="9"/>
      <c r="O16" s="9"/>
      <c r="P16" s="9"/>
      <c r="Q16" s="9"/>
      <c r="R16" s="9"/>
      <c r="S16" s="9"/>
      <c r="T16" s="9"/>
      <c r="U16" s="9"/>
      <c r="V16" s="9"/>
      <c r="W16" s="9"/>
      <c r="X16" s="9"/>
    </row>
    <row r="17" spans="1:25" ht="13.8" x14ac:dyDescent="0.3">
      <c r="A17" s="471" t="s">
        <v>94</v>
      </c>
      <c r="B17" s="500">
        <v>1.5108048540967089</v>
      </c>
      <c r="C17" s="500">
        <v>1.6192453600570385</v>
      </c>
      <c r="D17" s="500">
        <v>2.2178380008904717</v>
      </c>
      <c r="E17" s="500">
        <v>1.9216029686711209</v>
      </c>
      <c r="F17" s="500">
        <v>2.6662325794380668</v>
      </c>
      <c r="G17" s="500">
        <v>3.0408119557162672</v>
      </c>
      <c r="H17" s="501">
        <v>3.6619368671292287</v>
      </c>
      <c r="I17" s="9"/>
      <c r="J17" s="9"/>
      <c r="K17" s="9"/>
      <c r="L17" s="9"/>
      <c r="M17" s="9"/>
      <c r="N17" s="9"/>
      <c r="O17" s="9"/>
      <c r="P17" s="9"/>
      <c r="Q17" s="9"/>
      <c r="R17" s="9"/>
      <c r="S17" s="9"/>
      <c r="T17" s="9"/>
      <c r="U17" s="9"/>
      <c r="V17" s="9"/>
      <c r="W17" s="9"/>
      <c r="X17" s="9"/>
    </row>
    <row r="18" spans="1:25" ht="13.8" x14ac:dyDescent="0.3">
      <c r="A18" s="484" t="s">
        <v>85</v>
      </c>
      <c r="B18" s="506">
        <v>16.254176361316322</v>
      </c>
      <c r="C18" s="506">
        <v>17.049353517388901</v>
      </c>
      <c r="D18" s="506">
        <v>18.297163507346397</v>
      </c>
      <c r="E18" s="506">
        <v>16.758758633853009</v>
      </c>
      <c r="F18" s="506">
        <v>25.91006731661064</v>
      </c>
      <c r="G18" s="506">
        <v>35.291542731077868</v>
      </c>
      <c r="H18" s="507">
        <v>35.863158460414994</v>
      </c>
      <c r="I18" s="9"/>
      <c r="J18" s="9"/>
      <c r="K18" s="9"/>
      <c r="L18" s="9"/>
      <c r="M18" s="9"/>
      <c r="N18" s="9"/>
      <c r="O18" s="9"/>
      <c r="P18" s="9"/>
      <c r="Q18" s="9"/>
      <c r="R18" s="9"/>
      <c r="S18" s="9"/>
      <c r="T18" s="9"/>
      <c r="U18" s="9"/>
      <c r="V18" s="9"/>
      <c r="W18" s="9"/>
      <c r="X18" s="9"/>
    </row>
    <row r="19" spans="1:25" ht="14.25" customHeight="1" x14ac:dyDescent="0.3">
      <c r="A19" s="9"/>
      <c r="B19" s="406"/>
      <c r="C19" s="406"/>
      <c r="D19" s="406"/>
      <c r="E19" s="406"/>
      <c r="F19" s="406"/>
      <c r="G19" s="406"/>
      <c r="H19" s="406"/>
      <c r="I19" s="9"/>
      <c r="J19" s="9"/>
      <c r="K19" s="9"/>
      <c r="L19" s="9"/>
      <c r="M19" s="9"/>
      <c r="N19" s="9"/>
      <c r="O19" s="9"/>
      <c r="P19" s="9"/>
      <c r="Q19" s="9"/>
      <c r="R19" s="9"/>
      <c r="S19" s="9"/>
      <c r="T19" s="9"/>
      <c r="U19" s="9"/>
      <c r="V19" s="9"/>
      <c r="W19" s="9"/>
    </row>
    <row r="20" spans="1:25" s="9" customFormat="1" ht="19.350000000000001" customHeight="1" x14ac:dyDescent="0.3">
      <c r="A20" s="652" t="s">
        <v>283</v>
      </c>
      <c r="B20" s="653"/>
      <c r="C20" s="653"/>
      <c r="D20" s="653"/>
      <c r="E20" s="653"/>
      <c r="F20" s="653"/>
      <c r="G20" s="653"/>
      <c r="H20" s="654"/>
    </row>
    <row r="21" spans="1:25" s="9" customFormat="1" ht="14.25" customHeight="1" x14ac:dyDescent="0.3">
      <c r="A21" s="648" t="s">
        <v>72</v>
      </c>
      <c r="B21" s="638" t="s">
        <v>73</v>
      </c>
      <c r="C21" s="638"/>
      <c r="D21" s="638"/>
      <c r="E21" s="638"/>
      <c r="F21" s="638"/>
      <c r="G21" s="638"/>
      <c r="H21" s="639"/>
    </row>
    <row r="22" spans="1:25" s="9" customFormat="1" ht="14.25" customHeight="1" x14ac:dyDescent="0.3">
      <c r="A22" s="636"/>
      <c r="B22" s="450"/>
      <c r="C22" s="451" t="s">
        <v>274</v>
      </c>
      <c r="D22" s="451" t="s">
        <v>275</v>
      </c>
      <c r="E22" s="451" t="s">
        <v>276</v>
      </c>
      <c r="F22" s="451" t="s">
        <v>277</v>
      </c>
      <c r="G22" s="451" t="s">
        <v>278</v>
      </c>
      <c r="H22" s="452" t="s">
        <v>279</v>
      </c>
    </row>
    <row r="23" spans="1:25" s="9" customFormat="1" ht="14.25" customHeight="1" x14ac:dyDescent="0.3">
      <c r="A23" s="467" t="s">
        <v>79</v>
      </c>
      <c r="B23" s="475"/>
      <c r="C23" s="433"/>
      <c r="D23" s="468"/>
      <c r="E23" s="433"/>
      <c r="F23" s="433"/>
      <c r="G23" s="433"/>
      <c r="H23" s="433"/>
    </row>
    <row r="24" spans="1:25" s="9" customFormat="1" ht="14.25" customHeight="1" x14ac:dyDescent="0.3">
      <c r="A24" s="469" t="s">
        <v>80</v>
      </c>
      <c r="B24" s="476"/>
      <c r="C24" s="508">
        <v>8.1862660399703024</v>
      </c>
      <c r="D24" s="508">
        <v>33.550305995222082</v>
      </c>
      <c r="E24" s="508">
        <v>14.961719104978609</v>
      </c>
      <c r="F24" s="508">
        <v>31.088999725122314</v>
      </c>
      <c r="G24" s="508">
        <v>35.390081626596846</v>
      </c>
      <c r="H24" s="508">
        <v>5.9980796369897282</v>
      </c>
    </row>
    <row r="25" spans="1:25" s="9" customFormat="1" ht="14.25" customHeight="1" x14ac:dyDescent="0.3">
      <c r="A25" s="470" t="s">
        <v>81</v>
      </c>
      <c r="B25" s="476"/>
      <c r="C25" s="509">
        <v>10.459398288280198</v>
      </c>
      <c r="D25" s="509">
        <v>32.383832113449195</v>
      </c>
      <c r="E25" s="509">
        <v>17.886629663595489</v>
      </c>
      <c r="F25" s="509">
        <v>22.336675899193438</v>
      </c>
      <c r="G25" s="509">
        <v>32.548585747463399</v>
      </c>
      <c r="H25" s="509">
        <v>5.7756363870364202</v>
      </c>
    </row>
    <row r="26" spans="1:25" s="9" customFormat="1" ht="14.25" customHeight="1" x14ac:dyDescent="0.3">
      <c r="A26" s="471" t="s">
        <v>82</v>
      </c>
      <c r="B26" s="477"/>
      <c r="C26" s="508">
        <v>6.7312485785366638</v>
      </c>
      <c r="D26" s="508">
        <v>34.323039252869613</v>
      </c>
      <c r="E26" s="508">
        <v>13.052078616383312</v>
      </c>
      <c r="F26" s="508">
        <v>37.047656924307205</v>
      </c>
      <c r="G26" s="508">
        <v>37.116941567418223</v>
      </c>
      <c r="H26" s="508">
        <v>6.1287608920342462</v>
      </c>
    </row>
    <row r="27" spans="1:25" s="9" customFormat="1" ht="14.25" customHeight="1" x14ac:dyDescent="0.3">
      <c r="A27" s="464"/>
      <c r="B27" s="478"/>
      <c r="C27" s="511"/>
      <c r="D27" s="511"/>
      <c r="E27" s="511"/>
      <c r="F27" s="511"/>
      <c r="G27" s="511"/>
      <c r="H27" s="511"/>
    </row>
    <row r="28" spans="1:25" s="9" customFormat="1" ht="14.25" customHeight="1" x14ac:dyDescent="0.3">
      <c r="A28" s="568" t="s">
        <v>83</v>
      </c>
      <c r="B28" s="479"/>
      <c r="C28" s="512"/>
      <c r="D28" s="512"/>
      <c r="E28" s="512"/>
      <c r="F28" s="512"/>
      <c r="G28" s="512"/>
      <c r="H28" s="512"/>
    </row>
    <row r="29" spans="1:25" s="9" customFormat="1" ht="14.25" customHeight="1" x14ac:dyDescent="0.3">
      <c r="A29" s="474" t="s">
        <v>84</v>
      </c>
      <c r="B29" s="479"/>
      <c r="C29" s="513">
        <v>7.9348014381796839</v>
      </c>
      <c r="D29" s="513">
        <v>51.730041442941001</v>
      </c>
      <c r="E29" s="513">
        <v>24.401300919575974</v>
      </c>
      <c r="F29" s="513">
        <v>31.032087119765507</v>
      </c>
      <c r="G29" s="513">
        <v>38.42941415001355</v>
      </c>
      <c r="H29" s="513">
        <v>7.4179213839709046</v>
      </c>
    </row>
    <row r="30" spans="1:25" s="9" customFormat="1" ht="14.25" customHeight="1" x14ac:dyDescent="0.3">
      <c r="A30" s="471" t="s">
        <v>94</v>
      </c>
      <c r="B30" s="479"/>
      <c r="C30" s="514">
        <v>7.1776646511481301</v>
      </c>
      <c r="D30" s="514">
        <v>36.967383424359326</v>
      </c>
      <c r="E30" s="514">
        <v>-13.356928328417638</v>
      </c>
      <c r="F30" s="514">
        <v>38.750440278612409</v>
      </c>
      <c r="G30" s="514">
        <v>14.049013546940703</v>
      </c>
      <c r="H30" s="514">
        <v>20.426284836368815</v>
      </c>
    </row>
    <row r="31" spans="1:25" s="9" customFormat="1" ht="14.25" customHeight="1" x14ac:dyDescent="0.3">
      <c r="A31" s="484" t="s">
        <v>85</v>
      </c>
      <c r="B31" s="480"/>
      <c r="C31" s="515">
        <v>4.8921405698847842</v>
      </c>
      <c r="D31" s="515">
        <v>7.3188111718419879</v>
      </c>
      <c r="E31" s="515">
        <v>-8.4078872273055332</v>
      </c>
      <c r="F31" s="515">
        <v>54.606124968419877</v>
      </c>
      <c r="G31" s="515">
        <v>36.207838828936104</v>
      </c>
      <c r="H31" s="515">
        <v>1.6196960662582693</v>
      </c>
    </row>
    <row r="32" spans="1:25" ht="15.75" customHeight="1" x14ac:dyDescent="0.3">
      <c r="A32" s="463"/>
      <c r="B32" s="9"/>
      <c r="C32" s="9"/>
      <c r="D32" s="440"/>
      <c r="E32" s="9"/>
      <c r="F32" s="9"/>
      <c r="G32" s="9"/>
      <c r="H32" s="9"/>
      <c r="I32" s="9"/>
      <c r="J32" s="9"/>
      <c r="K32" s="9"/>
      <c r="L32" s="9"/>
      <c r="M32" s="9"/>
      <c r="N32" s="9"/>
      <c r="O32" s="9"/>
      <c r="P32" s="9"/>
      <c r="Q32" s="9"/>
      <c r="R32" s="9"/>
      <c r="S32" s="9"/>
      <c r="T32" s="9"/>
      <c r="U32" s="9"/>
      <c r="V32" s="9"/>
      <c r="W32" s="9"/>
      <c r="X32" s="9"/>
      <c r="Y32" s="9"/>
    </row>
    <row r="33" spans="1:25" s="9" customFormat="1" ht="19.2" x14ac:dyDescent="0.45">
      <c r="A33" s="645" t="s">
        <v>282</v>
      </c>
      <c r="B33" s="646"/>
      <c r="C33" s="646"/>
      <c r="D33" s="646"/>
      <c r="E33" s="646"/>
      <c r="F33" s="646"/>
      <c r="G33" s="646"/>
      <c r="H33" s="647"/>
    </row>
    <row r="34" spans="1:25" s="9" customFormat="1" ht="17.25" customHeight="1" x14ac:dyDescent="0.3">
      <c r="A34" s="648" t="s">
        <v>72</v>
      </c>
      <c r="B34" s="637" t="s">
        <v>73</v>
      </c>
      <c r="C34" s="638"/>
      <c r="D34" s="638"/>
      <c r="E34" s="638"/>
      <c r="F34" s="638"/>
      <c r="G34" s="638"/>
      <c r="H34" s="639"/>
    </row>
    <row r="35" spans="1:25" s="9" customFormat="1" ht="13.8" x14ac:dyDescent="0.3">
      <c r="A35" s="636"/>
      <c r="B35" s="450" t="s">
        <v>273</v>
      </c>
      <c r="C35" s="451" t="s">
        <v>274</v>
      </c>
      <c r="D35" s="451" t="s">
        <v>275</v>
      </c>
      <c r="E35" s="451" t="s">
        <v>276</v>
      </c>
      <c r="F35" s="451" t="s">
        <v>277</v>
      </c>
      <c r="G35" s="451" t="s">
        <v>278</v>
      </c>
      <c r="H35" s="452" t="s">
        <v>279</v>
      </c>
    </row>
    <row r="36" spans="1:25" s="9" customFormat="1" ht="13.2" x14ac:dyDescent="0.3">
      <c r="A36" s="467" t="s">
        <v>79</v>
      </c>
      <c r="B36" s="433"/>
      <c r="C36" s="433"/>
      <c r="D36" s="468"/>
      <c r="E36" s="433"/>
      <c r="F36" s="433"/>
      <c r="G36" s="433"/>
      <c r="H36" s="433"/>
    </row>
    <row r="37" spans="1:25" s="9" customFormat="1" ht="13.2" x14ac:dyDescent="0.3">
      <c r="A37" s="469" t="s">
        <v>80</v>
      </c>
      <c r="B37" s="508">
        <v>0.12349664149064181</v>
      </c>
      <c r="C37" s="508">
        <v>0.12346171901480407</v>
      </c>
      <c r="D37" s="508">
        <v>0.15378170309394548</v>
      </c>
      <c r="E37" s="508">
        <v>0.16155374080782048</v>
      </c>
      <c r="F37" s="508">
        <v>0.17693028138155989</v>
      </c>
      <c r="G37" s="508">
        <v>0.20134702362254614</v>
      </c>
      <c r="H37" s="508">
        <v>0.19566798864114957</v>
      </c>
    </row>
    <row r="38" spans="1:25" s="9" customFormat="1" ht="13.2" x14ac:dyDescent="0.3">
      <c r="A38" s="470" t="s">
        <v>81</v>
      </c>
      <c r="B38" s="509">
        <v>0.11026457095114034</v>
      </c>
      <c r="C38" s="509">
        <v>0.11343867899181795</v>
      </c>
      <c r="D38" s="509">
        <v>0.14226015574322431</v>
      </c>
      <c r="E38" s="509">
        <v>0.14647932827297275</v>
      </c>
      <c r="F38" s="509">
        <v>0.14135917892327723</v>
      </c>
      <c r="G38" s="509">
        <v>0.15262256718995135</v>
      </c>
      <c r="H38" s="509">
        <v>0.14949621629733326</v>
      </c>
    </row>
    <row r="39" spans="1:25" s="9" customFormat="1" ht="13.2" x14ac:dyDescent="0.3">
      <c r="A39" s="471" t="s">
        <v>82</v>
      </c>
      <c r="B39" s="508">
        <v>0.13377209109028129</v>
      </c>
      <c r="C39" s="508">
        <v>0.13113744771536626</v>
      </c>
      <c r="D39" s="508">
        <v>0.16236718786036544</v>
      </c>
      <c r="E39" s="508">
        <v>0.17372547886609768</v>
      </c>
      <c r="F39" s="508">
        <v>0.20887246380437552</v>
      </c>
      <c r="G39" s="508">
        <v>0.2478276632218081</v>
      </c>
      <c r="H39" s="508">
        <v>0.23886400207158909</v>
      </c>
    </row>
    <row r="40" spans="1:25" s="9" customFormat="1" ht="14.25" customHeight="1" x14ac:dyDescent="0.3">
      <c r="A40" s="464"/>
      <c r="B40" s="516"/>
      <c r="C40" s="511"/>
      <c r="D40" s="511"/>
      <c r="E40" s="511"/>
      <c r="F40" s="511"/>
      <c r="G40" s="511"/>
      <c r="H40" s="511"/>
    </row>
    <row r="41" spans="1:25" s="9" customFormat="1" ht="14.25" customHeight="1" x14ac:dyDescent="0.3">
      <c r="A41" s="568" t="s">
        <v>83</v>
      </c>
      <c r="B41" s="508"/>
      <c r="C41" s="512"/>
      <c r="D41" s="512"/>
      <c r="E41" s="512"/>
      <c r="F41" s="512"/>
      <c r="G41" s="512"/>
      <c r="H41" s="512"/>
    </row>
    <row r="42" spans="1:25" s="9" customFormat="1" ht="14.25" customHeight="1" x14ac:dyDescent="0.3">
      <c r="A42" s="474" t="s">
        <v>84</v>
      </c>
      <c r="B42" s="517">
        <v>0.19426024809029435</v>
      </c>
      <c r="C42" s="513">
        <v>0.1895077193568496</v>
      </c>
      <c r="D42" s="513">
        <v>0.26209307661726317</v>
      </c>
      <c r="E42" s="513">
        <v>0.27539623854184986</v>
      </c>
      <c r="F42" s="513">
        <v>0.31393122396885054</v>
      </c>
      <c r="G42" s="513">
        <v>0.37538475333710553</v>
      </c>
      <c r="H42" s="513">
        <v>0.34941400487369778</v>
      </c>
    </row>
    <row r="43" spans="1:25" s="9" customFormat="1" ht="14.25" customHeight="1" x14ac:dyDescent="0.3">
      <c r="A43" s="471" t="s">
        <v>94</v>
      </c>
      <c r="B43" s="518">
        <v>0.10211590767804724</v>
      </c>
      <c r="C43" s="514">
        <v>0.10132978576473479</v>
      </c>
      <c r="D43" s="514">
        <v>0.12876439856540128</v>
      </c>
      <c r="E43" s="514">
        <v>0.13341615703684054</v>
      </c>
      <c r="F43" s="514">
        <v>0.14238280719118049</v>
      </c>
      <c r="G43" s="514">
        <v>0.13823257496298924</v>
      </c>
      <c r="H43" s="514">
        <v>0.13581629023873923</v>
      </c>
    </row>
    <row r="44" spans="1:25" s="9" customFormat="1" ht="14.25" customHeight="1" x14ac:dyDescent="0.3">
      <c r="A44" s="484" t="s">
        <v>85</v>
      </c>
      <c r="B44" s="517">
        <v>9.3139376847934857E-2</v>
      </c>
      <c r="C44" s="515">
        <v>9.0724212310359223E-2</v>
      </c>
      <c r="D44" s="515">
        <v>9.044750747865786E-2</v>
      </c>
      <c r="E44" s="515">
        <v>8.4540474899922446E-2</v>
      </c>
      <c r="F44" s="515">
        <v>0.11675276079942941</v>
      </c>
      <c r="G44" s="515">
        <v>0.138027375619101</v>
      </c>
      <c r="H44" s="515">
        <v>0.1347428840209022</v>
      </c>
    </row>
    <row r="45" spans="1:25" ht="15.75" customHeight="1" x14ac:dyDescent="0.3">
      <c r="A45" s="463"/>
      <c r="B45" s="15"/>
      <c r="C45" s="9"/>
      <c r="D45" s="440"/>
      <c r="E45" s="9"/>
      <c r="F45" s="9"/>
      <c r="G45" s="9"/>
      <c r="H45" s="9"/>
      <c r="I45" s="9"/>
      <c r="J45" s="9"/>
      <c r="K45" s="9"/>
      <c r="L45" s="9"/>
      <c r="M45" s="9"/>
      <c r="N45" s="9"/>
      <c r="O45" s="9"/>
      <c r="P45" s="9"/>
      <c r="Q45" s="9"/>
      <c r="R45" s="9"/>
      <c r="S45" s="9"/>
      <c r="T45" s="9"/>
      <c r="U45" s="9"/>
      <c r="V45" s="9"/>
      <c r="W45" s="9"/>
      <c r="X45" s="9"/>
      <c r="Y45" s="9"/>
    </row>
    <row r="46" spans="1:25" s="9" customFormat="1" ht="37.35" customHeight="1" x14ac:dyDescent="0.45">
      <c r="A46" s="659" t="s">
        <v>302</v>
      </c>
      <c r="B46" s="660"/>
      <c r="C46" s="660"/>
      <c r="D46" s="660"/>
      <c r="E46" s="660"/>
      <c r="F46" s="660"/>
      <c r="G46" s="660"/>
      <c r="H46" s="661"/>
    </row>
    <row r="47" spans="1:25" s="9" customFormat="1" ht="17.25" customHeight="1" x14ac:dyDescent="0.3">
      <c r="A47" s="648" t="s">
        <v>72</v>
      </c>
      <c r="B47" s="637" t="s">
        <v>73</v>
      </c>
      <c r="C47" s="638"/>
      <c r="D47" s="638"/>
      <c r="E47" s="638"/>
      <c r="F47" s="638"/>
      <c r="G47" s="638"/>
      <c r="H47" s="639"/>
    </row>
    <row r="48" spans="1:25" s="9" customFormat="1" ht="14.1" customHeight="1" x14ac:dyDescent="0.3">
      <c r="A48" s="636"/>
      <c r="B48" s="450"/>
      <c r="C48" s="451" t="s">
        <v>274</v>
      </c>
      <c r="D48" s="451" t="s">
        <v>275</v>
      </c>
      <c r="E48" s="451" t="s">
        <v>276</v>
      </c>
      <c r="F48" s="451" t="s">
        <v>277</v>
      </c>
      <c r="G48" s="451" t="s">
        <v>278</v>
      </c>
      <c r="H48" s="452" t="s">
        <v>279</v>
      </c>
    </row>
    <row r="49" spans="1:8" s="9" customFormat="1" ht="13.2" x14ac:dyDescent="0.3">
      <c r="A49" s="467" t="s">
        <v>79</v>
      </c>
      <c r="B49" s="475"/>
      <c r="C49" s="433"/>
      <c r="D49" s="468"/>
      <c r="E49" s="433"/>
      <c r="F49" s="433"/>
      <c r="G49" s="433"/>
      <c r="H49" s="433"/>
    </row>
    <row r="50" spans="1:8" s="9" customFormat="1" ht="13.2" x14ac:dyDescent="0.3">
      <c r="A50" s="469" t="s">
        <v>80</v>
      </c>
      <c r="B50" s="476"/>
      <c r="C50" s="526">
        <v>1.0109763622852284E-2</v>
      </c>
      <c r="D50" s="526">
        <v>4.1421784516428056E-2</v>
      </c>
      <c r="E50" s="526">
        <v>2.3008386451768323E-2</v>
      </c>
      <c r="F50" s="526">
        <v>5.0225442035668123E-2</v>
      </c>
      <c r="G50" s="526">
        <v>6.2615771003101534E-2</v>
      </c>
      <c r="H50" s="526">
        <v>1.2076954823588839E-2</v>
      </c>
    </row>
    <row r="51" spans="1:8" s="9" customFormat="1" ht="13.2" x14ac:dyDescent="0.3">
      <c r="A51" s="470" t="s">
        <v>81</v>
      </c>
      <c r="B51" s="476"/>
      <c r="C51" s="527">
        <v>1.1533010646643077E-2</v>
      </c>
      <c r="D51" s="527">
        <v>3.6735791356424886E-2</v>
      </c>
      <c r="E51" s="527">
        <v>2.5445547216644701E-2</v>
      </c>
      <c r="F51" s="527">
        <v>3.2718612815649542E-2</v>
      </c>
      <c r="G51" s="527">
        <v>4.60104135637531E-2</v>
      </c>
      <c r="H51" s="527">
        <v>8.8149245254519389E-3</v>
      </c>
    </row>
    <row r="52" spans="1:8" s="9" customFormat="1" ht="13.2" x14ac:dyDescent="0.3">
      <c r="A52" s="471" t="s">
        <v>82</v>
      </c>
      <c r="B52" s="477"/>
      <c r="C52" s="526">
        <v>9.0045319799933309E-3</v>
      </c>
      <c r="D52" s="526">
        <v>4.5010357654556528E-2</v>
      </c>
      <c r="E52" s="526">
        <v>2.1192293006745678E-2</v>
      </c>
      <c r="F52" s="526">
        <v>6.4361219400421693E-2</v>
      </c>
      <c r="G52" s="526">
        <v>7.7527070340696835E-2</v>
      </c>
      <c r="H52" s="526">
        <v>1.5188764903180513E-2</v>
      </c>
    </row>
    <row r="53" spans="1:8" s="9" customFormat="1" ht="14.25" customHeight="1" x14ac:dyDescent="0.3">
      <c r="A53" s="464"/>
      <c r="B53" s="478"/>
      <c r="C53" s="577"/>
      <c r="D53" s="577"/>
      <c r="E53" s="577"/>
      <c r="F53" s="577"/>
      <c r="G53" s="577"/>
      <c r="H53" s="577"/>
    </row>
    <row r="54" spans="1:8" s="9" customFormat="1" ht="14.25" customHeight="1" x14ac:dyDescent="0.3">
      <c r="A54" s="568" t="s">
        <v>83</v>
      </c>
      <c r="B54" s="479"/>
      <c r="C54" s="526"/>
      <c r="D54" s="526"/>
      <c r="E54" s="526"/>
      <c r="F54" s="526"/>
      <c r="G54" s="526"/>
      <c r="H54" s="526"/>
    </row>
    <row r="55" spans="1:8" s="9" customFormat="1" ht="14.25" customHeight="1" x14ac:dyDescent="0.3">
      <c r="A55" s="474" t="s">
        <v>84</v>
      </c>
      <c r="B55" s="479"/>
      <c r="C55" s="578">
        <v>1.5414164959280097E-2</v>
      </c>
      <c r="D55" s="578">
        <v>9.8032421760870625E-2</v>
      </c>
      <c r="E55" s="578">
        <v>6.3954120314753199E-2</v>
      </c>
      <c r="F55" s="578">
        <v>8.5461200668864076E-2</v>
      </c>
      <c r="G55" s="578">
        <v>0.12064193020519619</v>
      </c>
      <c r="H55" s="578">
        <v>2.7845745889959583E-2</v>
      </c>
    </row>
    <row r="56" spans="1:8" s="9" customFormat="1" ht="14.25" customHeight="1" x14ac:dyDescent="0.3">
      <c r="A56" s="471" t="s">
        <v>94</v>
      </c>
      <c r="B56" s="479"/>
      <c r="C56" s="579">
        <v>7.3295374086062553E-3</v>
      </c>
      <c r="D56" s="579">
        <v>3.7458970426731381E-2</v>
      </c>
      <c r="E56" s="579">
        <v>-1.7198968428898679E-2</v>
      </c>
      <c r="F56" s="579">
        <v>5.169934825458064E-2</v>
      </c>
      <c r="G56" s="579">
        <v>2.0003379870803407E-2</v>
      </c>
      <c r="H56" s="579">
        <v>2.8235779498587226E-2</v>
      </c>
    </row>
    <row r="57" spans="1:8" s="9" customFormat="1" ht="14.25" customHeight="1" x14ac:dyDescent="0.3">
      <c r="A57" s="484" t="s">
        <v>85</v>
      </c>
      <c r="B57" s="480"/>
      <c r="C57" s="578">
        <v>4.5565092413156968E-3</v>
      </c>
      <c r="D57" s="578">
        <v>6.6399337861362149E-3</v>
      </c>
      <c r="E57" s="578">
        <v>-7.6047244287142908E-3</v>
      </c>
      <c r="F57" s="578">
        <v>4.6164277372747288E-2</v>
      </c>
      <c r="G57" s="578">
        <v>4.2273651458590696E-2</v>
      </c>
      <c r="H57" s="578">
        <v>2.2356239732621045E-3</v>
      </c>
    </row>
    <row r="58" spans="1:8" s="9" customFormat="1" ht="15" x14ac:dyDescent="0.3">
      <c r="A58" s="519"/>
      <c r="B58" s="520"/>
      <c r="C58" s="520"/>
      <c r="D58" s="520"/>
      <c r="E58" s="520"/>
      <c r="F58" s="520"/>
      <c r="G58" s="520"/>
      <c r="H58" s="520"/>
    </row>
    <row r="59" spans="1:8" s="9" customFormat="1" ht="19.2" x14ac:dyDescent="0.45">
      <c r="A59" s="645" t="s">
        <v>304</v>
      </c>
      <c r="B59" s="646"/>
      <c r="C59" s="646"/>
      <c r="D59" s="646"/>
      <c r="E59" s="646"/>
      <c r="F59" s="646"/>
      <c r="G59" s="646"/>
      <c r="H59" s="647"/>
    </row>
    <row r="60" spans="1:8" s="9" customFormat="1" ht="17.25" customHeight="1" x14ac:dyDescent="0.3">
      <c r="A60" s="648" t="s">
        <v>72</v>
      </c>
      <c r="B60" s="637" t="s">
        <v>73</v>
      </c>
      <c r="C60" s="638"/>
      <c r="D60" s="638"/>
      <c r="E60" s="638"/>
      <c r="F60" s="638"/>
      <c r="G60" s="638"/>
      <c r="H60" s="639"/>
    </row>
    <row r="61" spans="1:8" s="9" customFormat="1" ht="13.8" x14ac:dyDescent="0.3">
      <c r="A61" s="636"/>
      <c r="B61" s="450" t="s">
        <v>273</v>
      </c>
      <c r="C61" s="451" t="s">
        <v>274</v>
      </c>
      <c r="D61" s="451" t="s">
        <v>275</v>
      </c>
      <c r="E61" s="451" t="s">
        <v>276</v>
      </c>
      <c r="F61" s="451" t="s">
        <v>277</v>
      </c>
      <c r="G61" s="451" t="s">
        <v>278</v>
      </c>
      <c r="H61" s="452" t="s">
        <v>279</v>
      </c>
    </row>
    <row r="62" spans="1:8" s="9" customFormat="1" ht="13.2" x14ac:dyDescent="0.3">
      <c r="A62" s="467" t="s">
        <v>79</v>
      </c>
      <c r="B62" s="433"/>
      <c r="C62" s="433"/>
      <c r="D62" s="468"/>
      <c r="E62" s="433"/>
      <c r="F62" s="433"/>
      <c r="G62" s="433"/>
      <c r="H62" s="433"/>
    </row>
    <row r="63" spans="1:8" s="9" customFormat="1" ht="13.2" x14ac:dyDescent="0.3">
      <c r="A63" s="469" t="s">
        <v>80</v>
      </c>
      <c r="B63" s="526">
        <v>7.4910455625435196E-3</v>
      </c>
      <c r="C63" s="526">
        <v>7.5519588657924604E-3</v>
      </c>
      <c r="D63" s="526">
        <v>9.3980087126486218E-3</v>
      </c>
      <c r="E63" s="526">
        <v>1.1470632396934915E-2</v>
      </c>
      <c r="F63" s="526">
        <v>1.2588728897549459E-2</v>
      </c>
      <c r="G63" s="526">
        <v>1.3829941195721025E-2</v>
      </c>
      <c r="H63" s="526">
        <v>1.3702340849643035E-2</v>
      </c>
    </row>
    <row r="64" spans="1:8" s="9" customFormat="1" ht="13.2" x14ac:dyDescent="0.3">
      <c r="A64" s="470" t="s">
        <v>81</v>
      </c>
      <c r="B64" s="527">
        <v>2.9235956027757592E-3</v>
      </c>
      <c r="C64" s="527">
        <v>3.0092967674036344E-3</v>
      </c>
      <c r="D64" s="527">
        <v>3.7121994937242952E-3</v>
      </c>
      <c r="E64" s="527">
        <v>4.6461596405105339E-3</v>
      </c>
      <c r="F64" s="527">
        <v>4.7585986065449863E-3</v>
      </c>
      <c r="G64" s="527">
        <v>5.1180647252442937E-3</v>
      </c>
      <c r="H64" s="527">
        <v>5.0602020300297371E-3</v>
      </c>
    </row>
    <row r="65" spans="1:24" s="9" customFormat="1" ht="13.2" x14ac:dyDescent="0.3">
      <c r="A65" s="485" t="s">
        <v>82</v>
      </c>
      <c r="B65" s="528">
        <v>4.5674499597677639E-3</v>
      </c>
      <c r="C65" s="528">
        <v>4.542662098388826E-3</v>
      </c>
      <c r="D65" s="528">
        <v>5.6858092189243275E-3</v>
      </c>
      <c r="E65" s="528">
        <v>6.8244727564243813E-3</v>
      </c>
      <c r="F65" s="528">
        <v>7.8301302910044716E-3</v>
      </c>
      <c r="G65" s="528">
        <v>8.7118764704767308E-3</v>
      </c>
      <c r="H65" s="528">
        <v>8.6421388196132962E-3</v>
      </c>
    </row>
    <row r="66" spans="1:24" s="9" customFormat="1" ht="13.5" customHeight="1" x14ac:dyDescent="0.3">
      <c r="A66" s="461"/>
      <c r="B66" s="15"/>
      <c r="C66" s="482"/>
      <c r="D66" s="482"/>
      <c r="E66" s="482"/>
      <c r="F66" s="482"/>
      <c r="G66" s="482"/>
      <c r="H66" s="488"/>
    </row>
    <row r="67" spans="1:24" s="9" customFormat="1" ht="13.5" customHeight="1" x14ac:dyDescent="0.3">
      <c r="A67" s="552" t="s">
        <v>272</v>
      </c>
      <c r="B67" s="553">
        <v>920471</v>
      </c>
      <c r="C67" s="554">
        <v>987791</v>
      </c>
      <c r="D67" s="554">
        <v>1060068</v>
      </c>
      <c r="E67" s="554">
        <v>998471</v>
      </c>
      <c r="F67" s="554">
        <v>1192634</v>
      </c>
      <c r="G67" s="554">
        <v>1469791</v>
      </c>
      <c r="H67" s="555">
        <v>1572458.338898222</v>
      </c>
    </row>
    <row r="68" spans="1:24" ht="12.6" customHeight="1" x14ac:dyDescent="0.3">
      <c r="A68" s="9"/>
      <c r="B68" s="406"/>
      <c r="C68" s="406"/>
      <c r="D68" s="406"/>
      <c r="E68" s="406"/>
      <c r="F68" s="406"/>
      <c r="G68" s="406"/>
      <c r="H68" s="406"/>
      <c r="I68" s="9"/>
      <c r="J68" s="9"/>
      <c r="K68" s="9"/>
      <c r="L68" s="9"/>
      <c r="M68" s="9"/>
      <c r="N68" s="9"/>
      <c r="O68" s="9"/>
      <c r="P68" s="9"/>
      <c r="Q68" s="9"/>
      <c r="R68" s="9"/>
      <c r="S68" s="9"/>
      <c r="T68" s="9"/>
      <c r="U68" s="9"/>
      <c r="V68" s="9"/>
      <c r="W68" s="9"/>
      <c r="X68" s="9"/>
    </row>
    <row r="69" spans="1:24" ht="12.75" customHeight="1" x14ac:dyDescent="0.25">
      <c r="A69" s="572" t="s">
        <v>310</v>
      </c>
      <c r="B69" s="573"/>
      <c r="C69" s="573"/>
      <c r="D69" s="573"/>
      <c r="E69" s="573"/>
      <c r="F69" s="573"/>
      <c r="G69" s="537"/>
      <c r="H69" s="536"/>
    </row>
    <row r="70" spans="1:24" ht="12.75" customHeight="1" x14ac:dyDescent="0.25">
      <c r="A70" s="531" t="s">
        <v>26</v>
      </c>
      <c r="B70" s="533"/>
      <c r="C70" s="533"/>
      <c r="D70" s="533"/>
      <c r="E70" s="533"/>
      <c r="F70" s="533"/>
      <c r="H70" s="535"/>
    </row>
    <row r="71" spans="1:24" ht="12.75" customHeight="1" x14ac:dyDescent="0.25">
      <c r="A71" s="531" t="s">
        <v>92</v>
      </c>
      <c r="B71" s="533"/>
      <c r="C71" s="533"/>
      <c r="D71" s="533"/>
      <c r="E71" s="533"/>
      <c r="F71" s="533"/>
      <c r="H71" s="535"/>
    </row>
    <row r="72" spans="1:24" ht="12.75" customHeight="1" x14ac:dyDescent="0.25">
      <c r="A72" s="534" t="s">
        <v>280</v>
      </c>
      <c r="B72" s="532"/>
      <c r="C72" s="532"/>
      <c r="D72" s="532"/>
      <c r="E72" s="532"/>
      <c r="F72" s="532"/>
      <c r="H72" s="535"/>
    </row>
    <row r="73" spans="1:24" ht="12.75" customHeight="1" x14ac:dyDescent="0.25">
      <c r="A73" s="551" t="s">
        <v>311</v>
      </c>
      <c r="B73" s="539"/>
      <c r="C73" s="539"/>
      <c r="D73" s="539"/>
      <c r="E73" s="539"/>
      <c r="F73" s="539"/>
      <c r="G73" s="539"/>
      <c r="H73" s="538"/>
    </row>
  </sheetData>
  <mergeCells count="18">
    <mergeCell ref="A7:H7"/>
    <mergeCell ref="A8:A9"/>
    <mergeCell ref="A1:H2"/>
    <mergeCell ref="A3:H4"/>
    <mergeCell ref="A5:H5"/>
    <mergeCell ref="B8:H8"/>
    <mergeCell ref="A20:H20"/>
    <mergeCell ref="A21:A22"/>
    <mergeCell ref="B21:H21"/>
    <mergeCell ref="A33:H33"/>
    <mergeCell ref="A34:A35"/>
    <mergeCell ref="B34:H34"/>
    <mergeCell ref="A46:H46"/>
    <mergeCell ref="A47:A48"/>
    <mergeCell ref="B47:H47"/>
    <mergeCell ref="A59:H59"/>
    <mergeCell ref="A60:A61"/>
    <mergeCell ref="B60:H60"/>
  </mergeCells>
  <hyperlinks>
    <hyperlink ref="I5" location="Índice!A1" display="Índice" xr:uid="{00000000-0004-0000-0600-000000000000}"/>
  </hyperlinks>
  <printOptions horizontalCentered="1" verticalCentered="1"/>
  <pageMargins left="0.75000000000000011" right="0.75000000000000011" top="1" bottom="1" header="0.5" footer="0.5"/>
  <pageSetup scale="21" orientation="portrait" horizontalDpi="4294967292" verticalDpi="4294967292"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D73"/>
  <sheetViews>
    <sheetView showGridLines="0" zoomScaleNormal="100" workbookViewId="0">
      <selection activeCell="A3" sqref="A3:H4"/>
    </sheetView>
  </sheetViews>
  <sheetFormatPr baseColWidth="10" defaultColWidth="11.44140625" defaultRowHeight="13.35" customHeight="1" x14ac:dyDescent="0.25"/>
  <cols>
    <col min="1" max="1" width="65.5546875" customWidth="1"/>
    <col min="2" max="2" width="12.44140625" customWidth="1"/>
    <col min="3" max="3" width="12" customWidth="1"/>
    <col min="4" max="4" width="13.77734375" customWidth="1"/>
    <col min="5" max="5" width="13" customWidth="1"/>
    <col min="6" max="6" width="13.44140625" bestFit="1" customWidth="1"/>
    <col min="7" max="7" width="11.77734375" customWidth="1"/>
    <col min="8" max="8" width="13.44140625" customWidth="1"/>
    <col min="9" max="9" width="10.44140625" bestFit="1" customWidth="1"/>
    <col min="10" max="10" width="13.44140625" bestFit="1" customWidth="1"/>
    <col min="11" max="11" width="14" customWidth="1"/>
    <col min="12" max="12" width="11.44140625" bestFit="1" customWidth="1"/>
    <col min="13" max="13" width="16.44140625" customWidth="1"/>
    <col min="14" max="14" width="13.44140625" bestFit="1" customWidth="1"/>
    <col min="15" max="15" width="14.44140625" customWidth="1"/>
    <col min="16" max="16" width="16.21875" customWidth="1"/>
    <col min="17" max="17" width="42.44140625" customWidth="1"/>
    <col min="18" max="18" width="14.44140625" bestFit="1" customWidth="1"/>
    <col min="19" max="19" width="15.21875" customWidth="1"/>
    <col min="20" max="21" width="12.44140625" customWidth="1"/>
  </cols>
  <sheetData>
    <row r="1" spans="1:30" ht="54" customHeight="1" x14ac:dyDescent="0.3">
      <c r="A1" s="641"/>
      <c r="B1" s="641"/>
      <c r="C1" s="641"/>
      <c r="D1" s="641"/>
      <c r="E1" s="641"/>
      <c r="F1" s="641"/>
      <c r="G1" s="641"/>
      <c r="H1" s="641"/>
      <c r="I1" s="9"/>
      <c r="J1" s="9"/>
      <c r="K1" s="9"/>
      <c r="L1" s="9"/>
      <c r="M1" s="9"/>
      <c r="N1" s="9"/>
      <c r="O1" s="9"/>
      <c r="P1" s="9"/>
      <c r="Q1" s="9"/>
      <c r="R1" s="9"/>
      <c r="S1" s="9"/>
      <c r="T1" s="9"/>
      <c r="U1" s="9"/>
      <c r="V1" s="9"/>
      <c r="W1" s="9"/>
      <c r="X1" s="9"/>
      <c r="Y1" s="9"/>
      <c r="Z1" s="9"/>
      <c r="AA1" s="9"/>
      <c r="AB1" s="9"/>
      <c r="AC1" s="9"/>
      <c r="AD1" s="9"/>
    </row>
    <row r="2" spans="1:30" ht="30.75" customHeight="1" x14ac:dyDescent="0.3">
      <c r="A2" s="641"/>
      <c r="B2" s="641"/>
      <c r="C2" s="641"/>
      <c r="D2" s="641"/>
      <c r="E2" s="641"/>
      <c r="F2" s="641"/>
      <c r="G2" s="641"/>
      <c r="H2" s="641"/>
      <c r="I2" s="9"/>
      <c r="J2" s="9"/>
      <c r="K2" s="9"/>
      <c r="L2" s="9"/>
      <c r="M2" s="9"/>
      <c r="N2" s="9"/>
      <c r="O2" s="9"/>
      <c r="P2" s="9"/>
      <c r="Q2" s="9"/>
      <c r="R2" s="9"/>
      <c r="S2" s="9"/>
      <c r="T2" s="9"/>
      <c r="U2" s="9"/>
      <c r="V2" s="9"/>
      <c r="W2" s="9"/>
      <c r="X2" s="9"/>
      <c r="Y2" s="9"/>
      <c r="Z2" s="9"/>
      <c r="AA2" s="9"/>
      <c r="AB2" s="9"/>
      <c r="AC2" s="9"/>
      <c r="AD2" s="9"/>
    </row>
    <row r="3" spans="1:30" ht="14.1" customHeight="1" x14ac:dyDescent="0.3">
      <c r="A3" s="663" t="s">
        <v>291</v>
      </c>
      <c r="B3" s="664"/>
      <c r="C3" s="664"/>
      <c r="D3" s="664"/>
      <c r="E3" s="664"/>
      <c r="F3" s="664"/>
      <c r="G3" s="664"/>
      <c r="H3" s="665"/>
      <c r="I3" s="9"/>
      <c r="J3" s="9"/>
      <c r="K3" s="9"/>
      <c r="L3" s="9"/>
      <c r="M3" s="9"/>
      <c r="N3" s="9"/>
      <c r="O3" s="9"/>
      <c r="P3" s="9"/>
      <c r="Q3" s="9"/>
      <c r="R3" s="9"/>
      <c r="S3" s="9"/>
      <c r="T3" s="9"/>
      <c r="U3" s="9"/>
      <c r="V3" s="9"/>
      <c r="W3" s="9"/>
      <c r="X3" s="9"/>
      <c r="Y3" s="9"/>
      <c r="Z3" s="9"/>
      <c r="AA3" s="9"/>
      <c r="AB3" s="9"/>
      <c r="AC3" s="9"/>
      <c r="AD3" s="9"/>
    </row>
    <row r="4" spans="1:30" ht="17.100000000000001" customHeight="1" x14ac:dyDescent="0.3">
      <c r="A4" s="666"/>
      <c r="B4" s="640"/>
      <c r="C4" s="640"/>
      <c r="D4" s="640"/>
      <c r="E4" s="640"/>
      <c r="F4" s="640"/>
      <c r="G4" s="640"/>
      <c r="H4" s="667"/>
      <c r="I4" s="9"/>
      <c r="J4" s="9"/>
      <c r="K4" s="9"/>
      <c r="L4" s="9"/>
      <c r="M4" s="9"/>
      <c r="N4" s="9"/>
      <c r="O4" s="9"/>
      <c r="P4" s="9"/>
      <c r="Q4" s="9"/>
      <c r="R4" s="9"/>
      <c r="S4" s="9"/>
      <c r="T4" s="9"/>
      <c r="U4" s="9"/>
      <c r="V4" s="9"/>
      <c r="W4" s="9"/>
      <c r="X4" s="9"/>
      <c r="Y4" s="9"/>
      <c r="Z4" s="9"/>
      <c r="AA4" s="9"/>
      <c r="AB4" s="9"/>
      <c r="AC4" s="9"/>
      <c r="AD4" s="9"/>
    </row>
    <row r="5" spans="1:30" ht="71.099999999999994" customHeight="1" x14ac:dyDescent="0.3">
      <c r="A5" s="642" t="s">
        <v>99</v>
      </c>
      <c r="B5" s="643"/>
      <c r="C5" s="643"/>
      <c r="D5" s="643"/>
      <c r="E5" s="643"/>
      <c r="F5" s="643"/>
      <c r="G5" s="643"/>
      <c r="H5" s="644"/>
      <c r="I5" s="529" t="s">
        <v>33</v>
      </c>
      <c r="J5" s="9"/>
      <c r="K5" s="9"/>
      <c r="L5" s="9"/>
      <c r="M5" s="9"/>
      <c r="N5" s="9"/>
      <c r="O5" s="9"/>
      <c r="P5" s="9"/>
      <c r="Q5" s="9"/>
      <c r="R5" s="9"/>
      <c r="S5" s="9"/>
      <c r="T5" s="9"/>
      <c r="U5" s="9"/>
      <c r="V5" s="9"/>
      <c r="W5" s="9"/>
      <c r="X5" s="9"/>
      <c r="Y5" s="9"/>
      <c r="Z5" s="9"/>
      <c r="AA5" s="9"/>
      <c r="AB5" s="9"/>
      <c r="AC5" s="9"/>
      <c r="AD5" s="9"/>
    </row>
    <row r="6" spans="1:30" ht="13.8" x14ac:dyDescent="0.3">
      <c r="A6" s="9"/>
      <c r="B6" s="9"/>
      <c r="C6" s="9"/>
      <c r="D6" s="54"/>
      <c r="E6" s="9"/>
      <c r="F6" s="9"/>
      <c r="G6" s="9"/>
      <c r="H6" s="9"/>
      <c r="I6" s="9"/>
      <c r="J6" s="9"/>
      <c r="K6" s="9"/>
      <c r="L6" s="9"/>
      <c r="M6" s="9"/>
      <c r="N6" s="9"/>
      <c r="O6" s="9"/>
      <c r="P6" s="9"/>
      <c r="Q6" s="9"/>
      <c r="R6" s="9"/>
      <c r="S6" s="9"/>
      <c r="T6" s="9"/>
      <c r="U6" s="9"/>
      <c r="V6" s="9"/>
      <c r="W6" s="9"/>
      <c r="X6" s="9"/>
      <c r="Y6" s="9"/>
      <c r="Z6" s="9"/>
      <c r="AA6" s="9"/>
      <c r="AB6" s="9"/>
      <c r="AC6" s="9"/>
      <c r="AD6" s="9"/>
    </row>
    <row r="7" spans="1:30" ht="19.2" x14ac:dyDescent="0.45">
      <c r="A7" s="645" t="s">
        <v>16</v>
      </c>
      <c r="B7" s="646"/>
      <c r="C7" s="646"/>
      <c r="D7" s="646"/>
      <c r="E7" s="646"/>
      <c r="F7" s="646"/>
      <c r="G7" s="646"/>
      <c r="H7" s="647"/>
      <c r="I7" s="9"/>
      <c r="J7" s="9"/>
      <c r="K7" s="9"/>
      <c r="L7" s="9"/>
      <c r="M7" s="9"/>
      <c r="N7" s="9"/>
      <c r="O7" s="9"/>
      <c r="P7" s="9"/>
      <c r="Q7" s="9"/>
      <c r="R7" s="9"/>
      <c r="S7" s="9"/>
      <c r="T7" s="9"/>
      <c r="U7" s="9"/>
      <c r="V7" s="9"/>
      <c r="W7" s="9"/>
      <c r="X7" s="9"/>
      <c r="Y7" s="9"/>
      <c r="Z7" s="9"/>
      <c r="AA7" s="9"/>
      <c r="AB7" s="9"/>
      <c r="AC7" s="9"/>
      <c r="AD7" s="9"/>
    </row>
    <row r="8" spans="1:30" ht="12.75" customHeight="1" x14ac:dyDescent="0.3">
      <c r="A8" s="662" t="s">
        <v>72</v>
      </c>
      <c r="B8" s="658" t="s">
        <v>73</v>
      </c>
      <c r="C8" s="662"/>
      <c r="D8" s="662"/>
      <c r="E8" s="662"/>
      <c r="F8" s="662"/>
      <c r="G8" s="662"/>
      <c r="H8" s="662"/>
      <c r="I8" s="9"/>
      <c r="J8" s="9"/>
      <c r="K8" s="9"/>
      <c r="L8" s="9"/>
      <c r="M8" s="9"/>
      <c r="N8" s="9"/>
      <c r="O8" s="9"/>
      <c r="P8" s="9"/>
      <c r="Q8" s="9"/>
      <c r="R8" s="9"/>
      <c r="S8" s="9"/>
      <c r="T8" s="9"/>
      <c r="U8" s="9"/>
      <c r="V8" s="9"/>
      <c r="W8" s="9"/>
      <c r="X8" s="9"/>
      <c r="Y8" s="9"/>
      <c r="Z8" s="9"/>
      <c r="AA8" s="9"/>
      <c r="AB8" s="9"/>
      <c r="AC8" s="9"/>
      <c r="AD8" s="9"/>
    </row>
    <row r="9" spans="1:30" ht="12.75" customHeight="1" x14ac:dyDescent="0.3">
      <c r="A9" s="662"/>
      <c r="B9" s="450" t="s">
        <v>273</v>
      </c>
      <c r="C9" s="451" t="s">
        <v>274</v>
      </c>
      <c r="D9" s="451" t="s">
        <v>275</v>
      </c>
      <c r="E9" s="451" t="s">
        <v>276</v>
      </c>
      <c r="F9" s="451" t="s">
        <v>277</v>
      </c>
      <c r="G9" s="451" t="s">
        <v>278</v>
      </c>
      <c r="H9" s="452" t="s">
        <v>279</v>
      </c>
      <c r="I9" s="9"/>
      <c r="J9" s="9"/>
      <c r="K9" s="9"/>
      <c r="L9" s="9"/>
      <c r="M9" s="9"/>
      <c r="N9" s="9"/>
      <c r="O9" s="9"/>
      <c r="P9" s="9"/>
      <c r="Q9" s="9"/>
      <c r="R9" s="9"/>
      <c r="S9" s="9"/>
      <c r="T9" s="9"/>
      <c r="U9" s="9"/>
      <c r="V9" s="9"/>
      <c r="W9" s="9"/>
      <c r="X9" s="9"/>
      <c r="Y9" s="9"/>
      <c r="Z9" s="9"/>
      <c r="AA9" s="9"/>
      <c r="AB9" s="9"/>
      <c r="AC9" s="9"/>
      <c r="AD9" s="9"/>
    </row>
    <row r="10" spans="1:30" ht="14.25" customHeight="1" x14ac:dyDescent="0.3">
      <c r="A10" s="524" t="s">
        <v>79</v>
      </c>
      <c r="B10" s="15"/>
      <c r="C10" s="15"/>
      <c r="D10" s="453"/>
      <c r="E10" s="15"/>
      <c r="F10" s="15"/>
      <c r="G10" s="15"/>
      <c r="H10" s="16"/>
      <c r="I10" s="9"/>
      <c r="J10" s="9"/>
      <c r="K10" s="9"/>
      <c r="L10" s="9"/>
      <c r="M10" s="9"/>
      <c r="N10" s="9"/>
      <c r="O10" s="9"/>
      <c r="P10" s="9"/>
      <c r="Q10" s="9"/>
      <c r="R10" s="9"/>
      <c r="S10" s="9"/>
      <c r="T10" s="9"/>
      <c r="U10" s="9"/>
      <c r="V10" s="9"/>
      <c r="W10" s="9"/>
      <c r="X10" s="9"/>
      <c r="Y10" s="9"/>
      <c r="Z10" s="9"/>
      <c r="AA10" s="9"/>
      <c r="AB10" s="9"/>
      <c r="AC10" s="9"/>
      <c r="AD10" s="9"/>
    </row>
    <row r="11" spans="1:30" ht="13.8" x14ac:dyDescent="0.3">
      <c r="A11" s="471" t="s">
        <v>80</v>
      </c>
      <c r="B11" s="500">
        <v>1226.8426588095238</v>
      </c>
      <c r="C11" s="500">
        <v>2040.7835222142855</v>
      </c>
      <c r="D11" s="500">
        <v>2851.941616666667</v>
      </c>
      <c r="E11" s="500">
        <v>5979.9998326666673</v>
      </c>
      <c r="F11" s="500">
        <v>7836.2078925952392</v>
      </c>
      <c r="G11" s="500">
        <v>10984.431673357143</v>
      </c>
      <c r="H11" s="501">
        <v>14717.993085259859</v>
      </c>
      <c r="I11" s="9"/>
      <c r="J11" s="9"/>
      <c r="K11" s="9"/>
      <c r="L11" s="9"/>
      <c r="M11" s="9"/>
      <c r="N11" s="9"/>
      <c r="O11" s="9"/>
      <c r="P11" s="9"/>
      <c r="Q11" s="9"/>
      <c r="R11" s="9"/>
      <c r="S11" s="9"/>
      <c r="T11" s="9"/>
      <c r="U11" s="9"/>
      <c r="V11" s="9"/>
      <c r="W11" s="9"/>
      <c r="X11" s="9"/>
      <c r="Y11" s="9"/>
      <c r="Z11" s="9"/>
      <c r="AA11" s="9"/>
      <c r="AB11" s="9"/>
      <c r="AC11" s="9"/>
      <c r="AD11" s="9"/>
    </row>
    <row r="12" spans="1:30" ht="13.8" x14ac:dyDescent="0.3">
      <c r="A12" s="474" t="s">
        <v>81</v>
      </c>
      <c r="B12" s="503">
        <v>478.81057092054039</v>
      </c>
      <c r="C12" s="503">
        <v>813.20930973127327</v>
      </c>
      <c r="D12" s="503">
        <v>1126.5127059599783</v>
      </c>
      <c r="E12" s="503">
        <v>2422.1884994082643</v>
      </c>
      <c r="F12" s="503">
        <v>2962.1233614427365</v>
      </c>
      <c r="G12" s="503">
        <v>4065.02323319057</v>
      </c>
      <c r="H12" s="504">
        <v>5435.277030780896</v>
      </c>
      <c r="I12" s="9"/>
      <c r="J12" s="9"/>
      <c r="K12" s="9"/>
      <c r="L12" s="9"/>
      <c r="M12" s="9"/>
      <c r="N12" s="9"/>
      <c r="O12" s="9"/>
      <c r="P12" s="9"/>
      <c r="Q12" s="9"/>
      <c r="R12" s="9"/>
      <c r="S12" s="9"/>
      <c r="T12" s="9"/>
      <c r="U12" s="9"/>
      <c r="V12" s="9"/>
      <c r="W12" s="9"/>
      <c r="X12" s="9"/>
      <c r="Y12" s="9"/>
      <c r="Z12" s="9"/>
      <c r="AA12" s="9"/>
      <c r="AB12" s="9"/>
      <c r="AC12" s="9"/>
      <c r="AD12" s="9"/>
    </row>
    <row r="13" spans="1:30" ht="13.8" x14ac:dyDescent="0.3">
      <c r="A13" s="460" t="s">
        <v>82</v>
      </c>
      <c r="B13" s="499">
        <v>748.03208788898337</v>
      </c>
      <c r="C13" s="500">
        <v>1227.5742124830122</v>
      </c>
      <c r="D13" s="500">
        <v>1725.4289107066886</v>
      </c>
      <c r="E13" s="500">
        <v>3557.811333258403</v>
      </c>
      <c r="F13" s="500">
        <v>4874.0845311525027</v>
      </c>
      <c r="G13" s="500">
        <v>6919.4084401665732</v>
      </c>
      <c r="H13" s="501">
        <v>9282.7160544789622</v>
      </c>
      <c r="I13" s="9"/>
      <c r="J13" s="9"/>
      <c r="K13" s="9"/>
      <c r="L13" s="9"/>
      <c r="M13" s="9"/>
      <c r="N13" s="9"/>
      <c r="O13" s="9"/>
      <c r="P13" s="9"/>
      <c r="Q13" s="9"/>
      <c r="R13" s="9"/>
      <c r="S13" s="9"/>
      <c r="T13" s="9"/>
      <c r="U13" s="9"/>
      <c r="V13" s="9"/>
      <c r="W13" s="9"/>
      <c r="X13" s="9"/>
      <c r="Y13" s="9"/>
      <c r="Z13" s="9"/>
      <c r="AA13" s="9"/>
      <c r="AB13" s="9"/>
      <c r="AC13" s="9"/>
      <c r="AD13" s="9"/>
    </row>
    <row r="14" spans="1:30" ht="9" customHeight="1" x14ac:dyDescent="0.3">
      <c r="A14" s="525"/>
      <c r="B14" s="449"/>
      <c r="C14" s="449"/>
      <c r="D14" s="449"/>
      <c r="E14" s="449"/>
      <c r="F14" s="449"/>
      <c r="G14" s="449"/>
      <c r="H14" s="457"/>
      <c r="I14" s="9"/>
      <c r="J14" s="9"/>
      <c r="K14" s="9"/>
      <c r="L14" s="9"/>
      <c r="M14" s="9"/>
      <c r="N14" s="9"/>
      <c r="O14" s="9"/>
      <c r="P14" s="9"/>
      <c r="Q14" s="9"/>
      <c r="R14" s="9"/>
      <c r="S14" s="9"/>
      <c r="T14" s="9"/>
      <c r="U14" s="9"/>
      <c r="V14" s="9"/>
      <c r="W14" s="9"/>
      <c r="X14" s="9"/>
      <c r="Y14" s="9"/>
      <c r="Z14" s="9"/>
      <c r="AA14" s="9"/>
      <c r="AB14" s="9"/>
      <c r="AC14" s="9"/>
      <c r="AD14" s="9"/>
    </row>
    <row r="15" spans="1:30" ht="14.25" customHeight="1" x14ac:dyDescent="0.3">
      <c r="A15" s="568" t="s">
        <v>83</v>
      </c>
      <c r="B15" s="500"/>
      <c r="C15" s="500"/>
      <c r="D15" s="500"/>
      <c r="E15" s="500"/>
      <c r="F15" s="500"/>
      <c r="G15" s="500"/>
      <c r="H15" s="501"/>
      <c r="I15" s="9"/>
      <c r="J15" s="9"/>
      <c r="K15" s="9"/>
      <c r="L15" s="9"/>
      <c r="M15" s="9"/>
      <c r="N15" s="9"/>
      <c r="O15" s="9"/>
      <c r="P15" s="9"/>
      <c r="Q15" s="9"/>
      <c r="R15" s="9"/>
      <c r="S15" s="9"/>
      <c r="T15" s="9"/>
      <c r="U15" s="9"/>
      <c r="V15" s="9"/>
      <c r="W15" s="9"/>
      <c r="X15" s="9"/>
      <c r="Y15" s="9"/>
      <c r="Z15" s="9"/>
      <c r="AA15" s="9"/>
      <c r="AB15" s="9"/>
      <c r="AC15" s="9"/>
      <c r="AD15" s="9"/>
    </row>
    <row r="16" spans="1:30" ht="13.8" x14ac:dyDescent="0.3">
      <c r="A16" s="474" t="s">
        <v>84</v>
      </c>
      <c r="B16" s="503">
        <v>431.9491362531179</v>
      </c>
      <c r="C16" s="503">
        <v>716.85289847881916</v>
      </c>
      <c r="D16" s="503">
        <v>1138.1524201865045</v>
      </c>
      <c r="E16" s="503">
        <v>2582.4542707217533</v>
      </c>
      <c r="F16" s="503">
        <v>3382.5858385871252</v>
      </c>
      <c r="G16" s="503">
        <v>4847.9931746390002</v>
      </c>
      <c r="H16" s="504">
        <v>6582.8165068240578</v>
      </c>
      <c r="I16" s="9"/>
      <c r="J16" s="9"/>
      <c r="K16" s="9"/>
      <c r="L16" s="9"/>
      <c r="M16" s="9"/>
      <c r="N16" s="9"/>
      <c r="O16" s="9"/>
      <c r="P16" s="9"/>
      <c r="Q16" s="9"/>
      <c r="R16" s="9"/>
      <c r="S16" s="9"/>
      <c r="T16" s="9"/>
      <c r="U16" s="9"/>
      <c r="V16" s="9"/>
      <c r="W16" s="9"/>
      <c r="X16" s="9"/>
      <c r="Y16" s="9"/>
      <c r="Z16" s="9"/>
      <c r="AA16" s="9"/>
      <c r="AB16" s="9"/>
      <c r="AC16" s="9"/>
      <c r="AD16" s="9"/>
    </row>
    <row r="17" spans="1:30" ht="13.8" x14ac:dyDescent="0.3">
      <c r="A17" s="471" t="s">
        <v>94</v>
      </c>
      <c r="B17" s="500">
        <v>26.880954831202626</v>
      </c>
      <c r="C17" s="500">
        <v>44.298081683174694</v>
      </c>
      <c r="D17" s="500">
        <v>63.489350326506383</v>
      </c>
      <c r="E17" s="500">
        <v>100.33258813531305</v>
      </c>
      <c r="F17" s="500">
        <v>139.16015792012854</v>
      </c>
      <c r="G17" s="500">
        <v>164.32030737833651</v>
      </c>
      <c r="H17" s="501">
        <v>250.14137497128499</v>
      </c>
      <c r="I17" s="9"/>
      <c r="J17" s="9"/>
      <c r="K17" s="9"/>
      <c r="L17" s="9"/>
      <c r="M17" s="9"/>
      <c r="N17" s="9"/>
      <c r="O17" s="9"/>
      <c r="P17" s="9"/>
      <c r="Q17" s="9"/>
      <c r="R17" s="9"/>
      <c r="S17" s="9"/>
      <c r="T17" s="9"/>
      <c r="U17" s="9"/>
      <c r="V17" s="9"/>
      <c r="W17" s="9"/>
      <c r="X17" s="9"/>
      <c r="Y17" s="9"/>
      <c r="Z17" s="9"/>
      <c r="AA17" s="9"/>
      <c r="AB17" s="9"/>
      <c r="AC17" s="9"/>
      <c r="AD17" s="9"/>
    </row>
    <row r="18" spans="1:30" ht="13.8" x14ac:dyDescent="0.3">
      <c r="A18" s="484" t="s">
        <v>85</v>
      </c>
      <c r="B18" s="506">
        <v>289.20199680466283</v>
      </c>
      <c r="C18" s="506">
        <v>466.42323232101825</v>
      </c>
      <c r="D18" s="506">
        <v>523.78714019367771</v>
      </c>
      <c r="E18" s="506">
        <v>875.02447440133665</v>
      </c>
      <c r="F18" s="506">
        <v>1352.3385346452492</v>
      </c>
      <c r="G18" s="506">
        <v>1907.0949581492364</v>
      </c>
      <c r="H18" s="507">
        <v>2449.7581726836202</v>
      </c>
      <c r="I18" s="9"/>
      <c r="J18" s="9"/>
      <c r="K18" s="9"/>
      <c r="L18" s="9"/>
      <c r="M18" s="9"/>
      <c r="N18" s="9"/>
      <c r="O18" s="9"/>
      <c r="P18" s="9"/>
      <c r="Q18" s="9"/>
      <c r="R18" s="9"/>
      <c r="S18" s="9"/>
      <c r="T18" s="9"/>
      <c r="U18" s="9"/>
      <c r="V18" s="9"/>
      <c r="W18" s="9"/>
      <c r="X18" s="9"/>
      <c r="Y18" s="9"/>
      <c r="Z18" s="9"/>
      <c r="AA18" s="9"/>
      <c r="AB18" s="9"/>
      <c r="AC18" s="9"/>
      <c r="AD18" s="9"/>
    </row>
    <row r="19" spans="1:30" ht="20.55" customHeight="1" x14ac:dyDescent="0.3">
      <c r="A19" s="9"/>
      <c r="B19" s="406"/>
      <c r="C19" s="406"/>
      <c r="D19" s="406"/>
      <c r="E19" s="406"/>
      <c r="F19" s="406"/>
      <c r="G19" s="406"/>
      <c r="H19" s="406"/>
      <c r="I19" s="9"/>
      <c r="J19" s="9"/>
      <c r="K19" s="9"/>
      <c r="L19" s="9"/>
      <c r="M19" s="9"/>
      <c r="N19" s="9"/>
      <c r="O19" s="9"/>
      <c r="P19" s="9"/>
      <c r="Q19" s="9"/>
      <c r="R19" s="9"/>
      <c r="S19" s="9"/>
      <c r="T19" s="9"/>
      <c r="U19" s="9"/>
      <c r="V19" s="9"/>
      <c r="W19" s="9"/>
      <c r="X19" s="9"/>
      <c r="Y19" s="9"/>
      <c r="Z19" s="9"/>
      <c r="AA19" s="9"/>
      <c r="AB19" s="9"/>
      <c r="AC19" s="9"/>
      <c r="AD19" s="9"/>
    </row>
    <row r="20" spans="1:30" s="9" customFormat="1" ht="18.600000000000001" customHeight="1" x14ac:dyDescent="0.3">
      <c r="A20" s="652" t="s">
        <v>284</v>
      </c>
      <c r="B20" s="653"/>
      <c r="C20" s="653"/>
      <c r="D20" s="653"/>
      <c r="E20" s="653"/>
      <c r="F20" s="653"/>
      <c r="G20" s="653"/>
      <c r="H20" s="654"/>
    </row>
    <row r="21" spans="1:30" s="9" customFormat="1" ht="14.25" customHeight="1" x14ac:dyDescent="0.3">
      <c r="A21" s="648" t="s">
        <v>72</v>
      </c>
      <c r="B21" s="638" t="s">
        <v>73</v>
      </c>
      <c r="C21" s="638"/>
      <c r="D21" s="638"/>
      <c r="E21" s="638"/>
      <c r="F21" s="638"/>
      <c r="G21" s="638"/>
      <c r="H21" s="639"/>
    </row>
    <row r="22" spans="1:30" s="9" customFormat="1" ht="14.25" customHeight="1" x14ac:dyDescent="0.3">
      <c r="A22" s="636"/>
      <c r="B22" s="450"/>
      <c r="C22" s="451" t="s">
        <v>274</v>
      </c>
      <c r="D22" s="451" t="s">
        <v>275</v>
      </c>
      <c r="E22" s="451" t="s">
        <v>276</v>
      </c>
      <c r="F22" s="451" t="s">
        <v>277</v>
      </c>
      <c r="G22" s="451" t="s">
        <v>278</v>
      </c>
      <c r="H22" s="452" t="s">
        <v>279</v>
      </c>
    </row>
    <row r="23" spans="1:30" s="9" customFormat="1" ht="14.25" customHeight="1" x14ac:dyDescent="0.3">
      <c r="A23" s="467" t="s">
        <v>79</v>
      </c>
      <c r="B23" s="475"/>
      <c r="C23" s="433"/>
      <c r="D23" s="468"/>
      <c r="E23" s="433"/>
      <c r="F23" s="433"/>
      <c r="G23" s="433"/>
      <c r="H23" s="433"/>
    </row>
    <row r="24" spans="1:30" s="9" customFormat="1" ht="14.25" customHeight="1" x14ac:dyDescent="0.3">
      <c r="A24" s="469" t="s">
        <v>80</v>
      </c>
      <c r="B24" s="476"/>
      <c r="C24" s="508">
        <v>66.344356186193878</v>
      </c>
      <c r="D24" s="508">
        <v>39.747385532212689</v>
      </c>
      <c r="E24" s="508">
        <v>109.68170588485107</v>
      </c>
      <c r="F24" s="508">
        <v>31.040269429252334</v>
      </c>
      <c r="G24" s="508">
        <v>40.175347871217056</v>
      </c>
      <c r="H24" s="508">
        <v>33.989572905792741</v>
      </c>
    </row>
    <row r="25" spans="1:30" s="9" customFormat="1" ht="14.25" customHeight="1" x14ac:dyDescent="0.3">
      <c r="A25" s="470" t="s">
        <v>81</v>
      </c>
      <c r="B25" s="476"/>
      <c r="C25" s="509">
        <v>69.839464523064393</v>
      </c>
      <c r="D25" s="509">
        <v>38.526784246018629</v>
      </c>
      <c r="E25" s="509">
        <v>115.01652725205193</v>
      </c>
      <c r="F25" s="509">
        <v>22.291199143517403</v>
      </c>
      <c r="G25" s="509">
        <v>37.233421339030713</v>
      </c>
      <c r="H25" s="509">
        <v>33.708387848864433</v>
      </c>
    </row>
    <row r="26" spans="1:30" s="9" customFormat="1" ht="14.25" customHeight="1" x14ac:dyDescent="0.3">
      <c r="A26" s="471" t="s">
        <v>82</v>
      </c>
      <c r="B26" s="477"/>
      <c r="C26" s="508">
        <v>64.107159620296713</v>
      </c>
      <c r="D26" s="508">
        <v>40.555975611174389</v>
      </c>
      <c r="E26" s="508">
        <v>106.19866232571825</v>
      </c>
      <c r="F26" s="508">
        <v>36.996711590341633</v>
      </c>
      <c r="G26" s="508">
        <v>41.963242449766099</v>
      </c>
      <c r="H26" s="508">
        <v>34.15476387538552</v>
      </c>
    </row>
    <row r="27" spans="1:30" s="9" customFormat="1" ht="14.25" customHeight="1" x14ac:dyDescent="0.3">
      <c r="A27" s="464"/>
      <c r="B27" s="478"/>
      <c r="C27" s="511"/>
      <c r="D27" s="511"/>
      <c r="E27" s="511"/>
      <c r="F27" s="511"/>
      <c r="G27" s="511"/>
      <c r="H27" s="511"/>
    </row>
    <row r="28" spans="1:30" s="9" customFormat="1" ht="14.25" customHeight="1" x14ac:dyDescent="0.3">
      <c r="A28" s="568" t="s">
        <v>83</v>
      </c>
      <c r="B28" s="479"/>
      <c r="C28" s="512"/>
      <c r="D28" s="512"/>
      <c r="E28" s="512"/>
      <c r="F28" s="512"/>
      <c r="G28" s="512"/>
      <c r="H28" s="512"/>
    </row>
    <row r="29" spans="1:30" s="9" customFormat="1" ht="14.25" customHeight="1" x14ac:dyDescent="0.3">
      <c r="A29" s="474" t="s">
        <v>84</v>
      </c>
      <c r="B29" s="479"/>
      <c r="C29" s="513">
        <v>65.957710830737824</v>
      </c>
      <c r="D29" s="513">
        <v>58.770707714468905</v>
      </c>
      <c r="E29" s="513">
        <v>126.89880765693728</v>
      </c>
      <c r="F29" s="513">
        <v>30.983377980270998</v>
      </c>
      <c r="G29" s="513">
        <v>43.322103443321993</v>
      </c>
      <c r="H29" s="513">
        <v>35.784360037062932</v>
      </c>
    </row>
    <row r="30" spans="1:30" s="9" customFormat="1" ht="14.25" customHeight="1" x14ac:dyDescent="0.3">
      <c r="A30" s="471" t="s">
        <v>94</v>
      </c>
      <c r="B30" s="479"/>
      <c r="C30" s="514">
        <v>64.79355722794034</v>
      </c>
      <c r="D30" s="514">
        <v>43.323024190054092</v>
      </c>
      <c r="E30" s="514">
        <v>58.030579332333865</v>
      </c>
      <c r="F30" s="514">
        <v>38.698861961430595</v>
      </c>
      <c r="G30" s="514">
        <v>18.079994902455287</v>
      </c>
      <c r="H30" s="514">
        <v>52.227913251982436</v>
      </c>
    </row>
    <row r="31" spans="1:30" s="9" customFormat="1" ht="14.25" customHeight="1" x14ac:dyDescent="0.3">
      <c r="A31" s="484" t="s">
        <v>85</v>
      </c>
      <c r="B31" s="480"/>
      <c r="C31" s="515">
        <v>61.279395534760738</v>
      </c>
      <c r="D31" s="515">
        <v>12.298681518758148</v>
      </c>
      <c r="E31" s="515">
        <v>67.057265681968431</v>
      </c>
      <c r="F31" s="515">
        <v>54.54865254717307</v>
      </c>
      <c r="G31" s="515">
        <v>41.02200812088175</v>
      </c>
      <c r="H31" s="515">
        <v>28.454965612253403</v>
      </c>
    </row>
    <row r="32" spans="1:30" ht="15.75" customHeight="1" x14ac:dyDescent="0.3">
      <c r="A32" s="463"/>
      <c r="B32" s="9"/>
      <c r="C32" s="9"/>
      <c r="D32" s="440"/>
      <c r="E32" s="9"/>
      <c r="F32" s="9"/>
      <c r="G32" s="9"/>
      <c r="H32" s="9"/>
      <c r="I32" s="9"/>
      <c r="J32" s="9"/>
      <c r="K32" s="9"/>
      <c r="L32" s="9"/>
      <c r="M32" s="9"/>
      <c r="N32" s="9"/>
      <c r="O32" s="9"/>
      <c r="P32" s="9"/>
      <c r="Q32" s="9"/>
      <c r="R32" s="9"/>
      <c r="S32" s="9"/>
      <c r="T32" s="9"/>
      <c r="U32" s="9"/>
      <c r="V32" s="9"/>
      <c r="W32" s="9"/>
      <c r="X32" s="9"/>
      <c r="Y32" s="9"/>
    </row>
    <row r="33" spans="1:25" s="9" customFormat="1" ht="19.2" x14ac:dyDescent="0.45">
      <c r="A33" s="645" t="s">
        <v>305</v>
      </c>
      <c r="B33" s="646"/>
      <c r="C33" s="646"/>
      <c r="D33" s="646"/>
      <c r="E33" s="646"/>
      <c r="F33" s="646"/>
      <c r="G33" s="646"/>
      <c r="H33" s="647"/>
    </row>
    <row r="34" spans="1:25" s="9" customFormat="1" ht="17.25" customHeight="1" x14ac:dyDescent="0.3">
      <c r="A34" s="648" t="s">
        <v>72</v>
      </c>
      <c r="B34" s="637" t="s">
        <v>73</v>
      </c>
      <c r="C34" s="638"/>
      <c r="D34" s="638"/>
      <c r="E34" s="638"/>
      <c r="F34" s="638"/>
      <c r="G34" s="638"/>
      <c r="H34" s="639"/>
    </row>
    <row r="35" spans="1:25" s="9" customFormat="1" ht="13.8" x14ac:dyDescent="0.3">
      <c r="A35" s="636"/>
      <c r="B35" s="450" t="s">
        <v>273</v>
      </c>
      <c r="C35" s="451" t="s">
        <v>274</v>
      </c>
      <c r="D35" s="451" t="s">
        <v>275</v>
      </c>
      <c r="E35" s="451" t="s">
        <v>276</v>
      </c>
      <c r="F35" s="451" t="s">
        <v>277</v>
      </c>
      <c r="G35" s="451" t="s">
        <v>278</v>
      </c>
      <c r="H35" s="452" t="s">
        <v>279</v>
      </c>
    </row>
    <row r="36" spans="1:25" s="9" customFormat="1" ht="13.2" x14ac:dyDescent="0.3">
      <c r="A36" s="467" t="s">
        <v>79</v>
      </c>
      <c r="B36" s="433"/>
      <c r="C36" s="433"/>
      <c r="D36" s="468"/>
      <c r="E36" s="433"/>
      <c r="F36" s="433"/>
      <c r="G36" s="433"/>
      <c r="H36" s="433"/>
    </row>
    <row r="37" spans="1:25" s="9" customFormat="1" ht="13.2" x14ac:dyDescent="0.3">
      <c r="A37" s="469" t="s">
        <v>80</v>
      </c>
      <c r="B37" s="508">
        <v>2.1973106802731168</v>
      </c>
      <c r="C37" s="508">
        <v>3.3775717062856367</v>
      </c>
      <c r="D37" s="508">
        <v>4.4022604074861222</v>
      </c>
      <c r="E37" s="508">
        <v>8.4351997797960987</v>
      </c>
      <c r="F37" s="508">
        <v>9.2346204482655789</v>
      </c>
      <c r="G37" s="508">
        <v>10.880450778672584</v>
      </c>
      <c r="H37" s="508">
        <v>13.365784690584531</v>
      </c>
    </row>
    <row r="38" spans="1:25" s="9" customFormat="1" ht="13.2" x14ac:dyDescent="0.3">
      <c r="A38" s="470" t="s">
        <v>81</v>
      </c>
      <c r="B38" s="509">
        <v>1.9618794202191578</v>
      </c>
      <c r="C38" s="509">
        <v>3.1033690087794823</v>
      </c>
      <c r="D38" s="509">
        <v>4.072436698198219</v>
      </c>
      <c r="E38" s="509">
        <v>7.6481200089490446</v>
      </c>
      <c r="F38" s="509">
        <v>7.3780381404569466</v>
      </c>
      <c r="G38" s="509">
        <v>8.2474640059142441</v>
      </c>
      <c r="H38" s="509">
        <v>10.211860677689804</v>
      </c>
    </row>
    <row r="39" spans="1:25" s="9" customFormat="1" ht="13.2" x14ac:dyDescent="0.3">
      <c r="A39" s="471" t="s">
        <v>82</v>
      </c>
      <c r="B39" s="508">
        <v>2.3801363415815411</v>
      </c>
      <c r="C39" s="508">
        <v>3.5875584478523459</v>
      </c>
      <c r="D39" s="508">
        <v>4.6480343773789929</v>
      </c>
      <c r="E39" s="508">
        <v>9.0707223104136361</v>
      </c>
      <c r="F39" s="508">
        <v>10.90179651705753</v>
      </c>
      <c r="G39" s="508">
        <v>13.392185505226346</v>
      </c>
      <c r="H39" s="508">
        <v>16.316439107857132</v>
      </c>
    </row>
    <row r="40" spans="1:25" s="9" customFormat="1" ht="14.25" customHeight="1" x14ac:dyDescent="0.3">
      <c r="A40" s="464"/>
      <c r="B40" s="516"/>
      <c r="C40" s="511"/>
      <c r="D40" s="511"/>
      <c r="E40" s="511"/>
      <c r="F40" s="511"/>
      <c r="G40" s="511"/>
      <c r="H40" s="511"/>
    </row>
    <row r="41" spans="1:25" s="9" customFormat="1" ht="14.25" customHeight="1" x14ac:dyDescent="0.3">
      <c r="A41" s="568" t="s">
        <v>83</v>
      </c>
      <c r="B41" s="508"/>
      <c r="C41" s="512"/>
      <c r="D41" s="512"/>
      <c r="E41" s="512"/>
      <c r="F41" s="512"/>
      <c r="G41" s="512"/>
      <c r="H41" s="512"/>
    </row>
    <row r="42" spans="1:25" s="9" customFormat="1" ht="14.25" customHeight="1" x14ac:dyDescent="0.3">
      <c r="A42" s="474" t="s">
        <v>84</v>
      </c>
      <c r="B42" s="517">
        <v>3.4563702520902515</v>
      </c>
      <c r="C42" s="513">
        <v>5.184407896877441</v>
      </c>
      <c r="D42" s="513">
        <v>7.5028560033799652</v>
      </c>
      <c r="E42" s="513">
        <v>14.379254105098587</v>
      </c>
      <c r="F42" s="513">
        <v>16.385186738949788</v>
      </c>
      <c r="G42" s="513">
        <v>20.285153752286078</v>
      </c>
      <c r="H42" s="513">
        <v>23.867942781288157</v>
      </c>
    </row>
    <row r="43" spans="1:25" s="9" customFormat="1" ht="14.25" customHeight="1" x14ac:dyDescent="0.3">
      <c r="A43" s="471" t="s">
        <v>94</v>
      </c>
      <c r="B43" s="518">
        <v>1.8168945475635436</v>
      </c>
      <c r="C43" s="514">
        <v>2.7721031274634607</v>
      </c>
      <c r="D43" s="514">
        <v>3.6860979056262413</v>
      </c>
      <c r="E43" s="514">
        <v>6.9660531092073681</v>
      </c>
      <c r="F43" s="514">
        <v>7.4314649391959184</v>
      </c>
      <c r="G43" s="514">
        <v>7.4698532952416405</v>
      </c>
      <c r="H43" s="514">
        <v>9.2774055961403423</v>
      </c>
    </row>
    <row r="44" spans="1:25" s="9" customFormat="1" ht="14.25" customHeight="1" x14ac:dyDescent="0.3">
      <c r="A44" s="484" t="s">
        <v>85</v>
      </c>
      <c r="B44" s="517">
        <v>1.6571798636115798</v>
      </c>
      <c r="C44" s="515">
        <v>2.4819639238764939</v>
      </c>
      <c r="D44" s="515">
        <v>2.5892123257723032</v>
      </c>
      <c r="E44" s="515">
        <v>4.4141088389156211</v>
      </c>
      <c r="F44" s="515">
        <v>6.0937416922134631</v>
      </c>
      <c r="G44" s="515">
        <v>7.4587646716264357</v>
      </c>
      <c r="H44" s="515">
        <v>9.2040828390926599</v>
      </c>
    </row>
    <row r="45" spans="1:25" ht="15.75" customHeight="1" x14ac:dyDescent="0.3">
      <c r="A45" s="463"/>
      <c r="B45" s="15"/>
      <c r="C45" s="9"/>
      <c r="D45" s="440"/>
      <c r="E45" s="9"/>
      <c r="F45" s="9"/>
      <c r="G45" s="9"/>
      <c r="H45" s="9"/>
      <c r="I45" s="9"/>
      <c r="J45" s="9"/>
      <c r="K45" s="9"/>
      <c r="L45" s="9"/>
      <c r="M45" s="9"/>
      <c r="N45" s="9"/>
      <c r="O45" s="9"/>
      <c r="P45" s="9"/>
      <c r="Q45" s="9"/>
      <c r="R45" s="9"/>
      <c r="S45" s="9"/>
      <c r="T45" s="9"/>
      <c r="U45" s="9"/>
      <c r="V45" s="9"/>
      <c r="W45" s="9"/>
      <c r="X45" s="9"/>
      <c r="Y45" s="9"/>
    </row>
    <row r="46" spans="1:25" s="9" customFormat="1" ht="38.549999999999997" customHeight="1" x14ac:dyDescent="0.45">
      <c r="A46" s="659" t="s">
        <v>293</v>
      </c>
      <c r="B46" s="660"/>
      <c r="C46" s="660"/>
      <c r="D46" s="660"/>
      <c r="E46" s="660"/>
      <c r="F46" s="660"/>
      <c r="G46" s="660"/>
      <c r="H46" s="661"/>
    </row>
    <row r="47" spans="1:25" s="9" customFormat="1" ht="17.25" customHeight="1" x14ac:dyDescent="0.3">
      <c r="A47" s="648" t="s">
        <v>72</v>
      </c>
      <c r="B47" s="637" t="s">
        <v>73</v>
      </c>
      <c r="C47" s="638"/>
      <c r="D47" s="638"/>
      <c r="E47" s="638"/>
      <c r="F47" s="638"/>
      <c r="G47" s="638"/>
      <c r="H47" s="639"/>
    </row>
    <row r="48" spans="1:25" s="9" customFormat="1" ht="14.1" customHeight="1" x14ac:dyDescent="0.3">
      <c r="A48" s="636"/>
      <c r="B48" s="450"/>
      <c r="C48" s="451" t="s">
        <v>274</v>
      </c>
      <c r="D48" s="451" t="s">
        <v>275</v>
      </c>
      <c r="E48" s="451" t="s">
        <v>276</v>
      </c>
      <c r="F48" s="451" t="s">
        <v>277</v>
      </c>
      <c r="G48" s="451" t="s">
        <v>278</v>
      </c>
      <c r="H48" s="452" t="s">
        <v>279</v>
      </c>
    </row>
    <row r="49" spans="1:8" s="9" customFormat="1" ht="13.2" x14ac:dyDescent="0.3">
      <c r="A49" s="467" t="s">
        <v>79</v>
      </c>
      <c r="B49" s="475"/>
      <c r="C49" s="433"/>
      <c r="D49" s="468"/>
      <c r="E49" s="433"/>
      <c r="F49" s="433"/>
      <c r="G49" s="433"/>
      <c r="H49" s="433"/>
    </row>
    <row r="50" spans="1:8" s="9" customFormat="1" ht="13.2" x14ac:dyDescent="0.3">
      <c r="A50" s="469" t="s">
        <v>80</v>
      </c>
      <c r="B50" s="476"/>
      <c r="C50" s="508">
        <v>1.4577916242376763</v>
      </c>
      <c r="D50" s="508">
        <v>1.3424964477242864</v>
      </c>
      <c r="E50" s="508">
        <v>4.8284743124241745</v>
      </c>
      <c r="F50" s="508">
        <v>2.6183087385444086</v>
      </c>
      <c r="G50" s="508">
        <v>3.7100408896772401</v>
      </c>
      <c r="H50" s="508">
        <v>3.6982187498958119</v>
      </c>
    </row>
    <row r="51" spans="1:8" s="9" customFormat="1" ht="13.2" x14ac:dyDescent="0.3">
      <c r="A51" s="470" t="s">
        <v>81</v>
      </c>
      <c r="B51" s="476"/>
      <c r="C51" s="509">
        <v>1.3701660816692602</v>
      </c>
      <c r="D51" s="509">
        <v>1.1956282823702782</v>
      </c>
      <c r="E51" s="509">
        <v>4.6839752648057189</v>
      </c>
      <c r="F51" s="509">
        <v>1.7048576619300326</v>
      </c>
      <c r="G51" s="509">
        <v>2.7470960273907217</v>
      </c>
      <c r="H51" s="509">
        <v>2.7800871548090651</v>
      </c>
    </row>
    <row r="52" spans="1:8" s="9" customFormat="1" ht="13.2" x14ac:dyDescent="0.3">
      <c r="A52" s="471" t="s">
        <v>82</v>
      </c>
      <c r="B52" s="477"/>
      <c r="C52" s="508">
        <v>1.5258378036783693</v>
      </c>
      <c r="D52" s="508">
        <v>1.4549693291476238</v>
      </c>
      <c r="E52" s="508">
        <v>4.936150333216017</v>
      </c>
      <c r="F52" s="508">
        <v>3.3558689723445063</v>
      </c>
      <c r="G52" s="508">
        <v>4.5747473038330071</v>
      </c>
      <c r="H52" s="508">
        <v>4.5740693370636638</v>
      </c>
    </row>
    <row r="53" spans="1:8" s="9" customFormat="1" ht="14.25" customHeight="1" x14ac:dyDescent="0.3">
      <c r="A53" s="464"/>
      <c r="B53" s="478"/>
      <c r="C53" s="511"/>
      <c r="D53" s="511"/>
      <c r="E53" s="511"/>
      <c r="F53" s="511"/>
      <c r="G53" s="511"/>
      <c r="H53" s="511"/>
    </row>
    <row r="54" spans="1:8" s="9" customFormat="1" ht="14.25" customHeight="1" x14ac:dyDescent="0.3">
      <c r="A54" s="568" t="s">
        <v>83</v>
      </c>
      <c r="B54" s="479"/>
      <c r="C54" s="512"/>
      <c r="D54" s="512"/>
      <c r="E54" s="512"/>
      <c r="F54" s="512"/>
      <c r="G54" s="512"/>
      <c r="H54" s="512"/>
    </row>
    <row r="55" spans="1:8" s="9" customFormat="1" ht="14.25" customHeight="1" x14ac:dyDescent="0.3">
      <c r="A55" s="474" t="s">
        <v>84</v>
      </c>
      <c r="B55" s="479"/>
      <c r="C55" s="513">
        <v>2.279742696113332</v>
      </c>
      <c r="D55" s="513">
        <v>3.0469132117996853</v>
      </c>
      <c r="E55" s="513">
        <v>9.5210348085061138</v>
      </c>
      <c r="F55" s="513">
        <v>4.4551786501263289</v>
      </c>
      <c r="G55" s="513">
        <v>7.0984075484293045</v>
      </c>
      <c r="H55" s="513">
        <v>7.2589124527898319</v>
      </c>
    </row>
    <row r="56" spans="1:8" s="9" customFormat="1" ht="14.25" customHeight="1" x14ac:dyDescent="0.3">
      <c r="A56" s="471" t="s">
        <v>94</v>
      </c>
      <c r="B56" s="479"/>
      <c r="C56" s="514">
        <v>1.1772306084469122</v>
      </c>
      <c r="D56" s="514">
        <v>1.2009589084842411</v>
      </c>
      <c r="E56" s="514">
        <v>2.1390639693919331</v>
      </c>
      <c r="F56" s="514">
        <v>2.6957832768921035</v>
      </c>
      <c r="G56" s="514">
        <v>1.3436084821843739</v>
      </c>
      <c r="H56" s="514">
        <v>3.9013484990891558</v>
      </c>
    </row>
    <row r="57" spans="1:8" s="9" customFormat="1" ht="14.25" customHeight="1" x14ac:dyDescent="0.3">
      <c r="A57" s="484" t="s">
        <v>85</v>
      </c>
      <c r="B57" s="480"/>
      <c r="C57" s="513">
        <v>1.0155098033449486</v>
      </c>
      <c r="D57" s="513">
        <v>0.3052488384080429</v>
      </c>
      <c r="E57" s="513">
        <v>1.7362549883634075</v>
      </c>
      <c r="F57" s="513">
        <v>2.4078368935941374</v>
      </c>
      <c r="G57" s="513">
        <v>2.4997752118453636</v>
      </c>
      <c r="H57" s="513">
        <v>2.1223889224102077</v>
      </c>
    </row>
    <row r="58" spans="1:8" s="9" customFormat="1" ht="15" x14ac:dyDescent="0.3">
      <c r="A58" s="519"/>
      <c r="B58" s="520"/>
      <c r="C58" s="520"/>
      <c r="D58" s="520"/>
      <c r="E58" s="520"/>
      <c r="F58" s="520"/>
      <c r="G58" s="520"/>
      <c r="H58" s="520"/>
    </row>
    <row r="59" spans="1:8" s="9" customFormat="1" ht="19.2" x14ac:dyDescent="0.45">
      <c r="A59" s="645" t="s">
        <v>285</v>
      </c>
      <c r="B59" s="646"/>
      <c r="C59" s="646"/>
      <c r="D59" s="646"/>
      <c r="E59" s="646"/>
      <c r="F59" s="646"/>
      <c r="G59" s="646"/>
      <c r="H59" s="647"/>
    </row>
    <row r="60" spans="1:8" s="9" customFormat="1" ht="17.25" customHeight="1" x14ac:dyDescent="0.3">
      <c r="A60" s="648" t="s">
        <v>72</v>
      </c>
      <c r="B60" s="637" t="s">
        <v>73</v>
      </c>
      <c r="C60" s="638"/>
      <c r="D60" s="638"/>
      <c r="E60" s="638"/>
      <c r="F60" s="638"/>
      <c r="G60" s="638"/>
      <c r="H60" s="639"/>
    </row>
    <row r="61" spans="1:8" s="9" customFormat="1" ht="13.8" x14ac:dyDescent="0.3">
      <c r="A61" s="636"/>
      <c r="B61" s="450" t="s">
        <v>273</v>
      </c>
      <c r="C61" s="451" t="s">
        <v>274</v>
      </c>
      <c r="D61" s="451" t="s">
        <v>275</v>
      </c>
      <c r="E61" s="451" t="s">
        <v>276</v>
      </c>
      <c r="F61" s="451" t="s">
        <v>277</v>
      </c>
      <c r="G61" s="451" t="s">
        <v>278</v>
      </c>
      <c r="H61" s="452" t="s">
        <v>279</v>
      </c>
    </row>
    <row r="62" spans="1:8" s="9" customFormat="1" ht="13.2" x14ac:dyDescent="0.3">
      <c r="A62" s="467" t="s">
        <v>79</v>
      </c>
      <c r="B62" s="433"/>
      <c r="C62" s="433"/>
      <c r="D62" s="468"/>
      <c r="E62" s="433"/>
      <c r="F62" s="433"/>
      <c r="G62" s="433"/>
      <c r="H62" s="433"/>
    </row>
    <row r="63" spans="1:8" s="9" customFormat="1" ht="13.2" x14ac:dyDescent="0.3">
      <c r="A63" s="469" t="s">
        <v>80</v>
      </c>
      <c r="B63" s="526">
        <v>0.13328422718472649</v>
      </c>
      <c r="C63" s="526">
        <v>0.20660074066419773</v>
      </c>
      <c r="D63" s="526">
        <v>0.26903383713749185</v>
      </c>
      <c r="E63" s="526">
        <v>0.59891572541081994</v>
      </c>
      <c r="F63" s="526">
        <v>0.65705051948839621</v>
      </c>
      <c r="G63" s="526">
        <v>0.74734650527572577</v>
      </c>
      <c r="H63" s="526">
        <v>0.93598620206194783</v>
      </c>
    </row>
    <row r="64" spans="1:8" s="9" customFormat="1" ht="13.2" x14ac:dyDescent="0.3">
      <c r="A64" s="470" t="s">
        <v>81</v>
      </c>
      <c r="B64" s="527">
        <v>5.2017996321507179E-2</v>
      </c>
      <c r="C64" s="527">
        <v>8.2326049714086608E-2</v>
      </c>
      <c r="D64" s="527">
        <v>0.10626796639083326</v>
      </c>
      <c r="E64" s="527">
        <v>0.24258976969869575</v>
      </c>
      <c r="F64" s="527">
        <v>0.24836818013260872</v>
      </c>
      <c r="G64" s="527">
        <v>0.27657151480656567</v>
      </c>
      <c r="H64" s="527">
        <v>0.34565475576219362</v>
      </c>
    </row>
    <row r="65" spans="1:8" s="9" customFormat="1" ht="13.2" x14ac:dyDescent="0.3">
      <c r="A65" s="485" t="s">
        <v>82</v>
      </c>
      <c r="B65" s="528">
        <v>8.126623086321931E-2</v>
      </c>
      <c r="C65" s="528">
        <v>0.12427469095011112</v>
      </c>
      <c r="D65" s="528">
        <v>0.16276587074665858</v>
      </c>
      <c r="E65" s="528">
        <v>0.35632595571212416</v>
      </c>
      <c r="F65" s="528">
        <v>0.40868233935578752</v>
      </c>
      <c r="G65" s="528">
        <v>0.4707749904691601</v>
      </c>
      <c r="H65" s="528">
        <v>0.59033144629975409</v>
      </c>
    </row>
    <row r="66" spans="1:8" s="9" customFormat="1" ht="13.5" customHeight="1" x14ac:dyDescent="0.3">
      <c r="A66" s="461"/>
      <c r="B66" s="15"/>
      <c r="C66" s="482"/>
      <c r="D66" s="482"/>
      <c r="E66" s="482"/>
      <c r="F66" s="482"/>
      <c r="G66" s="482"/>
      <c r="H66" s="488"/>
    </row>
    <row r="67" spans="1:8" s="9" customFormat="1" ht="13.5" customHeight="1" x14ac:dyDescent="0.3">
      <c r="A67" s="552" t="s">
        <v>272</v>
      </c>
      <c r="B67" s="553">
        <v>920471</v>
      </c>
      <c r="C67" s="554">
        <v>987791</v>
      </c>
      <c r="D67" s="554">
        <v>1060068</v>
      </c>
      <c r="E67" s="554">
        <v>998471</v>
      </c>
      <c r="F67" s="554">
        <v>1192634</v>
      </c>
      <c r="G67" s="554">
        <v>1469791</v>
      </c>
      <c r="H67" s="555">
        <v>1572458.338898222</v>
      </c>
    </row>
    <row r="68" spans="1:8" s="9" customFormat="1" ht="13.5" customHeight="1" x14ac:dyDescent="0.4">
      <c r="A68" s="442"/>
      <c r="B68" s="447"/>
      <c r="C68" s="447"/>
      <c r="D68" s="448"/>
      <c r="E68" s="447"/>
      <c r="F68" s="447"/>
      <c r="G68" s="447"/>
      <c r="H68" s="447"/>
    </row>
    <row r="69" spans="1:8" ht="12.75" customHeight="1" x14ac:dyDescent="0.25">
      <c r="A69" s="574" t="s">
        <v>310</v>
      </c>
      <c r="B69" s="575"/>
      <c r="C69" s="575"/>
      <c r="D69" s="575"/>
      <c r="E69" s="575"/>
      <c r="F69" s="575"/>
      <c r="G69" s="537"/>
      <c r="H69" s="536"/>
    </row>
    <row r="70" spans="1:8" ht="12.75" customHeight="1" x14ac:dyDescent="0.25">
      <c r="A70" s="531" t="s">
        <v>26</v>
      </c>
      <c r="B70" s="570"/>
      <c r="C70" s="570"/>
      <c r="D70" s="570"/>
      <c r="E70" s="570"/>
      <c r="F70" s="570"/>
      <c r="H70" s="535"/>
    </row>
    <row r="71" spans="1:8" ht="12.75" customHeight="1" x14ac:dyDescent="0.25">
      <c r="A71" s="531" t="s">
        <v>92</v>
      </c>
      <c r="B71" s="570"/>
      <c r="C71" s="570"/>
      <c r="D71" s="570"/>
      <c r="E71" s="570"/>
      <c r="F71" s="570"/>
      <c r="H71" s="535"/>
    </row>
    <row r="72" spans="1:8" ht="12.75" customHeight="1" x14ac:dyDescent="0.25">
      <c r="A72" s="534" t="s">
        <v>280</v>
      </c>
      <c r="B72" s="571"/>
      <c r="C72" s="571"/>
      <c r="D72" s="571"/>
      <c r="E72" s="571"/>
      <c r="F72" s="571"/>
      <c r="H72" s="535"/>
    </row>
    <row r="73" spans="1:8" ht="12.75" customHeight="1" x14ac:dyDescent="0.25">
      <c r="A73" s="551" t="s">
        <v>311</v>
      </c>
      <c r="B73" s="539"/>
      <c r="C73" s="539"/>
      <c r="D73" s="539"/>
      <c r="E73" s="539"/>
      <c r="F73" s="539"/>
      <c r="G73" s="539"/>
      <c r="H73" s="538"/>
    </row>
  </sheetData>
  <mergeCells count="18">
    <mergeCell ref="A1:H2"/>
    <mergeCell ref="A7:H7"/>
    <mergeCell ref="A8:A9"/>
    <mergeCell ref="B8:H8"/>
    <mergeCell ref="A3:H4"/>
    <mergeCell ref="A5:H5"/>
    <mergeCell ref="A20:H20"/>
    <mergeCell ref="A21:A22"/>
    <mergeCell ref="B21:H21"/>
    <mergeCell ref="A33:H33"/>
    <mergeCell ref="A34:A35"/>
    <mergeCell ref="B34:H34"/>
    <mergeCell ref="A46:H46"/>
    <mergeCell ref="A47:A48"/>
    <mergeCell ref="B47:H47"/>
    <mergeCell ref="A59:H59"/>
    <mergeCell ref="A60:A61"/>
    <mergeCell ref="B60:H60"/>
  </mergeCells>
  <hyperlinks>
    <hyperlink ref="I5" location="Índice!A1" display="Índice" xr:uid="{00000000-0004-0000-0700-000000000000}"/>
  </hyperlinks>
  <printOptions horizontalCentered="1" verticalCentered="1"/>
  <pageMargins left="0.75000000000000011" right="0.75000000000000011" top="1" bottom="1" header="0.5" footer="0.5"/>
  <pageSetup scale="18" orientation="portrait" horizontalDpi="4294967292" verticalDpi="429496729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E73"/>
  <sheetViews>
    <sheetView showGridLines="0" zoomScaleNormal="100" workbookViewId="0">
      <selection activeCell="A3" sqref="A3:H4"/>
    </sheetView>
  </sheetViews>
  <sheetFormatPr baseColWidth="10" defaultColWidth="11.44140625" defaultRowHeight="13.35" customHeight="1" x14ac:dyDescent="0.25"/>
  <cols>
    <col min="1" max="1" width="80.5546875" customWidth="1"/>
    <col min="2" max="2" width="12.44140625" customWidth="1"/>
    <col min="3" max="3" width="12" customWidth="1"/>
    <col min="4" max="4" width="13.77734375" customWidth="1"/>
    <col min="5" max="5" width="13" customWidth="1"/>
    <col min="6" max="6" width="13.44140625" bestFit="1" customWidth="1"/>
    <col min="7" max="7" width="11.77734375" customWidth="1"/>
    <col min="8" max="8" width="13.44140625" customWidth="1"/>
    <col min="9" max="9" width="10.44140625" bestFit="1" customWidth="1"/>
    <col min="10" max="10" width="16.5546875" bestFit="1" customWidth="1"/>
    <col min="11" max="11" width="13.44140625" bestFit="1" customWidth="1"/>
    <col min="12" max="12" width="14" customWidth="1"/>
    <col min="13" max="13" width="11.44140625" bestFit="1" customWidth="1"/>
    <col min="14" max="14" width="16.44140625" customWidth="1"/>
    <col min="15" max="15" width="13.44140625" bestFit="1" customWidth="1"/>
    <col min="16" max="16" width="14.44140625" customWidth="1"/>
    <col min="17" max="17" width="16.21875" customWidth="1"/>
    <col min="18" max="18" width="42.44140625" customWidth="1"/>
    <col min="19" max="19" width="14.44140625" bestFit="1" customWidth="1"/>
    <col min="20" max="20" width="15.21875" customWidth="1"/>
    <col min="21" max="21" width="12.44140625" customWidth="1"/>
    <col min="22" max="22" width="11.44140625" customWidth="1"/>
  </cols>
  <sheetData>
    <row r="1" spans="1:21" ht="55.35" customHeight="1" x14ac:dyDescent="0.3">
      <c r="A1" s="641"/>
      <c r="B1" s="641"/>
      <c r="C1" s="641"/>
      <c r="D1" s="641"/>
      <c r="E1" s="641"/>
      <c r="F1" s="641"/>
      <c r="G1" s="641"/>
      <c r="H1" s="641"/>
      <c r="I1" s="9"/>
      <c r="J1" s="9"/>
      <c r="K1" s="9"/>
      <c r="L1" s="9"/>
      <c r="M1" s="9"/>
      <c r="N1" s="9"/>
      <c r="O1" s="9"/>
      <c r="P1" s="9"/>
      <c r="Q1" s="9"/>
      <c r="R1" s="9"/>
      <c r="S1" s="9"/>
      <c r="T1" s="9"/>
      <c r="U1" s="9"/>
    </row>
    <row r="2" spans="1:21" ht="30.75" customHeight="1" x14ac:dyDescent="0.3">
      <c r="A2" s="641"/>
      <c r="B2" s="641"/>
      <c r="C2" s="641"/>
      <c r="D2" s="641"/>
      <c r="E2" s="641"/>
      <c r="F2" s="641"/>
      <c r="G2" s="641"/>
      <c r="H2" s="641"/>
      <c r="I2" s="9"/>
      <c r="J2" s="9"/>
      <c r="K2" s="9"/>
      <c r="L2" s="9"/>
      <c r="M2" s="9"/>
      <c r="N2" s="9"/>
      <c r="O2" s="9"/>
      <c r="P2" s="9"/>
      <c r="Q2" s="9"/>
      <c r="R2" s="9"/>
      <c r="S2" s="9"/>
      <c r="T2" s="9"/>
      <c r="U2" s="9"/>
    </row>
    <row r="3" spans="1:21" ht="14.1" customHeight="1" x14ac:dyDescent="0.3">
      <c r="A3" s="640" t="s">
        <v>291</v>
      </c>
      <c r="B3" s="640"/>
      <c r="C3" s="640"/>
      <c r="D3" s="640"/>
      <c r="E3" s="640"/>
      <c r="F3" s="640"/>
      <c r="G3" s="640"/>
      <c r="H3" s="640"/>
      <c r="I3" s="9"/>
      <c r="J3" s="9"/>
      <c r="K3" s="9"/>
      <c r="L3" s="9"/>
      <c r="M3" s="9"/>
      <c r="N3" s="9"/>
      <c r="O3" s="9"/>
      <c r="P3" s="9"/>
      <c r="Q3" s="9"/>
      <c r="R3" s="9"/>
      <c r="S3" s="9"/>
      <c r="T3" s="9"/>
      <c r="U3" s="9"/>
    </row>
    <row r="4" spans="1:21" ht="17.100000000000001" customHeight="1" x14ac:dyDescent="0.3">
      <c r="A4" s="640"/>
      <c r="B4" s="640"/>
      <c r="C4" s="640"/>
      <c r="D4" s="640"/>
      <c r="E4" s="640"/>
      <c r="F4" s="640"/>
      <c r="G4" s="640"/>
      <c r="H4" s="640"/>
      <c r="I4" s="9"/>
      <c r="J4" s="9"/>
      <c r="K4" s="9"/>
      <c r="L4" s="9"/>
      <c r="M4" s="9"/>
      <c r="N4" s="9"/>
      <c r="O4" s="9"/>
      <c r="P4" s="9"/>
      <c r="Q4" s="9"/>
      <c r="R4" s="9"/>
      <c r="S4" s="9"/>
      <c r="T4" s="9"/>
      <c r="U4" s="9"/>
    </row>
    <row r="5" spans="1:21" ht="71.099999999999994" customHeight="1" x14ac:dyDescent="0.3">
      <c r="A5" s="642" t="s">
        <v>100</v>
      </c>
      <c r="B5" s="643"/>
      <c r="C5" s="643"/>
      <c r="D5" s="643"/>
      <c r="E5" s="643"/>
      <c r="F5" s="643"/>
      <c r="G5" s="643"/>
      <c r="H5" s="644"/>
      <c r="I5" s="529" t="s">
        <v>33</v>
      </c>
      <c r="J5" s="9"/>
      <c r="K5" s="9"/>
      <c r="L5" s="9"/>
      <c r="M5" s="9"/>
      <c r="N5" s="9"/>
      <c r="O5" s="9"/>
      <c r="P5" s="9"/>
      <c r="Q5" s="9"/>
      <c r="R5" s="9"/>
      <c r="S5" s="9"/>
      <c r="T5" s="9"/>
      <c r="U5" s="9"/>
    </row>
    <row r="6" spans="1:21" ht="13.8" x14ac:dyDescent="0.3">
      <c r="A6" s="9"/>
      <c r="B6" s="9"/>
      <c r="C6" s="9"/>
      <c r="D6" s="54"/>
      <c r="E6" s="9"/>
      <c r="F6" s="9"/>
      <c r="G6" s="9"/>
      <c r="H6" s="9"/>
      <c r="I6" s="9"/>
      <c r="J6" s="9"/>
      <c r="K6" s="9"/>
      <c r="L6" s="9"/>
      <c r="M6" s="9"/>
      <c r="N6" s="9"/>
      <c r="O6" s="9"/>
      <c r="P6" s="9"/>
      <c r="Q6" s="9"/>
      <c r="R6" s="9"/>
      <c r="S6" s="9"/>
      <c r="T6" s="9"/>
      <c r="U6" s="9"/>
    </row>
    <row r="7" spans="1:21" ht="19.2" x14ac:dyDescent="0.45">
      <c r="A7" s="645" t="s">
        <v>19</v>
      </c>
      <c r="B7" s="646"/>
      <c r="C7" s="646"/>
      <c r="D7" s="646"/>
      <c r="E7" s="646"/>
      <c r="F7" s="646"/>
      <c r="G7" s="646"/>
      <c r="H7" s="647"/>
      <c r="I7" s="9"/>
      <c r="J7" s="9"/>
      <c r="K7" s="9"/>
      <c r="L7" s="9"/>
      <c r="M7" s="9"/>
      <c r="N7" s="9"/>
      <c r="O7" s="9"/>
      <c r="P7" s="9"/>
      <c r="Q7" s="9"/>
      <c r="R7" s="9"/>
      <c r="S7" s="9"/>
      <c r="T7" s="9"/>
      <c r="U7" s="9"/>
    </row>
    <row r="8" spans="1:21" ht="12.75" customHeight="1" x14ac:dyDescent="0.3">
      <c r="A8" s="662" t="s">
        <v>72</v>
      </c>
      <c r="B8" s="658" t="s">
        <v>73</v>
      </c>
      <c r="C8" s="662"/>
      <c r="D8" s="662"/>
      <c r="E8" s="662"/>
      <c r="F8" s="662"/>
      <c r="G8" s="662"/>
      <c r="H8" s="662"/>
      <c r="I8" s="9"/>
      <c r="J8" s="9"/>
      <c r="K8" s="9"/>
      <c r="L8" s="9"/>
      <c r="M8" s="9"/>
      <c r="N8" s="9"/>
      <c r="O8" s="9"/>
      <c r="P8" s="9"/>
      <c r="Q8" s="9"/>
      <c r="R8" s="9"/>
      <c r="S8" s="9"/>
      <c r="T8" s="9"/>
      <c r="U8" s="9"/>
    </row>
    <row r="9" spans="1:21" ht="12.75" customHeight="1" x14ac:dyDescent="0.3">
      <c r="A9" s="662"/>
      <c r="B9" s="450" t="s">
        <v>273</v>
      </c>
      <c r="C9" s="451" t="s">
        <v>274</v>
      </c>
      <c r="D9" s="451" t="s">
        <v>275</v>
      </c>
      <c r="E9" s="451" t="s">
        <v>276</v>
      </c>
      <c r="F9" s="451" t="s">
        <v>277</v>
      </c>
      <c r="G9" s="451" t="s">
        <v>278</v>
      </c>
      <c r="H9" s="452" t="s">
        <v>279</v>
      </c>
      <c r="I9" s="9"/>
      <c r="J9" s="9"/>
      <c r="K9" s="9"/>
      <c r="L9" s="9"/>
      <c r="M9" s="9"/>
      <c r="N9" s="9"/>
      <c r="O9" s="9"/>
      <c r="P9" s="9"/>
      <c r="Q9" s="9"/>
      <c r="R9" s="9"/>
      <c r="S9" s="9"/>
      <c r="T9" s="9"/>
      <c r="U9" s="9"/>
    </row>
    <row r="10" spans="1:21" ht="23.1" customHeight="1" x14ac:dyDescent="0.3">
      <c r="A10" s="524" t="s">
        <v>79</v>
      </c>
      <c r="B10" s="15"/>
      <c r="C10" s="15"/>
      <c r="D10" s="453"/>
      <c r="E10" s="15"/>
      <c r="F10" s="15"/>
      <c r="G10" s="15"/>
      <c r="H10" s="16"/>
      <c r="I10" s="9"/>
      <c r="J10" s="9"/>
      <c r="K10" s="9"/>
      <c r="L10" s="9"/>
      <c r="M10" s="9"/>
      <c r="N10" s="9"/>
      <c r="O10" s="9"/>
      <c r="P10" s="9"/>
      <c r="Q10" s="9"/>
      <c r="R10" s="9"/>
      <c r="S10" s="9"/>
      <c r="T10" s="9"/>
      <c r="U10" s="9"/>
    </row>
    <row r="11" spans="1:21" ht="13.8" x14ac:dyDescent="0.3">
      <c r="A11" s="471" t="s">
        <v>80</v>
      </c>
      <c r="B11" s="500">
        <v>75.837447999999995</v>
      </c>
      <c r="C11" s="500">
        <v>138.403018</v>
      </c>
      <c r="D11" s="500">
        <v>244.1791320000001</v>
      </c>
      <c r="E11" s="500">
        <v>391.10674900000009</v>
      </c>
      <c r="F11" s="500">
        <v>515.43858999999986</v>
      </c>
      <c r="G11" s="500">
        <v>921.97233381782848</v>
      </c>
      <c r="H11" s="501">
        <v>1034.104446807891</v>
      </c>
      <c r="I11" s="9"/>
      <c r="J11" s="9"/>
      <c r="K11" s="9"/>
      <c r="L11" s="9"/>
      <c r="M11" s="9"/>
      <c r="N11" s="9"/>
      <c r="O11" s="9"/>
      <c r="P11" s="9"/>
      <c r="Q11" s="9"/>
      <c r="R11" s="9"/>
      <c r="S11" s="9"/>
      <c r="T11" s="9"/>
      <c r="U11" s="9"/>
    </row>
    <row r="12" spans="1:21" ht="13.8" x14ac:dyDescent="0.3">
      <c r="A12" s="474" t="s">
        <v>81</v>
      </c>
      <c r="B12" s="503">
        <v>30.03474855959389</v>
      </c>
      <c r="C12" s="503">
        <v>56.172606521359221</v>
      </c>
      <c r="D12" s="503">
        <v>96.513996404366964</v>
      </c>
      <c r="E12" s="503">
        <v>168.63010957394729</v>
      </c>
      <c r="F12" s="503">
        <v>247.47883956707119</v>
      </c>
      <c r="G12" s="503">
        <v>465.77915697192003</v>
      </c>
      <c r="H12" s="504">
        <v>521.33180005567306</v>
      </c>
      <c r="I12" s="9"/>
      <c r="J12" s="9"/>
      <c r="K12" s="9"/>
      <c r="L12" s="9"/>
      <c r="M12" s="9"/>
      <c r="N12" s="9"/>
      <c r="O12" s="9"/>
      <c r="P12" s="9"/>
      <c r="Q12" s="9"/>
      <c r="R12" s="9"/>
      <c r="S12" s="9"/>
      <c r="T12" s="9"/>
      <c r="U12" s="9"/>
    </row>
    <row r="13" spans="1:21" ht="13.8" x14ac:dyDescent="0.3">
      <c r="A13" s="460" t="s">
        <v>82</v>
      </c>
      <c r="B13" s="499">
        <v>45.802699440406101</v>
      </c>
      <c r="C13" s="500">
        <v>82.230411478640775</v>
      </c>
      <c r="D13" s="500">
        <v>147.66513559563313</v>
      </c>
      <c r="E13" s="500">
        <v>222.4766394260528</v>
      </c>
      <c r="F13" s="500">
        <v>267.95975043292867</v>
      </c>
      <c r="G13" s="500">
        <v>456.19317684590845</v>
      </c>
      <c r="H13" s="501">
        <v>512.77264675221795</v>
      </c>
      <c r="I13" s="9"/>
      <c r="J13" s="9"/>
      <c r="K13" s="9"/>
      <c r="L13" s="9"/>
      <c r="M13" s="9"/>
      <c r="N13" s="9"/>
      <c r="O13" s="9"/>
      <c r="P13" s="9"/>
      <c r="Q13" s="9"/>
      <c r="R13" s="9"/>
      <c r="S13" s="9"/>
      <c r="T13" s="9"/>
      <c r="U13" s="9"/>
    </row>
    <row r="14" spans="1:21" ht="9" customHeight="1" x14ac:dyDescent="0.3">
      <c r="A14" s="525"/>
      <c r="B14" s="449"/>
      <c r="C14" s="449"/>
      <c r="D14" s="449"/>
      <c r="E14" s="449"/>
      <c r="F14" s="449"/>
      <c r="G14" s="449"/>
      <c r="H14" s="457"/>
      <c r="I14" s="9"/>
      <c r="J14" s="9"/>
      <c r="K14" s="9"/>
      <c r="L14" s="9"/>
      <c r="M14" s="9"/>
      <c r="N14" s="9"/>
      <c r="O14" s="9"/>
      <c r="P14" s="9"/>
      <c r="Q14" s="9"/>
      <c r="R14" s="9"/>
      <c r="S14" s="9"/>
      <c r="T14" s="9"/>
      <c r="U14" s="9"/>
    </row>
    <row r="15" spans="1:21" ht="20.100000000000001" customHeight="1" x14ac:dyDescent="0.3">
      <c r="A15" s="568" t="s">
        <v>83</v>
      </c>
      <c r="B15" s="500"/>
      <c r="C15" s="500"/>
      <c r="D15" s="500"/>
      <c r="E15" s="500"/>
      <c r="F15" s="500"/>
      <c r="G15" s="500"/>
      <c r="H15" s="501"/>
      <c r="I15" s="9"/>
      <c r="J15" s="9"/>
      <c r="K15" s="9"/>
      <c r="L15" s="9"/>
      <c r="M15" s="9"/>
      <c r="N15" s="9"/>
      <c r="O15" s="9"/>
      <c r="P15" s="9"/>
      <c r="Q15" s="9"/>
      <c r="R15" s="9"/>
      <c r="S15" s="9"/>
      <c r="T15" s="9"/>
      <c r="U15" s="9"/>
    </row>
    <row r="16" spans="1:21" ht="13.8" x14ac:dyDescent="0.3">
      <c r="A16" s="474" t="s">
        <v>84</v>
      </c>
      <c r="B16" s="503">
        <v>19.190899968277137</v>
      </c>
      <c r="C16" s="503">
        <v>35.020408161747582</v>
      </c>
      <c r="D16" s="503">
        <v>61.119939315498428</v>
      </c>
      <c r="E16" s="503">
        <v>93.387752823279129</v>
      </c>
      <c r="F16" s="503">
        <v>114.87322460351086</v>
      </c>
      <c r="G16" s="503">
        <v>181.89138906893663</v>
      </c>
      <c r="H16" s="504">
        <v>209.53328748616045</v>
      </c>
      <c r="I16" s="9"/>
      <c r="J16" s="9"/>
      <c r="K16" s="9"/>
      <c r="L16" s="9"/>
      <c r="M16" s="9"/>
      <c r="N16" s="9"/>
      <c r="O16" s="9"/>
      <c r="P16" s="9"/>
      <c r="Q16" s="9"/>
      <c r="R16" s="9"/>
      <c r="S16" s="9"/>
      <c r="T16" s="9"/>
      <c r="U16" s="9"/>
    </row>
    <row r="17" spans="1:31" ht="13.8" x14ac:dyDescent="0.3">
      <c r="A17" s="471" t="s">
        <v>94</v>
      </c>
      <c r="B17" s="500">
        <v>2.6087226067240792</v>
      </c>
      <c r="C17" s="500">
        <v>4.7588311790291264</v>
      </c>
      <c r="D17" s="500">
        <v>8.4573692490154109</v>
      </c>
      <c r="E17" s="500">
        <v>10.608977373458851</v>
      </c>
      <c r="F17" s="500">
        <v>14.262908193550427</v>
      </c>
      <c r="G17" s="500">
        <v>26.25163290573569</v>
      </c>
      <c r="H17" s="501">
        <v>33.452311365826318</v>
      </c>
      <c r="I17" s="9"/>
      <c r="J17" s="9"/>
      <c r="K17" s="9"/>
      <c r="L17" s="9"/>
      <c r="M17" s="9"/>
      <c r="N17" s="9"/>
      <c r="O17" s="9"/>
      <c r="P17" s="9"/>
      <c r="Q17" s="9"/>
      <c r="R17" s="9"/>
      <c r="S17" s="9"/>
      <c r="T17" s="9"/>
      <c r="U17" s="9"/>
    </row>
    <row r="18" spans="1:31" ht="13.8" x14ac:dyDescent="0.3">
      <c r="A18" s="484" t="s">
        <v>85</v>
      </c>
      <c r="B18" s="506">
        <v>24.003076865404886</v>
      </c>
      <c r="C18" s="506">
        <v>42.45117213786407</v>
      </c>
      <c r="D18" s="506">
        <v>78.087827031119289</v>
      </c>
      <c r="E18" s="506">
        <v>118.47990922931481</v>
      </c>
      <c r="F18" s="506">
        <v>138.82361763586738</v>
      </c>
      <c r="G18" s="506">
        <v>248.05015487123612</v>
      </c>
      <c r="H18" s="507">
        <v>269.78704790023119</v>
      </c>
      <c r="I18" s="9"/>
      <c r="J18" s="9"/>
      <c r="K18" s="9"/>
      <c r="L18" s="9"/>
      <c r="M18" s="9"/>
      <c r="N18" s="9"/>
      <c r="O18" s="9"/>
      <c r="P18" s="9"/>
      <c r="Q18" s="9"/>
      <c r="R18" s="9"/>
      <c r="S18" s="9"/>
      <c r="T18" s="9"/>
      <c r="U18" s="9"/>
    </row>
    <row r="19" spans="1:31" ht="20.55" customHeight="1" x14ac:dyDescent="0.3">
      <c r="A19" s="9"/>
      <c r="B19" s="406"/>
      <c r="C19" s="406"/>
      <c r="D19" s="406"/>
      <c r="E19" s="406"/>
      <c r="F19" s="406"/>
      <c r="G19" s="406"/>
      <c r="H19" s="406"/>
      <c r="I19" s="9"/>
      <c r="J19" s="9"/>
      <c r="K19" s="9"/>
      <c r="L19" s="9"/>
      <c r="M19" s="9"/>
      <c r="N19" s="9"/>
      <c r="O19" s="9"/>
      <c r="P19" s="9"/>
      <c r="Q19" s="9"/>
      <c r="R19" s="9"/>
      <c r="S19" s="9"/>
      <c r="T19" s="9"/>
      <c r="U19" s="9"/>
      <c r="V19" s="9"/>
      <c r="W19" s="9"/>
      <c r="X19" s="9"/>
      <c r="Y19" s="9"/>
      <c r="Z19" s="9"/>
      <c r="AA19" s="9"/>
      <c r="AB19" s="9"/>
      <c r="AC19" s="9"/>
      <c r="AD19" s="9"/>
      <c r="AE19" s="9"/>
    </row>
    <row r="20" spans="1:31" s="9" customFormat="1" ht="16.8" customHeight="1" x14ac:dyDescent="0.3">
      <c r="A20" s="652" t="s">
        <v>306</v>
      </c>
      <c r="B20" s="653"/>
      <c r="C20" s="653"/>
      <c r="D20" s="653"/>
      <c r="E20" s="653"/>
      <c r="F20" s="653"/>
      <c r="G20" s="653"/>
      <c r="H20" s="654"/>
    </row>
    <row r="21" spans="1:31" s="9" customFormat="1" ht="14.25" customHeight="1" x14ac:dyDescent="0.3">
      <c r="A21" s="648" t="s">
        <v>72</v>
      </c>
      <c r="B21" s="638" t="s">
        <v>73</v>
      </c>
      <c r="C21" s="638"/>
      <c r="D21" s="638"/>
      <c r="E21" s="638"/>
      <c r="F21" s="638"/>
      <c r="G21" s="638"/>
      <c r="H21" s="639"/>
    </row>
    <row r="22" spans="1:31" s="9" customFormat="1" ht="14.25" customHeight="1" x14ac:dyDescent="0.3">
      <c r="A22" s="636"/>
      <c r="B22" s="450"/>
      <c r="C22" s="451" t="s">
        <v>274</v>
      </c>
      <c r="D22" s="451" t="s">
        <v>275</v>
      </c>
      <c r="E22" s="451" t="s">
        <v>276</v>
      </c>
      <c r="F22" s="451" t="s">
        <v>277</v>
      </c>
      <c r="G22" s="451" t="s">
        <v>278</v>
      </c>
      <c r="H22" s="452" t="s">
        <v>279</v>
      </c>
    </row>
    <row r="23" spans="1:31" s="9" customFormat="1" ht="14.25" customHeight="1" x14ac:dyDescent="0.3">
      <c r="A23" s="467" t="s">
        <v>79</v>
      </c>
      <c r="B23" s="475"/>
      <c r="C23" s="433"/>
      <c r="D23" s="468"/>
      <c r="E23" s="433"/>
      <c r="F23" s="433"/>
      <c r="G23" s="433"/>
      <c r="H23" s="433"/>
    </row>
    <row r="24" spans="1:31" s="9" customFormat="1" ht="14.25" customHeight="1" x14ac:dyDescent="0.3">
      <c r="A24" s="469" t="s">
        <v>80</v>
      </c>
      <c r="B24" s="476"/>
      <c r="C24" s="508">
        <v>82.499571979268097</v>
      </c>
      <c r="D24" s="508">
        <v>76.426161458415649</v>
      </c>
      <c r="E24" s="508">
        <v>60.172061304567158</v>
      </c>
      <c r="F24" s="508">
        <v>31.789745719780392</v>
      </c>
      <c r="G24" s="508">
        <v>78.871421679511556</v>
      </c>
      <c r="H24" s="508">
        <v>12.162199328230439</v>
      </c>
    </row>
    <row r="25" spans="1:31" s="9" customFormat="1" ht="14.25" customHeight="1" x14ac:dyDescent="0.3">
      <c r="A25" s="470" t="s">
        <v>81</v>
      </c>
      <c r="B25" s="476"/>
      <c r="C25" s="509">
        <v>87.025392970756911</v>
      </c>
      <c r="D25" s="509">
        <v>71.81683810180364</v>
      </c>
      <c r="E25" s="509">
        <v>74.720885940142566</v>
      </c>
      <c r="F25" s="509">
        <v>46.758393380837674</v>
      </c>
      <c r="G25" s="509">
        <v>88.209690083699272</v>
      </c>
      <c r="H25" s="509">
        <v>11.926820307913012</v>
      </c>
    </row>
    <row r="26" spans="1:31" s="9" customFormat="1" ht="14.25" customHeight="1" x14ac:dyDescent="0.3">
      <c r="A26" s="471" t="s">
        <v>82</v>
      </c>
      <c r="B26" s="477"/>
      <c r="C26" s="508">
        <v>79.531801582198838</v>
      </c>
      <c r="D26" s="508">
        <v>79.574846994398072</v>
      </c>
      <c r="E26" s="508">
        <v>50.662943238872458</v>
      </c>
      <c r="F26" s="508">
        <v>20.443994085946994</v>
      </c>
      <c r="G26" s="508">
        <v>70.246903166934899</v>
      </c>
      <c r="H26" s="508">
        <v>12.402524364238964</v>
      </c>
    </row>
    <row r="27" spans="1:31" s="9" customFormat="1" ht="14.25" customHeight="1" x14ac:dyDescent="0.3">
      <c r="A27" s="464"/>
      <c r="B27" s="478"/>
      <c r="C27" s="511"/>
      <c r="D27" s="511"/>
      <c r="E27" s="511"/>
      <c r="F27" s="511"/>
      <c r="G27" s="511"/>
      <c r="H27" s="511"/>
    </row>
    <row r="28" spans="1:31" s="9" customFormat="1" ht="14.25" customHeight="1" x14ac:dyDescent="0.3">
      <c r="A28" s="568" t="s">
        <v>83</v>
      </c>
      <c r="B28" s="479"/>
      <c r="C28" s="512"/>
      <c r="D28" s="512"/>
      <c r="E28" s="512"/>
      <c r="F28" s="512"/>
      <c r="G28" s="512"/>
      <c r="H28" s="512"/>
    </row>
    <row r="29" spans="1:31" s="9" customFormat="1" ht="14.25" customHeight="1" x14ac:dyDescent="0.3">
      <c r="A29" s="474" t="s">
        <v>84</v>
      </c>
      <c r="B29" s="479"/>
      <c r="C29" s="513">
        <v>82.484449502820993</v>
      </c>
      <c r="D29" s="513">
        <v>74.52663325111979</v>
      </c>
      <c r="E29" s="513">
        <v>52.794249911171654</v>
      </c>
      <c r="F29" s="513">
        <v>23.006733892493834</v>
      </c>
      <c r="G29" s="513">
        <v>58.340979542222662</v>
      </c>
      <c r="H29" s="513">
        <v>15.196925241330451</v>
      </c>
    </row>
    <row r="30" spans="1:31" s="9" customFormat="1" ht="14.25" customHeight="1" x14ac:dyDescent="0.3">
      <c r="A30" s="471" t="s">
        <v>94</v>
      </c>
      <c r="B30" s="479"/>
      <c r="C30" s="514">
        <v>82.419976994221727</v>
      </c>
      <c r="D30" s="514">
        <v>77.719463684375583</v>
      </c>
      <c r="E30" s="514">
        <v>25.44063125414473</v>
      </c>
      <c r="F30" s="514">
        <v>34.441875889309046</v>
      </c>
      <c r="G30" s="514">
        <v>84.05526102738618</v>
      </c>
      <c r="H30" s="514">
        <v>27.42944976393207</v>
      </c>
    </row>
    <row r="31" spans="1:31" s="9" customFormat="1" ht="14.25" customHeight="1" x14ac:dyDescent="0.3">
      <c r="A31" s="484" t="s">
        <v>85</v>
      </c>
      <c r="B31" s="480"/>
      <c r="C31" s="515">
        <v>76.857210331430565</v>
      </c>
      <c r="D31" s="515">
        <v>83.947399090705716</v>
      </c>
      <c r="E31" s="515">
        <v>51.726477395892466</v>
      </c>
      <c r="F31" s="515">
        <v>17.170597562813651</v>
      </c>
      <c r="G31" s="515">
        <v>78.680082752106756</v>
      </c>
      <c r="H31" s="515">
        <v>8.7631039941413302</v>
      </c>
    </row>
    <row r="32" spans="1:31" ht="15.75" customHeight="1" x14ac:dyDescent="0.3">
      <c r="A32" s="463"/>
      <c r="B32" s="9"/>
      <c r="C32" s="9"/>
      <c r="D32" s="440"/>
      <c r="E32" s="9"/>
      <c r="F32" s="9"/>
      <c r="G32" s="9"/>
      <c r="H32" s="9"/>
      <c r="I32" s="9"/>
      <c r="J32" s="9"/>
      <c r="K32" s="9"/>
      <c r="L32" s="9"/>
      <c r="M32" s="9"/>
      <c r="N32" s="9"/>
      <c r="O32" s="9"/>
      <c r="P32" s="9"/>
      <c r="Q32" s="9"/>
      <c r="R32" s="9"/>
      <c r="S32" s="9"/>
      <c r="T32" s="9"/>
      <c r="U32" s="9"/>
      <c r="V32" s="9"/>
      <c r="W32" s="9"/>
      <c r="X32" s="9"/>
      <c r="Y32" s="9"/>
      <c r="Z32" s="9"/>
    </row>
    <row r="33" spans="1:26" s="9" customFormat="1" ht="19.2" x14ac:dyDescent="0.45">
      <c r="A33" s="645" t="s">
        <v>307</v>
      </c>
      <c r="B33" s="646"/>
      <c r="C33" s="646"/>
      <c r="D33" s="646"/>
      <c r="E33" s="646"/>
      <c r="F33" s="646"/>
      <c r="G33" s="646"/>
      <c r="H33" s="647"/>
    </row>
    <row r="34" spans="1:26" s="9" customFormat="1" ht="17.25" customHeight="1" x14ac:dyDescent="0.3">
      <c r="A34" s="648" t="s">
        <v>72</v>
      </c>
      <c r="B34" s="637" t="s">
        <v>73</v>
      </c>
      <c r="C34" s="638"/>
      <c r="D34" s="638"/>
      <c r="E34" s="638"/>
      <c r="F34" s="638"/>
      <c r="G34" s="638"/>
      <c r="H34" s="639"/>
    </row>
    <row r="35" spans="1:26" s="9" customFormat="1" ht="13.8" x14ac:dyDescent="0.3">
      <c r="A35" s="636"/>
      <c r="B35" s="450" t="s">
        <v>273</v>
      </c>
      <c r="C35" s="451" t="s">
        <v>274</v>
      </c>
      <c r="D35" s="451" t="s">
        <v>275</v>
      </c>
      <c r="E35" s="451" t="s">
        <v>276</v>
      </c>
      <c r="F35" s="451" t="s">
        <v>277</v>
      </c>
      <c r="G35" s="451" t="s">
        <v>278</v>
      </c>
      <c r="H35" s="452" t="s">
        <v>279</v>
      </c>
    </row>
    <row r="36" spans="1:26" s="9" customFormat="1" ht="13.2" x14ac:dyDescent="0.3">
      <c r="A36" s="467" t="s">
        <v>79</v>
      </c>
      <c r="B36" s="433"/>
      <c r="C36" s="433"/>
      <c r="D36" s="468"/>
      <c r="E36" s="433"/>
      <c r="F36" s="433"/>
      <c r="G36" s="433"/>
      <c r="H36" s="433"/>
    </row>
    <row r="37" spans="1:26" s="9" customFormat="1" ht="13.2" x14ac:dyDescent="0.3">
      <c r="A37" s="469" t="s">
        <v>80</v>
      </c>
      <c r="B37" s="508">
        <v>0.13582706246680076</v>
      </c>
      <c r="C37" s="508">
        <v>0.22906207962426747</v>
      </c>
      <c r="D37" s="508">
        <v>0.37691519309371835</v>
      </c>
      <c r="E37" s="508">
        <v>0.5516828855111211</v>
      </c>
      <c r="F37" s="508">
        <v>0.60742132014350803</v>
      </c>
      <c r="G37" s="508">
        <v>0.91324475363930036</v>
      </c>
      <c r="H37" s="508">
        <v>0.93909660804588313</v>
      </c>
    </row>
    <row r="38" spans="1:26" s="9" customFormat="1" ht="13.2" x14ac:dyDescent="0.3">
      <c r="A38" s="470" t="s">
        <v>81</v>
      </c>
      <c r="B38" s="509">
        <v>0.12306444065601654</v>
      </c>
      <c r="C38" s="509">
        <v>0.214365876207635</v>
      </c>
      <c r="D38" s="509">
        <v>0.34890608758111846</v>
      </c>
      <c r="E38" s="509">
        <v>0.53245373572653332</v>
      </c>
      <c r="F38" s="509">
        <v>0.61641872889201588</v>
      </c>
      <c r="G38" s="509">
        <v>0.94501226966318308</v>
      </c>
      <c r="H38" s="509">
        <v>0.97948415119751409</v>
      </c>
    </row>
    <row r="39" spans="1:26" s="9" customFormat="1" ht="13.2" x14ac:dyDescent="0.3">
      <c r="A39" s="471" t="s">
        <v>82</v>
      </c>
      <c r="B39" s="508">
        <v>0.14573795863263342</v>
      </c>
      <c r="C39" s="508">
        <v>0.24031655631952656</v>
      </c>
      <c r="D39" s="508">
        <v>0.39778667340616303</v>
      </c>
      <c r="E39" s="508">
        <v>0.56720933960810971</v>
      </c>
      <c r="F39" s="508">
        <v>0.5993418159472429</v>
      </c>
      <c r="G39" s="508">
        <v>0.88294016798809749</v>
      </c>
      <c r="H39" s="508">
        <v>0.90131203171622976</v>
      </c>
    </row>
    <row r="40" spans="1:26" s="9" customFormat="1" ht="14.25" customHeight="1" x14ac:dyDescent="0.3">
      <c r="A40" s="464"/>
      <c r="B40" s="516"/>
      <c r="C40" s="511"/>
      <c r="D40" s="511"/>
      <c r="E40" s="511"/>
      <c r="F40" s="511"/>
      <c r="G40" s="511"/>
      <c r="H40" s="511"/>
    </row>
    <row r="41" spans="1:26" s="9" customFormat="1" ht="14.25" customHeight="1" x14ac:dyDescent="0.3">
      <c r="A41" s="568" t="s">
        <v>83</v>
      </c>
      <c r="B41" s="508"/>
      <c r="C41" s="512"/>
      <c r="D41" s="512"/>
      <c r="E41" s="512"/>
      <c r="F41" s="512"/>
      <c r="G41" s="512"/>
      <c r="H41" s="512"/>
    </row>
    <row r="42" spans="1:26" s="9" customFormat="1" ht="14.25" customHeight="1" x14ac:dyDescent="0.3">
      <c r="A42" s="474" t="s">
        <v>84</v>
      </c>
      <c r="B42" s="517">
        <v>0.1535617279769802</v>
      </c>
      <c r="C42" s="513">
        <v>0.25327383206639831</v>
      </c>
      <c r="D42" s="513">
        <v>0.40291097702394013</v>
      </c>
      <c r="E42" s="513">
        <v>0.51998838599947994</v>
      </c>
      <c r="F42" s="513">
        <v>0.55644389418363804</v>
      </c>
      <c r="G42" s="513">
        <v>0.76107673021940991</v>
      </c>
      <c r="H42" s="513">
        <v>0.75972473352560776</v>
      </c>
    </row>
    <row r="43" spans="1:26" s="9" customFormat="1" ht="14.25" customHeight="1" x14ac:dyDescent="0.3">
      <c r="A43" s="471" t="s">
        <v>94</v>
      </c>
      <c r="B43" s="518">
        <v>0.17632461011991071</v>
      </c>
      <c r="C43" s="514">
        <v>0.29780004671100346</v>
      </c>
      <c r="D43" s="514">
        <v>0.49102236698881857</v>
      </c>
      <c r="E43" s="514">
        <v>0.73657722970551842</v>
      </c>
      <c r="F43" s="514">
        <v>0.76167132716374175</v>
      </c>
      <c r="G43" s="514">
        <v>1.1933756070385511</v>
      </c>
      <c r="H43" s="514">
        <v>1.2407010263886693</v>
      </c>
    </row>
    <row r="44" spans="1:26" s="9" customFormat="1" ht="14.25" customHeight="1" x14ac:dyDescent="0.3">
      <c r="A44" s="484" t="s">
        <v>85</v>
      </c>
      <c r="B44" s="517">
        <v>0.13754198133333426</v>
      </c>
      <c r="C44" s="515">
        <v>0.22589414607017999</v>
      </c>
      <c r="D44" s="515">
        <v>0.38600788130649516</v>
      </c>
      <c r="E44" s="515">
        <v>0.59767838484843194</v>
      </c>
      <c r="F44" s="515">
        <v>0.62554992332115966</v>
      </c>
      <c r="G44" s="515">
        <v>0.97013928123460647</v>
      </c>
      <c r="H44" s="515">
        <v>1.0136275349447232</v>
      </c>
    </row>
    <row r="45" spans="1:26" ht="15.75" customHeight="1" x14ac:dyDescent="0.3">
      <c r="A45" s="463"/>
      <c r="B45" s="15"/>
      <c r="C45" s="9"/>
      <c r="D45" s="440"/>
      <c r="E45" s="9"/>
      <c r="F45" s="9"/>
      <c r="G45" s="9"/>
      <c r="H45" s="9"/>
      <c r="I45" s="9"/>
      <c r="J45" s="9"/>
      <c r="K45" s="9"/>
      <c r="L45" s="9"/>
      <c r="M45" s="9"/>
      <c r="N45" s="9"/>
      <c r="O45" s="9"/>
      <c r="P45" s="9"/>
      <c r="Q45" s="9"/>
      <c r="R45" s="9"/>
      <c r="S45" s="9"/>
      <c r="T45" s="9"/>
      <c r="U45" s="9"/>
      <c r="V45" s="9"/>
      <c r="W45" s="9"/>
      <c r="X45" s="9"/>
      <c r="Y45" s="9"/>
      <c r="Z45" s="9"/>
    </row>
    <row r="46" spans="1:26" s="9" customFormat="1" ht="19.2" x14ac:dyDescent="0.45">
      <c r="A46" s="645" t="s">
        <v>308</v>
      </c>
      <c r="B46" s="646"/>
      <c r="C46" s="646"/>
      <c r="D46" s="646"/>
      <c r="E46" s="646"/>
      <c r="F46" s="646"/>
      <c r="G46" s="646"/>
      <c r="H46" s="647"/>
    </row>
    <row r="47" spans="1:26" s="9" customFormat="1" ht="17.25" customHeight="1" x14ac:dyDescent="0.3">
      <c r="A47" s="648" t="s">
        <v>72</v>
      </c>
      <c r="B47" s="637" t="s">
        <v>73</v>
      </c>
      <c r="C47" s="638"/>
      <c r="D47" s="638"/>
      <c r="E47" s="638"/>
      <c r="F47" s="638"/>
      <c r="G47" s="638"/>
      <c r="H47" s="639"/>
    </row>
    <row r="48" spans="1:26" s="9" customFormat="1" ht="14.1" customHeight="1" x14ac:dyDescent="0.3">
      <c r="A48" s="636"/>
      <c r="B48" s="450"/>
      <c r="C48" s="451" t="s">
        <v>274</v>
      </c>
      <c r="D48" s="451" t="s">
        <v>275</v>
      </c>
      <c r="E48" s="451" t="s">
        <v>276</v>
      </c>
      <c r="F48" s="451" t="s">
        <v>277</v>
      </c>
      <c r="G48" s="451" t="s">
        <v>278</v>
      </c>
      <c r="H48" s="452" t="s">
        <v>279</v>
      </c>
    </row>
    <row r="49" spans="1:8" s="9" customFormat="1" ht="13.2" x14ac:dyDescent="0.3">
      <c r="A49" s="467" t="s">
        <v>79</v>
      </c>
      <c r="B49" s="475"/>
      <c r="C49" s="433"/>
      <c r="D49" s="468"/>
      <c r="E49" s="433"/>
      <c r="F49" s="433"/>
      <c r="G49" s="433"/>
      <c r="H49" s="433"/>
    </row>
    <row r="50" spans="1:8" s="9" customFormat="1" ht="13.2" x14ac:dyDescent="0.3">
      <c r="A50" s="469" t="s">
        <v>80</v>
      </c>
      <c r="B50" s="476"/>
      <c r="C50" s="526">
        <v>0.11205674516712373</v>
      </c>
      <c r="D50" s="526">
        <v>0.17506335481364729</v>
      </c>
      <c r="E50" s="526">
        <v>0.22679764105457989</v>
      </c>
      <c r="F50" s="526">
        <v>0.17537858648353258</v>
      </c>
      <c r="G50" s="526">
        <v>0.47908183078164207</v>
      </c>
      <c r="H50" s="526">
        <v>0.11107064729221873</v>
      </c>
    </row>
    <row r="51" spans="1:8" s="9" customFormat="1" ht="13.2" x14ac:dyDescent="0.3">
      <c r="A51" s="470" t="s">
        <v>81</v>
      </c>
      <c r="B51" s="476"/>
      <c r="C51" s="527">
        <v>0.10709731308816232</v>
      </c>
      <c r="D51" s="527">
        <v>0.15395079426155003</v>
      </c>
      <c r="E51" s="527">
        <v>0.26070571973970147</v>
      </c>
      <c r="F51" s="527">
        <v>0.24896681232197829</v>
      </c>
      <c r="G51" s="527">
        <v>0.54374105037352571</v>
      </c>
      <c r="H51" s="527">
        <v>0.11270991529045819</v>
      </c>
    </row>
    <row r="52" spans="1:8" s="9" customFormat="1" ht="13.2" x14ac:dyDescent="0.3">
      <c r="A52" s="471" t="s">
        <v>82</v>
      </c>
      <c r="B52" s="477"/>
      <c r="C52" s="526">
        <v>0.11590802408965303</v>
      </c>
      <c r="D52" s="526">
        <v>0.19123153199346973</v>
      </c>
      <c r="E52" s="526">
        <v>0.20153043655956335</v>
      </c>
      <c r="F52" s="526">
        <v>0.11596024384442094</v>
      </c>
      <c r="G52" s="526">
        <v>0.42101906508740894</v>
      </c>
      <c r="H52" s="526">
        <v>0.10950686945637622</v>
      </c>
    </row>
    <row r="53" spans="1:8" s="9" customFormat="1" ht="14.25" customHeight="1" x14ac:dyDescent="0.3">
      <c r="A53" s="464"/>
      <c r="B53" s="478"/>
      <c r="C53" s="577"/>
      <c r="D53" s="577"/>
      <c r="E53" s="577"/>
      <c r="F53" s="577"/>
      <c r="G53" s="577"/>
      <c r="H53" s="577"/>
    </row>
    <row r="54" spans="1:8" s="9" customFormat="1" ht="14.25" customHeight="1" x14ac:dyDescent="0.3">
      <c r="A54" s="568" t="s">
        <v>83</v>
      </c>
      <c r="B54" s="479"/>
      <c r="C54" s="526"/>
      <c r="D54" s="526"/>
      <c r="E54" s="526"/>
      <c r="F54" s="526"/>
      <c r="G54" s="526"/>
      <c r="H54" s="526"/>
    </row>
    <row r="55" spans="1:8" s="9" customFormat="1" ht="14.25" customHeight="1" x14ac:dyDescent="0.3">
      <c r="A55" s="474" t="s">
        <v>84</v>
      </c>
      <c r="B55" s="479"/>
      <c r="C55" s="578">
        <v>0.12666454596883156</v>
      </c>
      <c r="D55" s="578">
        <v>0.1887564599451817</v>
      </c>
      <c r="E55" s="578">
        <v>0.21271382812956235</v>
      </c>
      <c r="F55" s="578">
        <v>0.119632344238774</v>
      </c>
      <c r="G55" s="578">
        <v>0.32463481846962339</v>
      </c>
      <c r="H55" s="578">
        <v>0.11566026172060596</v>
      </c>
    </row>
    <row r="56" spans="1:8" s="9" customFormat="1" ht="14.25" customHeight="1" x14ac:dyDescent="0.3">
      <c r="A56" s="471" t="s">
        <v>94</v>
      </c>
      <c r="B56" s="479"/>
      <c r="C56" s="579">
        <v>0.14532670309598156</v>
      </c>
      <c r="D56" s="579">
        <v>0.23144859915561183</v>
      </c>
      <c r="E56" s="579">
        <v>0.12491918976099861</v>
      </c>
      <c r="F56" s="579">
        <v>0.2536910152840855</v>
      </c>
      <c r="G56" s="579">
        <v>0.64022482221823973</v>
      </c>
      <c r="H56" s="579">
        <v>0.32733636262765875</v>
      </c>
    </row>
    <row r="57" spans="1:8" s="9" customFormat="1" ht="14.25" customHeight="1" x14ac:dyDescent="0.3">
      <c r="A57" s="484" t="s">
        <v>85</v>
      </c>
      <c r="B57" s="480"/>
      <c r="C57" s="578">
        <v>0.10571092988737768</v>
      </c>
      <c r="D57" s="578">
        <v>0.18963226032407574</v>
      </c>
      <c r="E57" s="578">
        <v>0.19966827947036764</v>
      </c>
      <c r="F57" s="578">
        <v>0.10262495018224885</v>
      </c>
      <c r="G57" s="578">
        <v>0.49218319732482879</v>
      </c>
      <c r="H57" s="578">
        <v>8.5014314102603794E-2</v>
      </c>
    </row>
    <row r="58" spans="1:8" s="9" customFormat="1" ht="15" x14ac:dyDescent="0.3">
      <c r="A58" s="519"/>
      <c r="B58" s="520"/>
      <c r="C58" s="520"/>
      <c r="D58" s="520"/>
      <c r="E58" s="520"/>
      <c r="F58" s="520"/>
      <c r="G58" s="520"/>
      <c r="H58" s="520"/>
    </row>
    <row r="59" spans="1:8" s="9" customFormat="1" ht="19.2" x14ac:dyDescent="0.45">
      <c r="A59" s="645" t="s">
        <v>309</v>
      </c>
      <c r="B59" s="646"/>
      <c r="C59" s="646"/>
      <c r="D59" s="646"/>
      <c r="E59" s="646"/>
      <c r="F59" s="646"/>
      <c r="G59" s="646"/>
      <c r="H59" s="647"/>
    </row>
    <row r="60" spans="1:8" s="9" customFormat="1" ht="17.25" customHeight="1" x14ac:dyDescent="0.3">
      <c r="A60" s="648" t="s">
        <v>72</v>
      </c>
      <c r="B60" s="637" t="s">
        <v>73</v>
      </c>
      <c r="C60" s="638"/>
      <c r="D60" s="638"/>
      <c r="E60" s="638"/>
      <c r="F60" s="638"/>
      <c r="G60" s="638"/>
      <c r="H60" s="639"/>
    </row>
    <row r="61" spans="1:8" s="9" customFormat="1" ht="13.8" x14ac:dyDescent="0.3">
      <c r="A61" s="636"/>
      <c r="B61" s="450" t="s">
        <v>273</v>
      </c>
      <c r="C61" s="451" t="s">
        <v>274</v>
      </c>
      <c r="D61" s="451" t="s">
        <v>275</v>
      </c>
      <c r="E61" s="451" t="s">
        <v>276</v>
      </c>
      <c r="F61" s="451" t="s">
        <v>277</v>
      </c>
      <c r="G61" s="451" t="s">
        <v>278</v>
      </c>
      <c r="H61" s="452" t="s">
        <v>279</v>
      </c>
    </row>
    <row r="62" spans="1:8" s="9" customFormat="1" ht="13.2" x14ac:dyDescent="0.3">
      <c r="A62" s="467" t="s">
        <v>79</v>
      </c>
      <c r="B62" s="433"/>
      <c r="C62" s="433"/>
      <c r="D62" s="468"/>
      <c r="E62" s="433"/>
      <c r="F62" s="433"/>
      <c r="G62" s="433"/>
      <c r="H62" s="433"/>
    </row>
    <row r="63" spans="1:8" s="9" customFormat="1" ht="13.2" x14ac:dyDescent="0.3">
      <c r="A63" s="469" t="s">
        <v>80</v>
      </c>
      <c r="B63" s="526">
        <v>8.238982868553164E-3</v>
      </c>
      <c r="C63" s="526">
        <v>1.4011366574508171E-2</v>
      </c>
      <c r="D63" s="526">
        <v>2.3034289498409546E-2</v>
      </c>
      <c r="E63" s="526">
        <v>3.917056669647892E-2</v>
      </c>
      <c r="F63" s="526">
        <v>4.3218505425805388E-2</v>
      </c>
      <c r="G63" s="526">
        <v>6.2728124870667229E-2</v>
      </c>
      <c r="H63" s="526">
        <v>6.57635513276911E-2</v>
      </c>
    </row>
    <row r="64" spans="1:8" s="9" customFormat="1" ht="13.2" x14ac:dyDescent="0.3">
      <c r="A64" s="470" t="s">
        <v>81</v>
      </c>
      <c r="B64" s="527">
        <v>3.2629760806797705E-3</v>
      </c>
      <c r="C64" s="527">
        <v>5.6866894435522513E-3</v>
      </c>
      <c r="D64" s="527">
        <v>9.1045099375103265E-3</v>
      </c>
      <c r="E64" s="527">
        <v>1.6888833984557119E-2</v>
      </c>
      <c r="F64" s="527">
        <v>2.0750610796528624E-2</v>
      </c>
      <c r="G64" s="527">
        <v>3.1690162545009462E-2</v>
      </c>
      <c r="H64" s="527">
        <v>3.3153934012710044E-2</v>
      </c>
    </row>
    <row r="65" spans="1:21" s="9" customFormat="1" ht="13.2" x14ac:dyDescent="0.3">
      <c r="A65" s="485" t="s">
        <v>82</v>
      </c>
      <c r="B65" s="528">
        <v>4.9760067878733931E-3</v>
      </c>
      <c r="C65" s="528">
        <v>8.3246771309559188E-3</v>
      </c>
      <c r="D65" s="528">
        <v>1.3929779560899219E-2</v>
      </c>
      <c r="E65" s="528">
        <v>2.2281732711921808E-2</v>
      </c>
      <c r="F65" s="528">
        <v>2.2467894629276765E-2</v>
      </c>
      <c r="G65" s="528">
        <v>3.103796232565776E-2</v>
      </c>
      <c r="H65" s="528">
        <v>3.2609617314981049E-2</v>
      </c>
    </row>
    <row r="66" spans="1:21" s="9" customFormat="1" ht="13.5" customHeight="1" x14ac:dyDescent="0.3">
      <c r="A66" s="461"/>
      <c r="B66" s="15"/>
      <c r="C66" s="482"/>
      <c r="D66" s="482"/>
      <c r="E66" s="482"/>
      <c r="F66" s="482"/>
      <c r="G66" s="482"/>
      <c r="H66" s="488"/>
    </row>
    <row r="67" spans="1:21" s="9" customFormat="1" ht="13.5" customHeight="1" x14ac:dyDescent="0.3">
      <c r="A67" s="552" t="s">
        <v>272</v>
      </c>
      <c r="B67" s="553">
        <v>920471</v>
      </c>
      <c r="C67" s="554">
        <v>987791</v>
      </c>
      <c r="D67" s="554">
        <v>1060068</v>
      </c>
      <c r="E67" s="554">
        <v>998471</v>
      </c>
      <c r="F67" s="554">
        <v>1192634</v>
      </c>
      <c r="G67" s="554">
        <v>1469791</v>
      </c>
      <c r="H67" s="555">
        <v>1572458.338898222</v>
      </c>
    </row>
    <row r="68" spans="1:21" ht="15" x14ac:dyDescent="0.35">
      <c r="A68" s="441"/>
      <c r="B68" s="406"/>
      <c r="C68" s="406"/>
      <c r="D68" s="406"/>
      <c r="E68" s="406"/>
      <c r="F68" s="406"/>
      <c r="G68" s="406"/>
      <c r="H68" s="406"/>
      <c r="I68" s="9"/>
      <c r="J68" s="9"/>
      <c r="K68" s="9"/>
      <c r="L68" s="9"/>
      <c r="M68" s="9"/>
      <c r="N68" s="9"/>
      <c r="O68" s="9"/>
      <c r="P68" s="9"/>
      <c r="Q68" s="9"/>
      <c r="R68" s="9"/>
      <c r="S68" s="9"/>
      <c r="T68" s="9"/>
      <c r="U68" s="9"/>
    </row>
    <row r="69" spans="1:21" ht="12.75" customHeight="1" x14ac:dyDescent="0.25">
      <c r="A69" s="574" t="s">
        <v>310</v>
      </c>
      <c r="B69" s="575"/>
      <c r="C69" s="575"/>
      <c r="D69" s="575"/>
      <c r="E69" s="575"/>
      <c r="F69" s="575"/>
      <c r="G69" s="537"/>
      <c r="H69" s="536"/>
    </row>
    <row r="70" spans="1:21" ht="12.75" customHeight="1" x14ac:dyDescent="0.25">
      <c r="A70" s="531" t="s">
        <v>26</v>
      </c>
      <c r="B70" s="570"/>
      <c r="C70" s="570"/>
      <c r="D70" s="570"/>
      <c r="E70" s="570"/>
      <c r="F70" s="570"/>
      <c r="H70" s="535"/>
    </row>
    <row r="71" spans="1:21" ht="12.75" customHeight="1" x14ac:dyDescent="0.25">
      <c r="A71" s="531" t="s">
        <v>92</v>
      </c>
      <c r="B71" s="570"/>
      <c r="C71" s="570"/>
      <c r="D71" s="570"/>
      <c r="E71" s="570"/>
      <c r="F71" s="570"/>
      <c r="H71" s="535"/>
    </row>
    <row r="72" spans="1:21" ht="12.75" customHeight="1" x14ac:dyDescent="0.25">
      <c r="A72" s="534" t="s">
        <v>280</v>
      </c>
      <c r="B72" s="571"/>
      <c r="C72" s="571"/>
      <c r="D72" s="571"/>
      <c r="E72" s="571"/>
      <c r="F72" s="571"/>
      <c r="H72" s="535"/>
    </row>
    <row r="73" spans="1:21" ht="12.75" customHeight="1" x14ac:dyDescent="0.25">
      <c r="A73" s="551" t="s">
        <v>311</v>
      </c>
      <c r="B73" s="539"/>
      <c r="C73" s="539"/>
      <c r="D73" s="539"/>
      <c r="E73" s="539"/>
      <c r="F73" s="539"/>
      <c r="G73" s="539"/>
      <c r="H73" s="538"/>
    </row>
  </sheetData>
  <mergeCells count="18">
    <mergeCell ref="A7:H7"/>
    <mergeCell ref="A8:A9"/>
    <mergeCell ref="A3:H4"/>
    <mergeCell ref="A5:H5"/>
    <mergeCell ref="A1:H2"/>
    <mergeCell ref="B8:H8"/>
    <mergeCell ref="A20:H20"/>
    <mergeCell ref="A21:A22"/>
    <mergeCell ref="B21:H21"/>
    <mergeCell ref="A59:H59"/>
    <mergeCell ref="A60:A61"/>
    <mergeCell ref="B60:H60"/>
    <mergeCell ref="A33:H33"/>
    <mergeCell ref="A34:A35"/>
    <mergeCell ref="B34:H34"/>
    <mergeCell ref="A46:H46"/>
    <mergeCell ref="A47:A48"/>
    <mergeCell ref="B47:H47"/>
  </mergeCells>
  <hyperlinks>
    <hyperlink ref="I5" location="Índice!A1" display="Índice" xr:uid="{00000000-0004-0000-0800-000000000000}"/>
  </hyperlinks>
  <printOptions horizontalCentered="1" verticalCentered="1"/>
  <pageMargins left="0.75000000000000011" right="0.75000000000000011" top="1" bottom="1" header="0.5" footer="0.5"/>
  <pageSetup scale="23" orientation="portrait" horizontalDpi="4294967292" verticalDpi="4294967292"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8190eb6-8e6e-4223-a66e-2e079989e3d0">
      <Terms xmlns="http://schemas.microsoft.com/office/infopath/2007/PartnerControls"/>
    </lcf76f155ced4ddcb4097134ff3c332f>
    <TaxCatchAll xmlns="b841f3fa-9ef8-4e95-9162-d8f0c2a8a625"/>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071B0C79EC65C64C8028616C896BAA13" ma:contentTypeVersion="14" ma:contentTypeDescription="Crear nuevo documento." ma:contentTypeScope="" ma:versionID="1458ad81a7fb3e4201ff36ac86e49c60">
  <xsd:schema xmlns:xsd="http://www.w3.org/2001/XMLSchema" xmlns:xs="http://www.w3.org/2001/XMLSchema" xmlns:p="http://schemas.microsoft.com/office/2006/metadata/properties" xmlns:ns2="48190eb6-8e6e-4223-a66e-2e079989e3d0" xmlns:ns3="b841f3fa-9ef8-4e95-9162-d8f0c2a8a625" targetNamespace="http://schemas.microsoft.com/office/2006/metadata/properties" ma:root="true" ma:fieldsID="c0050fcd8df046115f37ea3eb87ef6d0" ns2:_="" ns3:_="">
    <xsd:import namespace="48190eb6-8e6e-4223-a66e-2e079989e3d0"/>
    <xsd:import namespace="b841f3fa-9ef8-4e95-9162-d8f0c2a8a62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190eb6-8e6e-4223-a66e-2e079989e3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41f3fa-9ef8-4e95-9162-d8f0c2a8a625"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854f2426-c973-4890-a512-a6fbe72ad6ef}" ma:internalName="TaxCatchAll" ma:showField="CatchAllData" ma:web="b841f3fa-9ef8-4e95-9162-d8f0c2a8a62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1 6 " ? > < D a t a M a s h u p   x m l n s = " h t t p : / / s c h e m a s . m i c r o s o f t . c o m / D a t a M a s h u p " > A A A A A B Q D A A B Q S w M E F A A C A A g A v I I I V 7 R t Q N + k A A A A 9 g A A A B I A H A B D b 2 5 m a W c v U G F j a 2 F n Z S 5 4 b W w g o h g A K K A U A A A A A A A A A A A A A A A A A A A A A A A A A A A A h Y + 9 D o I w G E V f h X S n P 8 i g 5 K M M r B J N T I x r U y o 0 Q j G 0 W N 7 N w U f y F c Q o 6 u Z 4 z z 3 D v f f r D b K x b Y K L 6 q 3 u T I o Y p i h Q R n a l N l W K B n c M l y j j s B X y J C o V T L K x y W j L F N X O n R N C v P f Y L 3 D X V y S i l J F D s d 7 J W r U C f W T 9 X w 6 1 s U 4 Y q R C H / W s M j z B j K x z T G F M g M 4 R C m 6 8 Q T X u f 7 Q + E f G j c 0 C u u b J h v g M w R y P s D f w B Q S w M E F A A C A A g A v I I I 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y C C F c o i k e 4 D g A A A B E A A A A T A B w A R m 9 y b X V s Y X M v U 2 V j d G l v b j E u b S C i G A A o o B Q A A A A A A A A A A A A A A A A A A A A A A A A A A A A r T k 0 u y c z P U w i G 0 I b W A F B L A Q I t A B Q A A g A I A L y C C F e 0 b U D f p A A A A P Y A A A A S A A A A A A A A A A A A A A A A A A A A A A B D b 2 5 m a W c v U G F j a 2 F n Z S 5 4 b W x Q S w E C L Q A U A A I A C A C 8 g g h X D 8 r p q 6 Q A A A D p A A A A E w A A A A A A A A A A A A A A A A D w A A A A W 0 N v b n R l b n R f V H l w Z X N d L n h t b F B L A Q I t A B Q A A g A I A L y C C F 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c L j S w 1 V 0 Y S p T M u k n n K n 9 o A A A A A A I A A A A A A B B m A A A A A Q A A I A A A A H N d N 4 q 2 o z m r z e 2 6 v q t 8 f F V 7 X j J S N o A S j d p I o L 1 C N I G u A A A A A A 6 A A A A A A g A A I A A A A G 4 y 8 O 3 0 m c w s b / 7 D R n n 5 U d W x F f l P 1 N 3 K L S 5 h Q Q 2 2 p c F p U A A A A E R f k y S n h Y k E 3 N q L g + 7 c l Y J M x G / p u V b H S B 1 G E 5 u e t y / A q 3 6 P t j 5 t m z S O M R / E E z h 7 u 6 7 V t P / O Q L Z g l W 7 P F F y b U N a j w z r 7 W N V n S g Q g L i s J o V 5 X Q A A A A F h I c D 5 g L m V j y f S o Q Q i Z z 8 y C N / R L 3 y d g L Y 5 G U D e + N Y h u t O r R 5 z Q 0 Y n s m y N N a 3 Y V 1 l W 8 + / 3 X H F o b o u b R V o U E O b i M = < / D a t a M a s h u p > 
</file>

<file path=customXml/itemProps1.xml><?xml version="1.0" encoding="utf-8"?>
<ds:datastoreItem xmlns:ds="http://schemas.openxmlformats.org/officeDocument/2006/customXml" ds:itemID="{1C52D0EB-2427-4643-B1FB-68D4C08C61C9}">
  <ds:schemaRefs>
    <ds:schemaRef ds:uri="http://schemas.microsoft.com/office/2006/metadata/longProperties"/>
  </ds:schemaRefs>
</ds:datastoreItem>
</file>

<file path=customXml/itemProps2.xml><?xml version="1.0" encoding="utf-8"?>
<ds:datastoreItem xmlns:ds="http://schemas.openxmlformats.org/officeDocument/2006/customXml" ds:itemID="{F5212E45-3786-458C-BA66-710713646BC4}">
  <ds:schemaRefs>
    <ds:schemaRef ds:uri="http://schemas.microsoft.com/sharepoint/v3/contenttype/forms"/>
  </ds:schemaRefs>
</ds:datastoreItem>
</file>

<file path=customXml/itemProps3.xml><?xml version="1.0" encoding="utf-8"?>
<ds:datastoreItem xmlns:ds="http://schemas.openxmlformats.org/officeDocument/2006/customXml" ds:itemID="{78C37BDF-9032-4FFD-8098-E037F4A9D2A8}">
  <ds:schemaRefs>
    <ds:schemaRef ds:uri="http://schemas.openxmlformats.org/package/2006/metadata/core-properties"/>
    <ds:schemaRef ds:uri="b841f3fa-9ef8-4e95-9162-d8f0c2a8a625"/>
    <ds:schemaRef ds:uri="http://purl.org/dc/dcmitype/"/>
    <ds:schemaRef ds:uri="http://schemas.microsoft.com/office/infopath/2007/PartnerControls"/>
    <ds:schemaRef ds:uri="http://www.w3.org/XML/1998/namespace"/>
    <ds:schemaRef ds:uri="http://purl.org/dc/elements/1.1/"/>
    <ds:schemaRef ds:uri="http://purl.org/dc/terms/"/>
    <ds:schemaRef ds:uri="http://schemas.microsoft.com/office/2006/metadata/properties"/>
    <ds:schemaRef ds:uri="http://schemas.microsoft.com/office/2006/documentManagement/types"/>
    <ds:schemaRef ds:uri="48190eb6-8e6e-4223-a66e-2e079989e3d0"/>
  </ds:schemaRefs>
</ds:datastoreItem>
</file>

<file path=customXml/itemProps4.xml><?xml version="1.0" encoding="utf-8"?>
<ds:datastoreItem xmlns:ds="http://schemas.openxmlformats.org/officeDocument/2006/customXml" ds:itemID="{EB6D5C45-B72E-4298-91FC-AE1135DF35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190eb6-8e6e-4223-a66e-2e079989e3d0"/>
    <ds:schemaRef ds:uri="b841f3fa-9ef8-4e95-9162-d8f0c2a8a6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794CE6C6-387A-4B86-959B-95EB522FA76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Índice</vt:lpstr>
      <vt:lpstr>Tema</vt:lpstr>
      <vt:lpstr>Total TIC</vt:lpstr>
      <vt:lpstr>Cuadro 1</vt:lpstr>
      <vt:lpstr>Cuadro 2</vt:lpstr>
      <vt:lpstr>Cuadro 3</vt:lpstr>
      <vt:lpstr>Cuadro 4</vt:lpstr>
      <vt:lpstr>Cuadro 5</vt:lpstr>
      <vt:lpstr>Cuadro 6</vt:lpstr>
      <vt:lpstr>Cuadro 7</vt:lpstr>
      <vt:lpstr>Cuadro 8</vt:lpstr>
      <vt:lpstr>C.1__</vt:lpstr>
      <vt:lpstr>C.1 (2)</vt:lpstr>
      <vt:lpstr>C.1 (3)</vt:lpstr>
      <vt:lpstr>C.2__</vt:lpstr>
      <vt:lpstr>C.3__</vt:lpstr>
      <vt:lpstr>C.4__</vt:lpstr>
      <vt:lpstr>C.5__</vt:lpstr>
      <vt:lpstr>C.6__</vt:lpstr>
      <vt:lpstr>C.7__</vt:lpstr>
      <vt:lpstr>C.8__</vt:lpstr>
    </vt:vector>
  </TitlesOfParts>
  <Manager/>
  <Company>DANE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LMChaparroC</dc:creator>
  <cp:keywords/>
  <dc:description/>
  <cp:lastModifiedBy>Luis Alfredo Castillo Sanmiguel</cp:lastModifiedBy>
  <cp:revision/>
  <dcterms:created xsi:type="dcterms:W3CDTF">2007-01-25T17:17:56Z</dcterms:created>
  <dcterms:modified xsi:type="dcterms:W3CDTF">2024-11-14T00:40:06Z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ies>
</file>