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50"/>
  </bookViews>
  <sheets>
    <sheet name="JUNI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8" i="1" l="1"/>
  <c r="J48" i="1"/>
  <c r="J59" i="1" s="1"/>
  <c r="I48" i="1"/>
  <c r="H48" i="1"/>
  <c r="G48" i="1"/>
  <c r="K33" i="1"/>
  <c r="K58" i="1" s="1"/>
  <c r="J33" i="1"/>
  <c r="H33" i="1"/>
  <c r="J58" i="1" s="1"/>
  <c r="G33" i="1"/>
  <c r="K29" i="1"/>
  <c r="J29" i="1"/>
  <c r="G29" i="1"/>
  <c r="I28" i="1"/>
  <c r="I27" i="1"/>
  <c r="I26" i="1"/>
  <c r="I25" i="1"/>
  <c r="I24" i="1"/>
  <c r="J23" i="1"/>
  <c r="I23" i="1"/>
  <c r="I22" i="1"/>
  <c r="K21" i="1"/>
  <c r="K20" i="1" s="1"/>
  <c r="I21" i="1"/>
  <c r="G21" i="1"/>
  <c r="J20" i="1"/>
  <c r="H20" i="1"/>
  <c r="I20" i="1" s="1"/>
  <c r="G20" i="1"/>
  <c r="G19" i="1" s="1"/>
  <c r="J19" i="1"/>
  <c r="H19" i="1"/>
  <c r="I19" i="1" s="1"/>
  <c r="I18" i="1"/>
  <c r="K17" i="1"/>
  <c r="J17" i="1"/>
  <c r="J16" i="1" s="1"/>
  <c r="J15" i="1" s="1"/>
  <c r="J52" i="1" s="1"/>
  <c r="H17" i="1"/>
  <c r="I17" i="1" s="1"/>
  <c r="G16" i="1"/>
  <c r="G15" i="1" s="1"/>
  <c r="G17" i="1" s="1"/>
  <c r="K16" i="1" l="1"/>
  <c r="K19" i="1"/>
  <c r="G52" i="1"/>
  <c r="K59" i="1"/>
  <c r="H16" i="1"/>
  <c r="K57" i="1" l="1"/>
  <c r="K56" i="1" s="1"/>
  <c r="K60" i="1" s="1"/>
  <c r="K15" i="1"/>
  <c r="K52" i="1" s="1"/>
  <c r="I16" i="1"/>
  <c r="J57" i="1" s="1"/>
  <c r="J60" i="1" s="1"/>
  <c r="H15" i="1"/>
  <c r="I15" i="1" l="1"/>
  <c r="I52" i="1" s="1"/>
  <c r="H52" i="1"/>
</calcChain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<sst xmlns="http://schemas.openxmlformats.org/spreadsheetml/2006/main" count="75" uniqueCount="71">
  <si>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</si>
  <si>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</si>
  <si>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</si>
  <si>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</si>
  <si>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</si>
  <si>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</si>
  <si>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</si>
  <si>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</si>
  <si>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</si>
  <si>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</si>
  <si>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</si>
  <si>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</si>
  <si>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</si>
  <si>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</si>
  <si>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Junio de 2019</t>
  </si>
  <si>
    <t>Ingresos Recaudados acumulados 2019</t>
  </si>
  <si>
    <t>Ingresos por Recaudar Vigencia Anterior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</si>
  <si>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</si>
  <si>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</si>
  <si>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</si>
  <si>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</si>
  <si>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</si>
  <si>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</si>
  <si>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</si>
  <si>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</si>
  <si>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</si>
  <si>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</si>
  <si>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</si>
  <si>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</si>
  <si>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</si>
  <si>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</si>
  <si>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</si>
  <si>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</si>
  <si>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</si>
  <si>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</si>
  <si>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</si>
  <si>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</si>
  <si>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</si>
  <si>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</si>
  <si>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</si>
  <si>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</si>
  <si>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</si>
  <si>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</si>
  <si>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</si>
  <si>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</si>
  <si>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</si>
  <si>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</si>
  <si>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</si>
  <si>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</si>
  <si>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</si>
  <si>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</si>
  <si>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</si>
  <si>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</si>
  <si>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</si>
  <si>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</si>
  <si>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</si>
  <si>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</si>
  <si>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</si>
  <si>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</si>
  <si>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</si>
  <si>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</si>
  <si>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</si>
  <si>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Junio 2019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</si>
  <si>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</si>
  <si>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</si>
  <si>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</si>
  <si>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</si>
  <si>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</si>
  <si>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</si>
  <si>
    <t>ANTEPROYECTO DE PRESUPUESTO DE INGRESOS - VIGENCIA 2019</t>
  </si>
  <si>
    <t>Ingresos por recaudar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</si>
</sst>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2D77C2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0" fontId="4" fillId="0" borderId="0" xfId="0" applyFont="1" applyFill="1"/>
    <xf numFmtId="3" fontId="1" fillId="0" borderId="15" xfId="0" applyNumberFormat="1" applyFont="1" applyFill="1" applyBorder="1"/>
    <xf numFmtId="3" fontId="1" fillId="0" borderId="19" xfId="0" applyNumberFormat="1" applyFont="1" applyFill="1" applyBorder="1"/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3" fontId="15" fillId="0" borderId="19" xfId="0" applyNumberFormat="1" applyFont="1" applyFill="1" applyBorder="1"/>
    <xf numFmtId="3" fontId="0" fillId="0" borderId="25" xfId="0" applyNumberFormat="1" applyFill="1" applyBorder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2" fillId="0" borderId="0" xfId="0" applyFont="1" applyFill="1"/>
    <xf numFmtId="0" fontId="3" fillId="0" borderId="0" xfId="0" quotePrefix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3" fontId="3" fillId="0" borderId="1" xfId="0" applyNumberFormat="1" applyFont="1" applyFill="1" applyBorder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5" fillId="0" borderId="0" xfId="0" quotePrefix="1" applyFont="1" applyFill="1" applyAlignment="1">
      <alignment horizontal="left"/>
    </xf>
    <xf numFmtId="0" fontId="6" fillId="0" borderId="0" xfId="0" quotePrefix="1" applyFont="1" applyFill="1"/>
    <xf numFmtId="3" fontId="4" fillId="0" borderId="0" xfId="0" applyNumberFormat="1" applyFont="1" applyFill="1"/>
    <xf numFmtId="3" fontId="4" fillId="0" borderId="1" xfId="0" applyNumberFormat="1" applyFont="1" applyFill="1" applyBorder="1"/>
    <xf numFmtId="0" fontId="6" fillId="0" borderId="0" xfId="0" applyFont="1" applyFill="1"/>
    <xf numFmtId="3" fontId="7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Continuous" vertical="center" wrapText="1"/>
    </xf>
    <xf numFmtId="0" fontId="8" fillId="0" borderId="4" xfId="0" applyFont="1" applyFill="1" applyBorder="1" applyAlignment="1">
      <alignment horizontal="centerContinuous" vertical="center" wrapText="1"/>
    </xf>
    <xf numFmtId="3" fontId="8" fillId="0" borderId="5" xfId="0" quotePrefix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Continuous" vertical="center" wrapText="1"/>
    </xf>
    <xf numFmtId="3" fontId="8" fillId="0" borderId="4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3" fontId="10" fillId="0" borderId="12" xfId="0" applyNumberFormat="1" applyFont="1" applyFill="1" applyBorder="1"/>
    <xf numFmtId="3" fontId="10" fillId="0" borderId="13" xfId="0" applyNumberFormat="1" applyFont="1" applyFill="1" applyBorder="1"/>
    <xf numFmtId="0" fontId="11" fillId="0" borderId="0" xfId="0" applyFont="1" applyFill="1"/>
    <xf numFmtId="0" fontId="11" fillId="0" borderId="1" xfId="0" applyFont="1" applyFill="1" applyBorder="1"/>
    <xf numFmtId="0" fontId="11" fillId="0" borderId="14" xfId="0" applyFont="1" applyFill="1" applyBorder="1"/>
    <xf numFmtId="0" fontId="11" fillId="0" borderId="0" xfId="0" applyFont="1" applyFill="1" applyBorder="1"/>
    <xf numFmtId="3" fontId="11" fillId="0" borderId="15" xfId="0" applyNumberFormat="1" applyFont="1" applyFill="1" applyBorder="1"/>
    <xf numFmtId="3" fontId="11" fillId="0" borderId="16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3" fontId="3" fillId="0" borderId="17" xfId="0" applyNumberFormat="1" applyFont="1" applyFill="1" applyBorder="1" applyAlignment="1">
      <alignment wrapText="1"/>
    </xf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0" fontId="4" fillId="0" borderId="1" xfId="0" applyFont="1" applyFill="1" applyBorder="1"/>
    <xf numFmtId="0" fontId="4" fillId="0" borderId="17" xfId="0" applyFont="1" applyFill="1" applyBorder="1"/>
    <xf numFmtId="3" fontId="4" fillId="0" borderId="15" xfId="0" applyNumberFormat="1" applyFont="1" applyFill="1" applyBorder="1"/>
    <xf numFmtId="3" fontId="4" fillId="0" borderId="19" xfId="0" applyNumberFormat="1" applyFont="1" applyFill="1" applyBorder="1"/>
    <xf numFmtId="3" fontId="11" fillId="0" borderId="19" xfId="0" applyNumberFormat="1" applyFont="1" applyFill="1" applyBorder="1"/>
    <xf numFmtId="3" fontId="3" fillId="0" borderId="0" xfId="0" applyNumberFormat="1" applyFont="1" applyFill="1"/>
    <xf numFmtId="0" fontId="5" fillId="0" borderId="18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49" fontId="0" fillId="0" borderId="20" xfId="0" applyNumberFormat="1" applyFill="1" applyBorder="1" applyAlignment="1">
      <alignment wrapText="1"/>
    </xf>
    <xf numFmtId="0" fontId="4" fillId="0" borderId="17" xfId="0" applyFont="1" applyFill="1" applyBorder="1" applyAlignment="1">
      <alignment horizontal="left"/>
    </xf>
    <xf numFmtId="4" fontId="4" fillId="0" borderId="0" xfId="0" applyNumberFormat="1" applyFont="1" applyFill="1"/>
    <xf numFmtId="0" fontId="4" fillId="0" borderId="18" xfId="0" applyFont="1" applyFill="1" applyBorder="1"/>
    <xf numFmtId="0" fontId="4" fillId="0" borderId="15" xfId="0" applyFont="1" applyFill="1" applyBorder="1"/>
    <xf numFmtId="0" fontId="11" fillId="0" borderId="17" xfId="0" applyFont="1" applyFill="1" applyBorder="1"/>
    <xf numFmtId="0" fontId="11" fillId="0" borderId="15" xfId="0" applyFont="1" applyFill="1" applyBorder="1"/>
    <xf numFmtId="49" fontId="1" fillId="0" borderId="20" xfId="0" applyNumberFormat="1" applyFont="1" applyFill="1" applyBorder="1" applyAlignment="1">
      <alignment wrapText="1"/>
    </xf>
    <xf numFmtId="3" fontId="14" fillId="0" borderId="19" xfId="0" applyNumberFormat="1" applyFont="1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quotePrefix="1" applyFill="1" applyBorder="1" applyAlignment="1">
      <alignment horizontal="left"/>
    </xf>
    <xf numFmtId="0" fontId="0" fillId="0" borderId="17" xfId="0" quotePrefix="1" applyFill="1" applyBorder="1" applyAlignment="1">
      <alignment horizontal="left"/>
    </xf>
    <xf numFmtId="3" fontId="0" fillId="0" borderId="15" xfId="0" applyNumberFormat="1" applyFill="1" applyBorder="1"/>
    <xf numFmtId="3" fontId="0" fillId="0" borderId="19" xfId="0" applyNumberFormat="1" applyFill="1" applyBorder="1"/>
    <xf numFmtId="0" fontId="0" fillId="0" borderId="15" xfId="0" applyFill="1" applyBorder="1"/>
    <xf numFmtId="164" fontId="4" fillId="0" borderId="15" xfId="1" applyFont="1" applyFill="1" applyBorder="1"/>
    <xf numFmtId="0" fontId="0" fillId="0" borderId="18" xfId="0" applyFill="1" applyBorder="1"/>
    <xf numFmtId="0" fontId="10" fillId="0" borderId="1" xfId="0" applyFont="1" applyFill="1" applyBorder="1"/>
    <xf numFmtId="0" fontId="10" fillId="0" borderId="17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3" fontId="10" fillId="0" borderId="19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10" fillId="0" borderId="12" xfId="0" quotePrefix="1" applyFont="1" applyFill="1" applyBorder="1" applyAlignment="1">
      <alignment horizontal="left"/>
    </xf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3" fontId="5" fillId="0" borderId="0" xfId="0" applyNumberFormat="1" applyFont="1" applyFill="1" applyAlignment="1">
      <alignment horizontal="centerContinuous" vertical="center" wrapText="1"/>
    </xf>
    <xf numFmtId="3" fontId="5" fillId="0" borderId="0" xfId="0" quotePrefix="1" applyNumberFormat="1" applyFont="1" applyFill="1" applyAlignment="1">
      <alignment horizontal="centerContinuous" vertical="center" wrapText="1"/>
    </xf>
    <xf numFmtId="0" fontId="4" fillId="0" borderId="0" xfId="0" applyFont="1" applyFill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centerContinuous" vertical="center" wrapText="1"/>
    </xf>
    <xf numFmtId="3" fontId="5" fillId="0" borderId="13" xfId="0" quotePrefix="1" applyNumberFormat="1" applyFont="1" applyFill="1" applyBorder="1" applyAlignment="1">
      <alignment horizontal="centerContinuous" vertical="center" wrapText="1"/>
    </xf>
    <xf numFmtId="0" fontId="4" fillId="0" borderId="30" xfId="0" applyFont="1" applyFill="1" applyBorder="1"/>
    <xf numFmtId="0" fontId="4" fillId="0" borderId="31" xfId="0" applyFont="1" applyFill="1" applyBorder="1"/>
    <xf numFmtId="3" fontId="5" fillId="0" borderId="32" xfId="0" applyNumberFormat="1" applyFont="1" applyFill="1" applyBorder="1"/>
    <xf numFmtId="0" fontId="4" fillId="0" borderId="33" xfId="0" applyFont="1" applyFill="1" applyBorder="1"/>
    <xf numFmtId="0" fontId="4" fillId="0" borderId="0" xfId="0" applyFont="1" applyFill="1" applyBorder="1"/>
    <xf numFmtId="0" fontId="4" fillId="0" borderId="34" xfId="0" applyFont="1" applyFill="1" applyBorder="1"/>
    <xf numFmtId="3" fontId="4" fillId="0" borderId="35" xfId="0" applyNumberFormat="1" applyFont="1" applyFill="1" applyBorder="1"/>
    <xf numFmtId="0" fontId="4" fillId="0" borderId="36" xfId="0" applyFont="1" applyFill="1" applyBorder="1"/>
    <xf numFmtId="3" fontId="4" fillId="0" borderId="37" xfId="0" applyNumberFormat="1" applyFont="1" applyFill="1" applyBorder="1"/>
    <xf numFmtId="0" fontId="4" fillId="0" borderId="38" xfId="0" applyFont="1" applyFill="1" applyBorder="1"/>
    <xf numFmtId="0" fontId="4" fillId="0" borderId="6" xfId="0" applyFont="1" applyFill="1" applyBorder="1"/>
    <xf numFmtId="3" fontId="5" fillId="0" borderId="9" xfId="0" applyNumberFormat="1" applyFont="1" applyFill="1" applyBorder="1"/>
    <xf numFmtId="0" fontId="0" fillId="0" borderId="0" xfId="0" applyFill="1" applyAlignment="1">
      <alignment horizontal="justify" vertical="justify" wrapText="1"/>
    </xf>
    <xf numFmtId="164" fontId="0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4" fontId="13" fillId="0" borderId="0" xfId="0" applyNumberFormat="1" applyFont="1" applyFill="1" applyBorder="1" applyAlignment="1">
      <alignment horizontal="right" vertical="top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AppData/Local/Microsoft/Windows/Temporary%20Internet%20Files/Content.Outlook/IM0FCLP1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</sheetNames>
    <sheetDataSet>
      <sheetData sheetId="0"/>
      <sheetData sheetId="1"/>
      <sheetData sheetId="2"/>
      <sheetData sheetId="3"/>
      <sheetData sheetId="4"/>
      <sheetData sheetId="5">
        <row r="15">
          <cell r="I15">
            <v>1245486973</v>
          </cell>
        </row>
        <row r="16">
          <cell r="I16">
            <v>1245486973</v>
          </cell>
        </row>
        <row r="17">
          <cell r="I17">
            <v>0</v>
          </cell>
        </row>
        <row r="19">
          <cell r="I19">
            <v>1245486973</v>
          </cell>
        </row>
        <row r="20">
          <cell r="I20">
            <v>1245486973</v>
          </cell>
        </row>
        <row r="21">
          <cell r="I21">
            <v>1159491681</v>
          </cell>
        </row>
        <row r="22">
          <cell r="I22">
            <v>50615084</v>
          </cell>
        </row>
        <row r="23">
          <cell r="I23">
            <v>2354998</v>
          </cell>
        </row>
        <row r="24">
          <cell r="I24">
            <v>33025210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C1" zoomScale="77" zoomScaleNormal="77" workbookViewId="0">
      <selection activeCell="M14" sqref="M14"/>
    </sheetView>
  </sheetViews>
  <sheetFormatPr baseColWidth="10" defaultRowHeight="12.75" outlineLevelRow="3" x14ac:dyDescent="0.2"/>
  <cols>
    <col min="1" max="1" width="14" style="12" hidden="1" customWidth="1"/>
    <col min="2" max="2" width="4.85546875" style="12" hidden="1" customWidth="1"/>
    <col min="3" max="3" width="2.7109375" style="12" customWidth="1"/>
    <col min="4" max="4" width="10.7109375" style="12" customWidth="1"/>
    <col min="5" max="5" width="15.7109375" style="12" customWidth="1"/>
    <col min="6" max="9" width="22" style="12" customWidth="1"/>
    <col min="10" max="10" width="23.7109375" style="13" customWidth="1"/>
    <col min="11" max="11" width="27.140625" style="13" customWidth="1"/>
    <col min="12" max="12" width="2.7109375" style="12" customWidth="1"/>
    <col min="13" max="13" width="12.28515625" style="12" bestFit="1" customWidth="1"/>
    <col min="14" max="14" width="11.42578125" style="12"/>
    <col min="15" max="15" width="35.5703125" style="12" customWidth="1"/>
    <col min="16" max="16384" width="11.42578125" style="12"/>
  </cols>
  <sheetData>
    <row r="1" spans="1:15" x14ac:dyDescent="0.2">
      <c r="K1" s="14"/>
    </row>
    <row r="2" spans="1:15" s="15" customFormat="1" ht="15" x14ac:dyDescent="0.25">
      <c r="D2" s="16"/>
      <c r="E2" s="16"/>
      <c r="F2" s="16" t="s">
        <v>0</v>
      </c>
      <c r="G2" s="16"/>
      <c r="H2" s="16"/>
      <c r="I2" s="16"/>
      <c r="J2" s="17"/>
      <c r="K2" s="18"/>
      <c r="L2" s="19"/>
    </row>
    <row r="3" spans="1:15" s="15" customFormat="1" ht="15" x14ac:dyDescent="0.25">
      <c r="D3" s="20"/>
      <c r="E3" s="20"/>
      <c r="F3" s="20" t="s">
        <v>1</v>
      </c>
      <c r="G3" s="20"/>
      <c r="H3" s="20"/>
      <c r="I3" s="20"/>
      <c r="J3" s="17"/>
      <c r="K3" s="18"/>
      <c r="L3" s="19"/>
    </row>
    <row r="4" spans="1:15" s="15" customFormat="1" ht="15" x14ac:dyDescent="0.25">
      <c r="D4" s="20"/>
      <c r="E4" s="20"/>
      <c r="F4" s="20" t="s">
        <v>2</v>
      </c>
      <c r="G4" s="20"/>
      <c r="H4" s="20"/>
      <c r="I4" s="20"/>
      <c r="J4" s="17"/>
      <c r="K4" s="18"/>
      <c r="L4" s="19"/>
    </row>
    <row r="5" spans="1:15" x14ac:dyDescent="0.2">
      <c r="K5" s="14"/>
    </row>
    <row r="6" spans="1:15" x14ac:dyDescent="0.2">
      <c r="F6" s="12" t="s">
        <v>3</v>
      </c>
      <c r="K6" s="14"/>
    </row>
    <row r="7" spans="1:15" s="5" customFormat="1" ht="12" x14ac:dyDescent="0.2">
      <c r="D7" s="21" t="s">
        <v>4</v>
      </c>
      <c r="E7" s="22" t="s">
        <v>5</v>
      </c>
      <c r="J7" s="23"/>
      <c r="K7" s="24"/>
    </row>
    <row r="8" spans="1:15" s="5" customFormat="1" ht="12" x14ac:dyDescent="0.2">
      <c r="D8" s="21" t="s">
        <v>6</v>
      </c>
      <c r="J8" s="23"/>
      <c r="K8" s="24"/>
    </row>
    <row r="9" spans="1:15" s="5" customFormat="1" ht="12" x14ac:dyDescent="0.2">
      <c r="D9" s="21" t="s">
        <v>7</v>
      </c>
      <c r="E9" s="25" t="s">
        <v>0</v>
      </c>
      <c r="J9" s="23"/>
      <c r="K9" s="24"/>
    </row>
    <row r="10" spans="1:15" s="5" customFormat="1" ht="12" x14ac:dyDescent="0.2">
      <c r="D10" s="21" t="s">
        <v>69</v>
      </c>
      <c r="H10" s="23"/>
      <c r="I10" s="23"/>
      <c r="J10" s="23"/>
      <c r="K10" s="26" t="s">
        <v>8</v>
      </c>
    </row>
    <row r="11" spans="1:15" s="5" customFormat="1" thickBot="1" x14ac:dyDescent="0.25">
      <c r="J11" s="23"/>
      <c r="K11" s="24"/>
    </row>
    <row r="12" spans="1:15" s="27" customFormat="1" ht="127.5" x14ac:dyDescent="0.2">
      <c r="A12" s="27" t="s">
        <v>9</v>
      </c>
      <c r="B12" s="27" t="s">
        <v>10</v>
      </c>
      <c r="D12" s="28" t="s">
        <v>11</v>
      </c>
      <c r="E12" s="29" t="s">
        <v>12</v>
      </c>
      <c r="F12" s="30"/>
      <c r="G12" s="31" t="s">
        <v>13</v>
      </c>
      <c r="H12" s="31" t="s">
        <v>14</v>
      </c>
      <c r="I12" s="32" t="s">
        <v>15</v>
      </c>
      <c r="J12" s="31" t="s">
        <v>16</v>
      </c>
      <c r="K12" s="33" t="s">
        <v>70</v>
      </c>
    </row>
    <row r="13" spans="1:15" s="34" customFormat="1" ht="12" thickBot="1" x14ac:dyDescent="0.25">
      <c r="C13" s="35"/>
      <c r="D13" s="36"/>
      <c r="E13" s="37"/>
      <c r="F13" s="38"/>
      <c r="G13" s="38"/>
      <c r="H13" s="39"/>
      <c r="I13" s="38"/>
      <c r="J13" s="40">
        <v>1</v>
      </c>
      <c r="K13" s="41">
        <v>2</v>
      </c>
    </row>
    <row r="14" spans="1:15" s="27" customFormat="1" ht="13.5" thickBot="1" x14ac:dyDescent="0.25">
      <c r="C14" s="42"/>
      <c r="F14" s="43"/>
      <c r="G14" s="43"/>
      <c r="H14" s="43"/>
      <c r="I14" s="43"/>
      <c r="J14" s="44"/>
      <c r="K14" s="45"/>
    </row>
    <row r="15" spans="1:15" s="46" customFormat="1" ht="19.5" thickBot="1" x14ac:dyDescent="0.35">
      <c r="D15" s="47">
        <v>3000</v>
      </c>
      <c r="E15" s="48" t="s">
        <v>17</v>
      </c>
      <c r="F15" s="49"/>
      <c r="G15" s="50">
        <f>+G16</f>
        <v>20379425392</v>
      </c>
      <c r="H15" s="50">
        <f>+H16</f>
        <v>9887780128.4099998</v>
      </c>
      <c r="I15" s="50">
        <f>H15+[1]MAYO!I15</f>
        <v>11133267101.41</v>
      </c>
      <c r="J15" s="50">
        <f>J$16+J$33+J$47</f>
        <v>0</v>
      </c>
      <c r="K15" s="51">
        <f>K16</f>
        <v>1971775903</v>
      </c>
    </row>
    <row r="16" spans="1:15" s="52" customFormat="1" ht="15.75" x14ac:dyDescent="0.25">
      <c r="C16" s="53"/>
      <c r="D16" s="54">
        <v>3100</v>
      </c>
      <c r="E16" s="55" t="s">
        <v>18</v>
      </c>
      <c r="F16" s="55"/>
      <c r="G16" s="56">
        <f>G20+G29+G33</f>
        <v>20379425392</v>
      </c>
      <c r="H16" s="56">
        <f>H20+H29+H33</f>
        <v>9887780128.4099998</v>
      </c>
      <c r="I16" s="56">
        <f>H16+[1]MAYO!I16</f>
        <v>11133267101.41</v>
      </c>
      <c r="J16" s="56">
        <f>J$17+J$19</f>
        <v>0</v>
      </c>
      <c r="K16" s="57">
        <f>K20+K29+K33</f>
        <v>1971775903</v>
      </c>
      <c r="O16" s="55"/>
    </row>
    <row r="17" spans="1:15" s="58" customFormat="1" ht="15" outlineLevel="2" x14ac:dyDescent="0.25">
      <c r="C17" s="59"/>
      <c r="D17" s="60">
        <v>3110</v>
      </c>
      <c r="E17" s="61" t="s">
        <v>19</v>
      </c>
      <c r="F17" s="62"/>
      <c r="G17" s="63">
        <f>G15-G16</f>
        <v>0</v>
      </c>
      <c r="H17" s="64">
        <f t="shared" ref="H17:K17" si="0">H18</f>
        <v>0</v>
      </c>
      <c r="I17" s="64">
        <f>H17+[1]MAYO!I17</f>
        <v>0</v>
      </c>
      <c r="J17" s="64">
        <f t="shared" si="0"/>
        <v>0</v>
      </c>
      <c r="K17" s="65">
        <f t="shared" si="0"/>
        <v>0</v>
      </c>
      <c r="O17" s="128"/>
    </row>
    <row r="18" spans="1:15" s="5" customFormat="1" ht="12" outlineLevel="2" x14ac:dyDescent="0.2">
      <c r="C18" s="66"/>
      <c r="D18" s="67">
        <v>3112</v>
      </c>
      <c r="E18" s="1" t="s">
        <v>20</v>
      </c>
      <c r="F18" s="1"/>
      <c r="G18" s="2"/>
      <c r="H18" s="68"/>
      <c r="I18" s="68">
        <f>H18+[1]MAYO!I18</f>
        <v>0</v>
      </c>
      <c r="J18" s="68"/>
      <c r="K18" s="69"/>
      <c r="O18" s="118"/>
    </row>
    <row r="19" spans="1:15" s="58" customFormat="1" ht="15.75" outlineLevel="2" x14ac:dyDescent="0.25">
      <c r="C19" s="59"/>
      <c r="D19" s="56">
        <v>3120</v>
      </c>
      <c r="E19" s="56" t="s">
        <v>21</v>
      </c>
      <c r="F19" s="56"/>
      <c r="G19" s="56">
        <f>G20+G29+G33</f>
        <v>20379425392</v>
      </c>
      <c r="H19" s="56">
        <f t="shared" ref="H19:J19" si="1">H20+H29+H33</f>
        <v>9887780128.4099998</v>
      </c>
      <c r="I19" s="56">
        <f>H19+[1]MAYO!I19</f>
        <v>11133267101.41</v>
      </c>
      <c r="J19" s="56">
        <f t="shared" si="1"/>
        <v>0</v>
      </c>
      <c r="K19" s="70">
        <f>K20+K29+K33</f>
        <v>1971775903</v>
      </c>
      <c r="M19" s="71"/>
      <c r="O19" s="129"/>
    </row>
    <row r="20" spans="1:15" s="5" customFormat="1" outlineLevel="3" x14ac:dyDescent="0.2">
      <c r="C20" s="66"/>
      <c r="D20" s="67">
        <v>3121</v>
      </c>
      <c r="E20" s="72" t="s">
        <v>22</v>
      </c>
      <c r="F20" s="73"/>
      <c r="G20" s="3">
        <f>SUM(G21:G24)</f>
        <v>20379425392</v>
      </c>
      <c r="H20" s="3">
        <f>H21+H22+H23+H24+H25+H26+H27+H28</f>
        <v>9887780128.4099998</v>
      </c>
      <c r="I20" s="3">
        <f>H20+[1]MAYO!I20</f>
        <v>11133267101.41</v>
      </c>
      <c r="J20" s="3">
        <f t="shared" ref="J20" si="2">SUM(J21:J28)</f>
        <v>0</v>
      </c>
      <c r="K20" s="4">
        <f>K21+K22+K23+K24+K25+K26+K27+K28</f>
        <v>1971775903</v>
      </c>
      <c r="O20" s="130"/>
    </row>
    <row r="21" spans="1:15" s="5" customFormat="1" ht="19.5" customHeight="1" outlineLevel="3" x14ac:dyDescent="0.2">
      <c r="A21" s="5">
        <v>245301</v>
      </c>
      <c r="B21" s="74" t="s">
        <v>23</v>
      </c>
      <c r="C21" s="66"/>
      <c r="D21" s="67"/>
      <c r="E21" s="1" t="s">
        <v>24</v>
      </c>
      <c r="F21" s="1"/>
      <c r="G21" s="6">
        <f>3686000000+16324425392</f>
        <v>20010425392</v>
      </c>
      <c r="H21" s="6">
        <v>9794655235</v>
      </c>
      <c r="I21" s="6">
        <f>H21+[1]MAYO!I21</f>
        <v>10954146916</v>
      </c>
      <c r="J21" s="6">
        <v>0</v>
      </c>
      <c r="K21" s="6">
        <f>902575903+86400000+172800000+720000000+90000000</f>
        <v>1971775903</v>
      </c>
      <c r="O21" s="118"/>
    </row>
    <row r="22" spans="1:15" s="5" customFormat="1" outlineLevel="3" x14ac:dyDescent="0.2">
      <c r="C22" s="66"/>
      <c r="D22" s="67"/>
      <c r="E22" s="1" t="s">
        <v>25</v>
      </c>
      <c r="F22" s="1"/>
      <c r="G22" s="6">
        <v>190000000</v>
      </c>
      <c r="H22" s="6"/>
      <c r="I22" s="6">
        <f>H22+[1]MAYO!I22</f>
        <v>50615084</v>
      </c>
      <c r="J22" s="6">
        <v>0</v>
      </c>
      <c r="K22" s="7"/>
      <c r="M22" s="23"/>
    </row>
    <row r="23" spans="1:15" s="5" customFormat="1" ht="24.75" customHeight="1" outlineLevel="3" x14ac:dyDescent="0.2">
      <c r="A23" s="5">
        <v>439005</v>
      </c>
      <c r="B23" s="74" t="s">
        <v>26</v>
      </c>
      <c r="C23" s="66"/>
      <c r="D23" s="67"/>
      <c r="E23" s="1" t="s">
        <v>27</v>
      </c>
      <c r="F23" s="1"/>
      <c r="G23" s="6">
        <v>9000000</v>
      </c>
      <c r="H23" s="6">
        <v>375900</v>
      </c>
      <c r="I23" s="6">
        <f>H23+[1]MAYO!I23</f>
        <v>2730898</v>
      </c>
      <c r="J23" s="68">
        <f>18965760-18965760</f>
        <v>0</v>
      </c>
      <c r="K23" s="69">
        <v>0</v>
      </c>
    </row>
    <row r="24" spans="1:15" s="5" customFormat="1" ht="21" customHeight="1" outlineLevel="3" x14ac:dyDescent="0.2">
      <c r="A24" s="5">
        <v>439014</v>
      </c>
      <c r="B24" s="74" t="s">
        <v>28</v>
      </c>
      <c r="C24" s="66"/>
      <c r="D24" s="67"/>
      <c r="E24" s="1" t="s">
        <v>29</v>
      </c>
      <c r="F24" s="1"/>
      <c r="G24" s="6">
        <v>170000000</v>
      </c>
      <c r="H24" s="6">
        <v>92748993.409999996</v>
      </c>
      <c r="I24" s="6">
        <f>H24+[1]MAYO!I24</f>
        <v>125774203.41</v>
      </c>
      <c r="J24" s="6">
        <v>0</v>
      </c>
      <c r="K24" s="69">
        <v>0</v>
      </c>
    </row>
    <row r="25" spans="1:15" s="5" customFormat="1" outlineLevel="3" x14ac:dyDescent="0.2">
      <c r="C25" s="66"/>
      <c r="D25" s="67">
        <v>3123</v>
      </c>
      <c r="E25" s="8" t="s">
        <v>30</v>
      </c>
      <c r="F25" s="9"/>
      <c r="G25" s="75"/>
      <c r="H25" s="6"/>
      <c r="I25" s="6">
        <f>H25+[1]MAYO!I25</f>
        <v>0</v>
      </c>
      <c r="J25" s="68"/>
      <c r="K25" s="69"/>
      <c r="M25" s="76"/>
    </row>
    <row r="26" spans="1:15" s="5" customFormat="1" ht="12" outlineLevel="3" x14ac:dyDescent="0.2">
      <c r="C26" s="66"/>
      <c r="D26" s="67">
        <v>3124</v>
      </c>
      <c r="E26" s="1" t="s">
        <v>31</v>
      </c>
      <c r="F26" s="1"/>
      <c r="G26" s="2"/>
      <c r="H26" s="68"/>
      <c r="I26" s="68">
        <f>H26+[1]MAYO!I26</f>
        <v>0</v>
      </c>
      <c r="J26" s="68"/>
      <c r="K26" s="69"/>
    </row>
    <row r="27" spans="1:15" s="5" customFormat="1" ht="12" outlineLevel="3" x14ac:dyDescent="0.2">
      <c r="C27" s="66"/>
      <c r="D27" s="67">
        <v>3125</v>
      </c>
      <c r="E27" s="77" t="s">
        <v>32</v>
      </c>
      <c r="F27" s="67"/>
      <c r="G27" s="67"/>
      <c r="H27" s="68"/>
      <c r="I27" s="68">
        <f>H27+[1]MAYO!I27</f>
        <v>0</v>
      </c>
      <c r="J27" s="68"/>
      <c r="K27" s="69"/>
    </row>
    <row r="28" spans="1:15" s="5" customFormat="1" ht="12" outlineLevel="3" x14ac:dyDescent="0.2">
      <c r="C28" s="66"/>
      <c r="D28" s="67">
        <v>3126</v>
      </c>
      <c r="E28" s="78" t="s">
        <v>33</v>
      </c>
      <c r="F28" s="78"/>
      <c r="G28" s="78"/>
      <c r="H28" s="68"/>
      <c r="I28" s="68">
        <f>H28+[1]MAYO!I28</f>
        <v>0</v>
      </c>
      <c r="J28" s="68"/>
      <c r="K28" s="69"/>
    </row>
    <row r="29" spans="1:15" s="5" customFormat="1" ht="15.75" outlineLevel="3" x14ac:dyDescent="0.25">
      <c r="C29" s="66"/>
      <c r="D29" s="79">
        <v>3128</v>
      </c>
      <c r="E29" s="80" t="s">
        <v>34</v>
      </c>
      <c r="F29" s="79"/>
      <c r="G29" s="56">
        <f>G30+G31+G32</f>
        <v>0</v>
      </c>
      <c r="H29" s="56">
        <v>0</v>
      </c>
      <c r="I29" s="56">
        <v>0</v>
      </c>
      <c r="J29" s="56">
        <f t="shared" ref="J29:K29" si="3">SUM(J30:J32)</f>
        <v>0</v>
      </c>
      <c r="K29" s="70">
        <f t="shared" si="3"/>
        <v>0</v>
      </c>
      <c r="M29" s="76"/>
    </row>
    <row r="30" spans="1:15" s="5" customFormat="1" ht="16.5" customHeight="1" outlineLevel="3" x14ac:dyDescent="0.2">
      <c r="A30" s="5" t="s">
        <v>35</v>
      </c>
      <c r="B30" s="81" t="s">
        <v>36</v>
      </c>
      <c r="C30" s="66"/>
      <c r="D30" s="67"/>
      <c r="E30" s="77" t="s">
        <v>37</v>
      </c>
      <c r="F30" s="67"/>
      <c r="G30" s="67"/>
      <c r="H30" s="6"/>
      <c r="I30" s="6"/>
      <c r="J30" s="6"/>
      <c r="K30" s="69"/>
    </row>
    <row r="31" spans="1:15" s="5" customFormat="1" ht="16.5" customHeight="1" outlineLevel="3" x14ac:dyDescent="0.2">
      <c r="A31" s="5">
        <v>480819</v>
      </c>
      <c r="B31" s="74" t="s">
        <v>38</v>
      </c>
      <c r="C31" s="66"/>
      <c r="D31" s="67"/>
      <c r="E31" s="77" t="s">
        <v>39</v>
      </c>
      <c r="F31" s="67"/>
      <c r="G31" s="67"/>
      <c r="H31" s="6"/>
      <c r="I31" s="6"/>
      <c r="J31" s="6"/>
      <c r="K31" s="82"/>
    </row>
    <row r="32" spans="1:15" s="5" customFormat="1" ht="12.75" customHeight="1" outlineLevel="3" x14ac:dyDescent="0.2">
      <c r="A32" s="5">
        <v>480522</v>
      </c>
      <c r="B32" s="74" t="s">
        <v>40</v>
      </c>
      <c r="C32" s="66"/>
      <c r="D32" s="67"/>
      <c r="E32" s="78" t="s">
        <v>41</v>
      </c>
      <c r="F32" s="78"/>
      <c r="G32" s="78"/>
      <c r="H32" s="68"/>
      <c r="I32" s="6"/>
      <c r="J32" s="6"/>
      <c r="K32" s="10"/>
    </row>
    <row r="33" spans="1:13" s="52" customFormat="1" ht="15.75" x14ac:dyDescent="0.25">
      <c r="A33" s="5"/>
      <c r="C33" s="53"/>
      <c r="D33" s="79">
        <v>3200</v>
      </c>
      <c r="E33" s="80" t="s">
        <v>42</v>
      </c>
      <c r="F33" s="80"/>
      <c r="G33" s="56">
        <f>G34+G35+G36+G37+G38+G39+G40+G41+G42+G43+G44+G45+G46</f>
        <v>0</v>
      </c>
      <c r="H33" s="56">
        <f t="shared" ref="H33:K33" si="4">SUM(H34:H46)</f>
        <v>0</v>
      </c>
      <c r="I33" s="56">
        <v>0</v>
      </c>
      <c r="J33" s="56">
        <f t="shared" si="4"/>
        <v>0</v>
      </c>
      <c r="K33" s="70">
        <f t="shared" si="4"/>
        <v>0</v>
      </c>
    </row>
    <row r="34" spans="1:13" x14ac:dyDescent="0.2">
      <c r="C34" s="83"/>
      <c r="D34" s="84">
        <v>3210</v>
      </c>
      <c r="E34" s="85" t="s">
        <v>43</v>
      </c>
      <c r="F34" s="86"/>
      <c r="G34" s="86"/>
      <c r="H34" s="87"/>
      <c r="I34" s="6"/>
      <c r="J34" s="87"/>
      <c r="K34" s="88"/>
    </row>
    <row r="35" spans="1:13" s="5" customFormat="1" x14ac:dyDescent="0.2">
      <c r="C35" s="66"/>
      <c r="D35" s="67">
        <v>3211</v>
      </c>
      <c r="E35" s="77" t="s">
        <v>44</v>
      </c>
      <c r="F35" s="67"/>
      <c r="G35" s="67"/>
      <c r="H35" s="68"/>
      <c r="I35" s="6"/>
      <c r="J35" s="68"/>
      <c r="K35" s="69"/>
      <c r="M35" s="5" t="s">
        <v>45</v>
      </c>
    </row>
    <row r="36" spans="1:13" s="5" customFormat="1" x14ac:dyDescent="0.2">
      <c r="C36" s="66"/>
      <c r="D36" s="67">
        <v>3212</v>
      </c>
      <c r="E36" s="77" t="s">
        <v>46</v>
      </c>
      <c r="F36" s="67"/>
      <c r="G36" s="67"/>
      <c r="H36" s="68"/>
      <c r="I36" s="6"/>
      <c r="J36" s="68"/>
      <c r="K36" s="69"/>
    </row>
    <row r="37" spans="1:13" x14ac:dyDescent="0.2">
      <c r="C37" s="83"/>
      <c r="D37" s="84">
        <v>3220</v>
      </c>
      <c r="E37" s="85" t="s">
        <v>47</v>
      </c>
      <c r="F37" s="86"/>
      <c r="G37" s="86"/>
      <c r="H37" s="68"/>
      <c r="I37" s="6"/>
      <c r="J37" s="68"/>
      <c r="K37" s="88"/>
    </row>
    <row r="38" spans="1:13" s="5" customFormat="1" x14ac:dyDescent="0.2">
      <c r="C38" s="66"/>
      <c r="D38" s="67">
        <v>3221</v>
      </c>
      <c r="E38" s="77" t="s">
        <v>44</v>
      </c>
      <c r="F38" s="67"/>
      <c r="G38" s="67"/>
      <c r="H38" s="68"/>
      <c r="I38" s="6"/>
      <c r="J38" s="68"/>
      <c r="K38" s="69"/>
    </row>
    <row r="39" spans="1:13" s="5" customFormat="1" x14ac:dyDescent="0.2">
      <c r="C39" s="66"/>
      <c r="D39" s="67">
        <v>3222</v>
      </c>
      <c r="E39" s="77" t="s">
        <v>46</v>
      </c>
      <c r="F39" s="67"/>
      <c r="G39" s="67"/>
      <c r="H39" s="68"/>
      <c r="I39" s="6"/>
      <c r="J39" s="68"/>
      <c r="K39" s="69"/>
    </row>
    <row r="40" spans="1:13" x14ac:dyDescent="0.2">
      <c r="A40" s="12">
        <v>480535</v>
      </c>
      <c r="B40" s="12" t="s">
        <v>48</v>
      </c>
      <c r="C40" s="83"/>
      <c r="D40" s="84">
        <v>3230</v>
      </c>
      <c r="E40" s="89" t="s">
        <v>49</v>
      </c>
      <c r="F40" s="89"/>
      <c r="G40" s="89"/>
      <c r="H40" s="87"/>
      <c r="I40" s="6"/>
      <c r="J40" s="87"/>
      <c r="K40" s="7"/>
    </row>
    <row r="41" spans="1:13" x14ac:dyDescent="0.2">
      <c r="C41" s="83"/>
      <c r="D41" s="84">
        <v>3250</v>
      </c>
      <c r="E41" s="89" t="s">
        <v>50</v>
      </c>
      <c r="F41" s="89"/>
      <c r="G41" s="89"/>
      <c r="H41" s="87"/>
      <c r="I41" s="6"/>
      <c r="J41" s="87"/>
      <c r="K41" s="7"/>
    </row>
    <row r="42" spans="1:13" s="5" customFormat="1" x14ac:dyDescent="0.2">
      <c r="C42" s="66"/>
      <c r="D42" s="67">
        <v>3251</v>
      </c>
      <c r="E42" s="77" t="s">
        <v>51</v>
      </c>
      <c r="F42" s="67"/>
      <c r="G42" s="67"/>
      <c r="H42" s="68"/>
      <c r="I42" s="6"/>
      <c r="J42" s="68"/>
      <c r="K42" s="69"/>
    </row>
    <row r="43" spans="1:13" s="5" customFormat="1" x14ac:dyDescent="0.2">
      <c r="C43" s="66"/>
      <c r="D43" s="67">
        <v>3252</v>
      </c>
      <c r="E43" s="77" t="s">
        <v>52</v>
      </c>
      <c r="F43" s="67"/>
      <c r="G43" s="90"/>
      <c r="H43" s="68"/>
      <c r="I43" s="6"/>
      <c r="J43" s="68"/>
      <c r="K43" s="69"/>
    </row>
    <row r="44" spans="1:13" s="5" customFormat="1" x14ac:dyDescent="0.2">
      <c r="C44" s="66"/>
      <c r="D44" s="67">
        <v>3254</v>
      </c>
      <c r="E44" s="78" t="s">
        <v>53</v>
      </c>
      <c r="F44" s="78"/>
      <c r="G44" s="78"/>
      <c r="H44" s="68"/>
      <c r="I44" s="6"/>
      <c r="J44" s="68"/>
      <c r="K44" s="69"/>
    </row>
    <row r="45" spans="1:13" s="5" customFormat="1" x14ac:dyDescent="0.2">
      <c r="C45" s="66"/>
      <c r="D45" s="67">
        <v>3255</v>
      </c>
      <c r="E45" s="78" t="s">
        <v>54</v>
      </c>
      <c r="F45" s="78"/>
      <c r="G45" s="78"/>
      <c r="H45" s="68"/>
      <c r="I45" s="6"/>
      <c r="J45" s="68"/>
      <c r="K45" s="69"/>
    </row>
    <row r="46" spans="1:13" x14ac:dyDescent="0.2">
      <c r="C46" s="83"/>
      <c r="D46" s="84">
        <v>3260</v>
      </c>
      <c r="E46" s="91" t="s">
        <v>38</v>
      </c>
      <c r="F46" s="84"/>
      <c r="G46" s="6"/>
      <c r="H46" s="87"/>
      <c r="I46" s="6"/>
      <c r="J46" s="87"/>
      <c r="K46" s="88"/>
    </row>
    <row r="47" spans="1:13" s="52" customFormat="1" ht="15.75" x14ac:dyDescent="0.25">
      <c r="C47" s="53"/>
      <c r="D47" s="79">
        <v>3500</v>
      </c>
      <c r="E47" s="80" t="s">
        <v>55</v>
      </c>
      <c r="F47" s="80"/>
      <c r="G47" s="80"/>
      <c r="H47" s="56"/>
      <c r="I47" s="56"/>
      <c r="J47" s="56"/>
      <c r="K47" s="70"/>
    </row>
    <row r="48" spans="1:13" s="46" customFormat="1" ht="18.75" x14ac:dyDescent="0.3">
      <c r="C48" s="92"/>
      <c r="D48" s="93">
        <v>4000</v>
      </c>
      <c r="E48" s="94" t="s">
        <v>56</v>
      </c>
      <c r="F48" s="94"/>
      <c r="G48" s="95">
        <f>SUM(G49:G51)</f>
        <v>0</v>
      </c>
      <c r="H48" s="95">
        <f>SUM(H49:H51)</f>
        <v>0</v>
      </c>
      <c r="I48" s="95">
        <f>SUM(I49:I51)</f>
        <v>0</v>
      </c>
      <c r="J48" s="95">
        <f t="shared" ref="J48:K48" si="5">SUM(J49:J51)</f>
        <v>0</v>
      </c>
      <c r="K48" s="96">
        <f t="shared" si="5"/>
        <v>0</v>
      </c>
    </row>
    <row r="49" spans="3:11" outlineLevel="1" x14ac:dyDescent="0.2">
      <c r="C49" s="83"/>
      <c r="D49" s="84">
        <v>4100</v>
      </c>
      <c r="E49" s="89" t="s">
        <v>57</v>
      </c>
      <c r="F49" s="89"/>
      <c r="G49" s="89"/>
      <c r="H49" s="87"/>
      <c r="I49" s="87"/>
      <c r="J49" s="87"/>
      <c r="K49" s="88"/>
    </row>
    <row r="50" spans="3:11" outlineLevel="1" x14ac:dyDescent="0.2">
      <c r="C50" s="83"/>
      <c r="D50" s="84">
        <v>4200</v>
      </c>
      <c r="E50" s="89" t="s">
        <v>58</v>
      </c>
      <c r="F50" s="89"/>
      <c r="G50" s="89"/>
      <c r="H50" s="87"/>
      <c r="I50" s="87"/>
      <c r="J50" s="87"/>
      <c r="K50" s="88"/>
    </row>
    <row r="51" spans="3:11" ht="13.5" outlineLevel="1" thickBot="1" x14ac:dyDescent="0.25">
      <c r="C51" s="83"/>
      <c r="D51" s="97">
        <v>4300</v>
      </c>
      <c r="E51" s="98" t="s">
        <v>59</v>
      </c>
      <c r="F51" s="98"/>
      <c r="G51" s="98"/>
      <c r="H51" s="99"/>
      <c r="I51" s="99"/>
      <c r="J51" s="100"/>
      <c r="K51" s="11"/>
    </row>
    <row r="52" spans="3:11" s="46" customFormat="1" ht="19.5" thickBot="1" x14ac:dyDescent="0.35">
      <c r="C52" s="92"/>
      <c r="D52" s="101" t="s">
        <v>60</v>
      </c>
      <c r="E52" s="48"/>
      <c r="F52" s="48"/>
      <c r="G52" s="102">
        <f t="shared" ref="G52:K52" si="6">G48+G15</f>
        <v>20379425392</v>
      </c>
      <c r="H52" s="102">
        <f t="shared" si="6"/>
        <v>9887780128.4099998</v>
      </c>
      <c r="I52" s="102">
        <f t="shared" si="6"/>
        <v>11133267101.41</v>
      </c>
      <c r="J52" s="102">
        <f t="shared" si="6"/>
        <v>0</v>
      </c>
      <c r="K52" s="103">
        <f t="shared" si="6"/>
        <v>1971775903</v>
      </c>
    </row>
    <row r="54" spans="3:11" s="104" customFormat="1" thickBot="1" x14ac:dyDescent="0.25">
      <c r="E54" s="105" t="s">
        <v>61</v>
      </c>
      <c r="F54" s="105"/>
      <c r="G54" s="105"/>
      <c r="H54" s="105"/>
      <c r="I54" s="105"/>
      <c r="J54" s="106"/>
      <c r="K54" s="107"/>
    </row>
    <row r="55" spans="3:11" s="108" customFormat="1" ht="24.75" customHeight="1" thickBot="1" x14ac:dyDescent="0.25">
      <c r="E55" s="109" t="s">
        <v>62</v>
      </c>
      <c r="F55" s="110"/>
      <c r="G55" s="110"/>
      <c r="H55" s="110"/>
      <c r="I55" s="111"/>
      <c r="J55" s="112"/>
      <c r="K55" s="113" t="s">
        <v>63</v>
      </c>
    </row>
    <row r="56" spans="3:11" s="5" customFormat="1" ht="12" x14ac:dyDescent="0.2">
      <c r="E56" s="114" t="s">
        <v>64</v>
      </c>
      <c r="F56" s="115"/>
      <c r="G56" s="115"/>
      <c r="H56" s="115"/>
      <c r="I56" s="115"/>
      <c r="J56" s="116">
        <v>0</v>
      </c>
      <c r="K56" s="116">
        <f>SUM(K57:K58)</f>
        <v>1971775903</v>
      </c>
    </row>
    <row r="57" spans="3:11" s="5" customFormat="1" ht="12" x14ac:dyDescent="0.2">
      <c r="E57" s="117" t="s">
        <v>65</v>
      </c>
      <c r="F57" s="118"/>
      <c r="G57" s="118"/>
      <c r="H57" s="118"/>
      <c r="I57" s="119"/>
      <c r="J57" s="120">
        <f>+I16</f>
        <v>11133267101.41</v>
      </c>
      <c r="K57" s="120">
        <f>K16+K24</f>
        <v>1971775903</v>
      </c>
    </row>
    <row r="58" spans="3:11" s="5" customFormat="1" ht="12" x14ac:dyDescent="0.2">
      <c r="E58" s="121" t="s">
        <v>66</v>
      </c>
      <c r="F58" s="119"/>
      <c r="G58" s="119"/>
      <c r="H58" s="119"/>
      <c r="I58" s="119"/>
      <c r="J58" s="122">
        <f>H33</f>
        <v>0</v>
      </c>
      <c r="K58" s="122">
        <f>K33</f>
        <v>0</v>
      </c>
    </row>
    <row r="59" spans="3:11" s="5" customFormat="1" ht="12" x14ac:dyDescent="0.2">
      <c r="E59" s="121" t="s">
        <v>67</v>
      </c>
      <c r="F59" s="119"/>
      <c r="G59" s="119"/>
      <c r="H59" s="119"/>
      <c r="I59" s="119"/>
      <c r="J59" s="122">
        <f>J48</f>
        <v>0</v>
      </c>
      <c r="K59" s="122">
        <f>K48</f>
        <v>0</v>
      </c>
    </row>
    <row r="60" spans="3:11" s="5" customFormat="1" thickBot="1" x14ac:dyDescent="0.25">
      <c r="E60" s="123" t="s">
        <v>68</v>
      </c>
      <c r="F60" s="124"/>
      <c r="G60" s="124"/>
      <c r="H60" s="124"/>
      <c r="I60" s="124"/>
      <c r="J60" s="125">
        <f>SUM(J57:J59)</f>
        <v>11133267101.41</v>
      </c>
      <c r="K60" s="125">
        <f>SUM(K59+K56)</f>
        <v>1971775903</v>
      </c>
    </row>
    <row r="64" spans="3:11" x14ac:dyDescent="0.2">
      <c r="D64" s="126"/>
      <c r="E64" s="126"/>
      <c r="F64" s="126"/>
      <c r="G64" s="126"/>
      <c r="H64" s="126"/>
      <c r="I64" s="126"/>
      <c r="J64" s="126"/>
      <c r="K64" s="126"/>
    </row>
    <row r="65" spans="7:8" x14ac:dyDescent="0.2">
      <c r="H65" s="127"/>
    </row>
    <row r="66" spans="7:8" x14ac:dyDescent="0.2">
      <c r="H66" s="127"/>
    </row>
    <row r="67" spans="7:8" x14ac:dyDescent="0.2">
      <c r="H67" s="127"/>
    </row>
    <row r="69" spans="7:8" x14ac:dyDescent="0.2">
      <c r="G69" s="127"/>
      <c r="H69" s="127"/>
    </row>
    <row r="70" spans="7:8" x14ac:dyDescent="0.2">
      <c r="G70" s="127"/>
      <c r="H70" s="127"/>
    </row>
    <row r="71" spans="7:8" x14ac:dyDescent="0.2">
      <c r="G71" s="127"/>
      <c r="H71" s="127"/>
    </row>
    <row r="72" spans="7:8" x14ac:dyDescent="0.2">
      <c r="H72" s="127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2019-09-06T20:19:33Z</dcterms:created>
  <dcterms:modified xsi:type="dcterms:W3CDTF">2019-09-06T20:20:43Z</dcterms:modified>
</cp:coreProperties>
</file>