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OMAR GUZMAN TRABAJO\CONTRATO DANE\INFORMES DE INGRESOS 2022\INFORMES INGRESOS PARA PUBLICACION\"/>
    </mc:Choice>
  </mc:AlternateContent>
  <bookViews>
    <workbookView xWindow="0" yWindow="0" windowWidth="21600" windowHeight="9330"/>
  </bookViews>
  <sheets>
    <sheet name="AGOSTO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19" i="1" s="1"/>
  <c r="I16" i="1" s="1"/>
  <c r="I15" i="1" s="1"/>
  <c r="I33" i="1"/>
  <c r="K33" i="1"/>
  <c r="K47" i="1" s="1"/>
  <c r="J33" i="1"/>
  <c r="H33" i="1"/>
  <c r="J47" i="1" s="1"/>
  <c r="G33" i="1"/>
  <c r="I32" i="1"/>
  <c r="I31" i="1"/>
  <c r="I30" i="1"/>
  <c r="K29" i="1"/>
  <c r="I29" i="1"/>
  <c r="H29" i="1"/>
  <c r="G29" i="1"/>
  <c r="J27" i="1"/>
  <c r="K24" i="1"/>
  <c r="J24" i="1"/>
  <c r="H24" i="1"/>
  <c r="G24" i="1"/>
  <c r="K23" i="1"/>
  <c r="K19" i="1" s="1"/>
  <c r="J23" i="1"/>
  <c r="G23" i="1"/>
  <c r="G19" i="1" s="1"/>
  <c r="H20" i="1"/>
  <c r="J19" i="1"/>
  <c r="K17" i="1"/>
  <c r="J17" i="1"/>
  <c r="J16" i="1" s="1"/>
  <c r="J15" i="1" s="1"/>
  <c r="J41" i="1" s="1"/>
  <c r="H17" i="1"/>
  <c r="G16" i="1"/>
  <c r="G15" i="1" s="1"/>
  <c r="K16" i="1" l="1"/>
  <c r="K15" i="1" s="1"/>
  <c r="K41" i="1" s="1"/>
  <c r="G17" i="1"/>
  <c r="G41" i="1"/>
  <c r="K46" i="1"/>
  <c r="H23" i="1"/>
  <c r="K45" i="1" l="1"/>
  <c r="K48" i="1" s="1"/>
  <c r="H19" i="1"/>
  <c r="H16" i="1" l="1"/>
  <c r="H15" i="1" l="1"/>
  <c r="H41" i="1" l="1"/>
  <c r="I41" i="1"/>
  <c r="J46" i="1"/>
  <c r="J48" i="1" s="1"/>
  <c r="J45" i="1"/>
</calcChain>
</file>

<file path=xl/sharedStrings.xml><?xml version="1.0" encoding="utf-8"?>
<sst xmlns="http://schemas.openxmlformats.org/spreadsheetml/2006/main" count="80" uniqueCount="78">
  <si>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</si>
  <si>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</si>
  <si>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</si>
  <si>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</si>
  <si>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</si>
  <si>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</si>
  <si>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</si>
  <si>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</si>
  <si>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2022</t>
  </si>
  <si>
    <t>En pesos $</t>
  </si>
  <si>
    <t>CTA CBLE INGRESO</t>
  </si>
  <si>
    <t>DESCRIPCION CTA CBLE INGRESO</t>
  </si>
  <si>
    <t>NIV</t>
  </si>
  <si>
    <t>CONCEPTO</t>
  </si>
  <si>
    <t>Aforo vigente 2022</t>
  </si>
  <si>
    <t>Ingresos Recaudados Agosto de 2022</t>
  </si>
  <si>
    <t>Ingresos Recaudados acumulados 2022</t>
  </si>
  <si>
    <t>Ingresos por Recaudar Vigencia Anterior</t>
  </si>
  <si>
    <t>Ingresos por recaudar Septiembre de 2022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</si>
  <si>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</si>
  <si>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</si>
  <si>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</si>
  <si>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</si>
  <si>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</si>
  <si>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</si>
  <si>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</si>
  <si>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</si>
  <si>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</si>
  <si>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</si>
  <si>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</si>
  <si>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</si>
  <si>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</si>
  <si>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</si>
  <si>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</si>
  <si>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</si>
  <si>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</si>
  <si>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</si>
  <si>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</si>
  <si>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</si>
  <si>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</si>
  <si>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</si>
  <si>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</si>
  <si>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</si>
  <si>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</si>
  <si>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</si>
  <si>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</si>
  <si>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</si>
  <si>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</si>
  <si>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</si>
  <si>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</si>
  <si>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</si>
  <si>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</si>
  <si>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</si>
  <si>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</si>
  <si>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</si>
  <si>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</si>
  <si>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</si>
  <si>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</si>
  <si>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</si>
  <si>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</si>
  <si>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</si>
  <si>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</si>
  <si>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</si>
  <si>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</si>
  <si>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</si>
  <si>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</si>
  <si>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</si>
  <si>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</si>
  <si>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</si>
  <si>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</si>
  <si>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</si>
  <si>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</si>
  <si>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Agosto 2022</t>
  </si>
  <si>
    <t>Ingresos por recaudar Septiembre 2022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</si>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</sst>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1" fontId="2" fillId="2" borderId="11" xfId="0" applyNumberFormat="1" applyFont="1" applyFill="1" applyBorder="1" applyAlignment="1" applyProtection="1">
      <alignment horizontal="right"/>
      <protection locked="0"/>
    </xf>
    <xf numFmtId="49" fontId="9" fillId="4" borderId="11" xfId="0" applyNumberFormat="1" applyFont="1" applyFill="1" applyBorder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49" fontId="2" fillId="2" borderId="11" xfId="0" applyNumberFormat="1" applyFont="1" applyFill="1" applyBorder="1"/>
    <xf numFmtId="3" fontId="14" fillId="0" borderId="11" xfId="0" applyNumberFormat="1" applyFont="1" applyBorder="1"/>
    <xf numFmtId="3" fontId="2" fillId="2" borderId="11" xfId="0" applyNumberFormat="1" applyFont="1" applyFill="1" applyBorder="1"/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/>
    <xf numFmtId="49" fontId="2" fillId="0" borderId="14" xfId="0" applyNumberFormat="1" applyFont="1" applyBorder="1" applyAlignment="1">
      <alignment wrapText="1"/>
    </xf>
    <xf numFmtId="3" fontId="2" fillId="0" borderId="11" xfId="0" applyNumberFormat="1" applyFont="1" applyFill="1" applyBorder="1"/>
    <xf numFmtId="0" fontId="5" fillId="2" borderId="1" xfId="0" applyFont="1" applyFill="1" applyBorder="1"/>
    <xf numFmtId="0" fontId="13" fillId="5" borderId="13" xfId="0" applyFont="1" applyFill="1" applyBorder="1"/>
    <xf numFmtId="0" fontId="13" fillId="5" borderId="11" xfId="0" applyFont="1" applyFill="1" applyBorder="1"/>
    <xf numFmtId="3" fontId="13" fillId="5" borderId="11" xfId="0" applyNumberFormat="1" applyFont="1" applyFill="1" applyBorder="1"/>
    <xf numFmtId="3" fontId="2" fillId="5" borderId="11" xfId="0" applyNumberFormat="1" applyFont="1" applyFill="1" applyBorder="1"/>
    <xf numFmtId="3" fontId="13" fillId="5" borderId="15" xfId="0" applyNumberFormat="1" applyFont="1" applyFill="1" applyBorder="1"/>
    <xf numFmtId="0" fontId="2" fillId="5" borderId="13" xfId="0" applyFont="1" applyFill="1" applyBorder="1"/>
    <xf numFmtId="0" fontId="2" fillId="5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3" fontId="13" fillId="0" borderId="26" xfId="0" applyNumberFormat="1" applyFont="1" applyBorder="1"/>
    <xf numFmtId="3" fontId="14" fillId="0" borderId="10" xfId="0" applyNumberFormat="1" applyFont="1" applyBorder="1"/>
    <xf numFmtId="3" fontId="14" fillId="0" borderId="30" xfId="0" applyNumberFormat="1" applyFont="1" applyBorder="1"/>
    <xf numFmtId="3" fontId="4" fillId="4" borderId="9" xfId="0" applyNumberFormat="1" applyFont="1" applyFill="1" applyBorder="1"/>
    <xf numFmtId="164" fontId="2" fillId="2" borderId="0" xfId="1" applyFont="1" applyFill="1"/>
    <xf numFmtId="3" fontId="2" fillId="0" borderId="0" xfId="0" applyNumberFormat="1" applyFont="1"/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justify" wrapText="1"/>
    </xf>
    <xf numFmtId="0" fontId="2" fillId="2" borderId="11" xfId="0" applyFont="1" applyFill="1" applyBorder="1" applyAlignment="1" applyProtection="1">
      <alignment horizontal="left"/>
      <protection locked="0"/>
    </xf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D7B15C44-F3C8-4986-8FCD-0FD3FDB42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AR%20GUZMAN%20TRABAJO/CONTRATO%20DANE/INFORMES%20DE%20INGRESOS%202022/INGRESOS%20FONDANE%202022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U894"/>
  <sheetViews>
    <sheetView tabSelected="1" topLeftCell="E10" zoomScale="70" zoomScaleNormal="70" workbookViewId="0">
      <selection activeCell="E43" sqref="E43:K43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95" customWidth="1"/>
    <col min="11" max="11" width="27.42578125" style="95" customWidth="1"/>
    <col min="12" max="12" width="11.42578125" style="2"/>
    <col min="13" max="13" width="18.5703125" style="2" customWidth="1"/>
    <col min="14" max="47" width="11.42578125" style="2"/>
    <col min="48" max="16384" width="11.42578125" style="1"/>
  </cols>
  <sheetData>
    <row r="1" spans="1:47" x14ac:dyDescent="0.25">
      <c r="C1" s="2"/>
      <c r="D1" s="2"/>
      <c r="E1" s="2"/>
      <c r="F1" s="2"/>
      <c r="G1" s="2"/>
      <c r="H1" s="2"/>
      <c r="I1" s="2"/>
      <c r="J1" s="3"/>
      <c r="K1" s="4"/>
    </row>
    <row r="2" spans="1:47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7" x14ac:dyDescent="0.25">
      <c r="C5" s="2"/>
      <c r="D5" s="2"/>
      <c r="E5" s="2"/>
      <c r="F5" s="2"/>
      <c r="G5" s="2"/>
      <c r="H5" s="2"/>
      <c r="I5" s="2"/>
      <c r="J5" s="3"/>
      <c r="K5" s="4"/>
    </row>
    <row r="6" spans="1:47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47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7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</row>
    <row r="9" spans="1:47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47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</row>
    <row r="11" spans="1:47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1:47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</row>
    <row r="13" spans="1:47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</row>
    <row r="15" spans="1:47" s="40" customFormat="1" ht="18" customHeight="1" x14ac:dyDescent="0.35">
      <c r="C15" s="41"/>
      <c r="D15" s="42"/>
      <c r="E15" s="42" t="s">
        <v>19</v>
      </c>
      <c r="F15" s="42"/>
      <c r="G15" s="43">
        <f>+G16</f>
        <v>32053000000</v>
      </c>
      <c r="H15" s="43">
        <f>H16+H33</f>
        <v>2213436390.5599999</v>
      </c>
      <c r="I15" s="43">
        <f>+I16+I33</f>
        <v>6897621650.3699999</v>
      </c>
      <c r="J15" s="43">
        <f>J$16+J$33</f>
        <v>0</v>
      </c>
      <c r="K15" s="43">
        <f>K16</f>
        <v>23428373.109999999</v>
      </c>
      <c r="L15" s="44"/>
      <c r="M15" s="41"/>
      <c r="N15" s="44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1:47" s="45" customFormat="1" ht="18" customHeight="1" x14ac:dyDescent="0.35">
      <c r="C16" s="46"/>
      <c r="D16" s="47">
        <v>1</v>
      </c>
      <c r="E16" s="48" t="s">
        <v>20</v>
      </c>
      <c r="F16" s="48"/>
      <c r="G16" s="49">
        <f>G23+G29+G33</f>
        <v>32053000000</v>
      </c>
      <c r="H16" s="49">
        <f>H17+H19+H29</f>
        <v>2213436390.5599999</v>
      </c>
      <c r="I16" s="49">
        <f>+I19</f>
        <v>6894686678.3699999</v>
      </c>
      <c r="J16" s="49">
        <f>J$17+J$19</f>
        <v>0</v>
      </c>
      <c r="K16" s="49">
        <f>K23+K29+K33</f>
        <v>23428373.109999999</v>
      </c>
      <c r="L16" s="46"/>
      <c r="M16" s="46"/>
      <c r="N16" s="44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</row>
    <row r="17" spans="1:47" s="50" customFormat="1" ht="18" customHeight="1" outlineLevel="2" x14ac:dyDescent="0.35">
      <c r="C17" s="10"/>
      <c r="D17" s="51" t="s">
        <v>21</v>
      </c>
      <c r="E17" s="117" t="s">
        <v>22</v>
      </c>
      <c r="F17" s="118"/>
      <c r="G17" s="52">
        <f>G15-G16</f>
        <v>0</v>
      </c>
      <c r="H17" s="52">
        <f>H18</f>
        <v>0</v>
      </c>
      <c r="I17" s="52">
        <v>0</v>
      </c>
      <c r="J17" s="52">
        <f t="shared" ref="J17:K17" si="0">J18</f>
        <v>0</v>
      </c>
      <c r="K17" s="52">
        <f t="shared" si="0"/>
        <v>0</v>
      </c>
      <c r="L17" s="10"/>
      <c r="M17" s="10"/>
      <c r="N17" s="44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12" customFormat="1" ht="18" customHeight="1" outlineLevel="2" x14ac:dyDescent="0.35">
      <c r="C18" s="13"/>
      <c r="D18" s="53" t="s">
        <v>23</v>
      </c>
      <c r="E18" s="109" t="s">
        <v>24</v>
      </c>
      <c r="F18" s="109"/>
      <c r="G18" s="54">
        <v>0</v>
      </c>
      <c r="H18" s="54">
        <v>0</v>
      </c>
      <c r="I18" s="54">
        <v>0</v>
      </c>
      <c r="J18" s="54"/>
      <c r="K18" s="54">
        <v>0</v>
      </c>
      <c r="L18" s="13"/>
      <c r="M18" s="13"/>
      <c r="N18" s="4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s="50" customFormat="1" ht="18" customHeight="1" outlineLevel="2" x14ac:dyDescent="0.35">
      <c r="C19" s="10"/>
      <c r="D19" s="55" t="s">
        <v>25</v>
      </c>
      <c r="E19" s="49" t="s">
        <v>26</v>
      </c>
      <c r="F19" s="49"/>
      <c r="G19" s="49">
        <f>G23+G33</f>
        <v>32053000000</v>
      </c>
      <c r="H19" s="49">
        <f>H20+H23</f>
        <v>2213436390.5599999</v>
      </c>
      <c r="I19" s="49">
        <f>+I23</f>
        <v>6894686678.3699999</v>
      </c>
      <c r="J19" s="49">
        <f>J23+J29+J33</f>
        <v>0</v>
      </c>
      <c r="K19" s="49">
        <f>K23+K33</f>
        <v>23428373.109999999</v>
      </c>
      <c r="L19" s="10"/>
      <c r="M19" s="10"/>
      <c r="N19" s="4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0" customFormat="1" ht="18" customHeight="1" outlineLevel="2" x14ac:dyDescent="0.35">
      <c r="C20" s="10"/>
      <c r="D20" s="56" t="s">
        <v>27</v>
      </c>
      <c r="E20" s="57" t="s">
        <v>28</v>
      </c>
      <c r="F20" s="57"/>
      <c r="G20" s="58">
        <v>0</v>
      </c>
      <c r="H20" s="58">
        <f>H21+H22</f>
        <v>0</v>
      </c>
      <c r="I20" s="58">
        <v>0</v>
      </c>
      <c r="J20" s="58">
        <v>0</v>
      </c>
      <c r="K20" s="58">
        <v>0</v>
      </c>
      <c r="L20" s="10"/>
      <c r="M20" s="10"/>
      <c r="N20" s="44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0" customFormat="1" ht="18" customHeight="1" outlineLevel="2" x14ac:dyDescent="0.35">
      <c r="C21" s="10"/>
      <c r="D21" s="59" t="s">
        <v>29</v>
      </c>
      <c r="E21" s="60" t="s">
        <v>30</v>
      </c>
      <c r="F21" s="60"/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10"/>
      <c r="M21" s="10"/>
      <c r="N21" s="44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0" customFormat="1" ht="18" customHeight="1" outlineLevel="2" x14ac:dyDescent="0.35">
      <c r="C22" s="10"/>
      <c r="D22" s="59" t="s">
        <v>31</v>
      </c>
      <c r="E22" s="114" t="s">
        <v>32</v>
      </c>
      <c r="F22" s="114"/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10"/>
      <c r="M22" s="10"/>
      <c r="N22" s="44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12" customFormat="1" ht="18" customHeight="1" outlineLevel="3" x14ac:dyDescent="0.35">
      <c r="C23" s="13"/>
      <c r="D23" s="56" t="s">
        <v>33</v>
      </c>
      <c r="E23" s="115" t="s">
        <v>34</v>
      </c>
      <c r="F23" s="115"/>
      <c r="G23" s="62">
        <f>SUM(G25:G28)</f>
        <v>32053000000</v>
      </c>
      <c r="H23" s="62">
        <f>H24</f>
        <v>2213436390.5599999</v>
      </c>
      <c r="I23" s="62">
        <f>+I24</f>
        <v>6894686678.3699999</v>
      </c>
      <c r="J23" s="62">
        <f>SUM(J25:J28)</f>
        <v>0</v>
      </c>
      <c r="K23" s="62">
        <f>K25+K26+K27+K28</f>
        <v>23428373.109999999</v>
      </c>
      <c r="L23" s="13"/>
      <c r="M23" s="13"/>
      <c r="N23" s="44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</row>
    <row r="24" spans="1:47" s="12" customFormat="1" ht="36" customHeight="1" outlineLevel="3" x14ac:dyDescent="0.35">
      <c r="C24" s="13"/>
      <c r="D24" s="63" t="s">
        <v>35</v>
      </c>
      <c r="E24" s="116" t="s">
        <v>36</v>
      </c>
      <c r="F24" s="116"/>
      <c r="G24" s="64">
        <f>G25+G26++G27+G28</f>
        <v>32053000000</v>
      </c>
      <c r="H24" s="64">
        <f>H25+H26+H27+H28</f>
        <v>2213436390.5599999</v>
      </c>
      <c r="I24" s="64">
        <f>SUM(I25:I28)</f>
        <v>6894686678.3699999</v>
      </c>
      <c r="J24" s="64">
        <f>J25+J26+J27+J28</f>
        <v>0</v>
      </c>
      <c r="K24" s="64">
        <f>K25+K26+K27+K28</f>
        <v>23428373.109999999</v>
      </c>
      <c r="L24" s="13"/>
      <c r="M24" s="13"/>
      <c r="N24" s="44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</row>
    <row r="25" spans="1:47" s="12" customFormat="1" ht="18" customHeight="1" outlineLevel="3" x14ac:dyDescent="0.35">
      <c r="A25" s="12">
        <v>245301</v>
      </c>
      <c r="B25" s="65" t="s">
        <v>37</v>
      </c>
      <c r="C25" s="13"/>
      <c r="D25" s="59" t="s">
        <v>38</v>
      </c>
      <c r="E25" s="109" t="s">
        <v>39</v>
      </c>
      <c r="F25" s="109"/>
      <c r="G25" s="61">
        <v>30000000000</v>
      </c>
      <c r="H25" s="61">
        <v>1737022804</v>
      </c>
      <c r="I25" s="61">
        <v>5540558791</v>
      </c>
      <c r="J25" s="61">
        <v>0</v>
      </c>
      <c r="K25" s="61">
        <v>0</v>
      </c>
      <c r="L25" s="13"/>
      <c r="M25" s="13"/>
      <c r="N25" s="44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</row>
    <row r="26" spans="1:47" s="12" customFormat="1" ht="23.25" customHeight="1" outlineLevel="3" x14ac:dyDescent="0.35">
      <c r="C26" s="13"/>
      <c r="D26" s="59" t="s">
        <v>40</v>
      </c>
      <c r="E26" s="109" t="s">
        <v>41</v>
      </c>
      <c r="F26" s="109"/>
      <c r="G26" s="61">
        <v>643000000</v>
      </c>
      <c r="H26" s="66">
        <v>0</v>
      </c>
      <c r="I26" s="61">
        <v>239386039.48999998</v>
      </c>
      <c r="J26" s="61">
        <v>0</v>
      </c>
      <c r="K26" s="61">
        <v>23428373.109999999</v>
      </c>
      <c r="L26" s="13"/>
      <c r="M26" s="13"/>
      <c r="N26" s="44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</row>
    <row r="27" spans="1:47" s="12" customFormat="1" ht="22.5" customHeight="1" outlineLevel="3" x14ac:dyDescent="0.35">
      <c r="A27" s="12">
        <v>439005</v>
      </c>
      <c r="B27" s="65" t="s">
        <v>42</v>
      </c>
      <c r="C27" s="13"/>
      <c r="D27" s="59" t="s">
        <v>43</v>
      </c>
      <c r="E27" s="109" t="s">
        <v>44</v>
      </c>
      <c r="F27" s="109"/>
      <c r="G27" s="61">
        <v>10000000</v>
      </c>
      <c r="H27" s="61">
        <v>0</v>
      </c>
      <c r="I27" s="61">
        <v>0</v>
      </c>
      <c r="J27" s="61">
        <f>18965760-18965760</f>
        <v>0</v>
      </c>
      <c r="K27" s="61">
        <v>0</v>
      </c>
      <c r="L27" s="13"/>
      <c r="M27" s="13"/>
      <c r="N27" s="4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</row>
    <row r="28" spans="1:47" s="12" customFormat="1" ht="18" customHeight="1" outlineLevel="3" x14ac:dyDescent="0.35">
      <c r="A28" s="12">
        <v>439014</v>
      </c>
      <c r="B28" s="65" t="s">
        <v>45</v>
      </c>
      <c r="C28" s="13"/>
      <c r="D28" s="59" t="s">
        <v>46</v>
      </c>
      <c r="E28" s="109" t="s">
        <v>47</v>
      </c>
      <c r="F28" s="109"/>
      <c r="G28" s="61">
        <v>1400000000</v>
      </c>
      <c r="H28" s="61">
        <v>476413586.56</v>
      </c>
      <c r="I28" s="61">
        <v>1114741847.8799999</v>
      </c>
      <c r="J28" s="61">
        <v>0</v>
      </c>
      <c r="K28" s="61">
        <v>0</v>
      </c>
      <c r="L28" s="13"/>
      <c r="M28" s="13"/>
      <c r="N28" s="44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</row>
    <row r="29" spans="1:47" s="12" customFormat="1" ht="17.25" hidden="1" outlineLevel="3" x14ac:dyDescent="0.3">
      <c r="C29" s="67"/>
      <c r="D29" s="68"/>
      <c r="E29" s="69" t="s">
        <v>48</v>
      </c>
      <c r="F29" s="68"/>
      <c r="G29" s="70">
        <f>G30+G31+G32</f>
        <v>0</v>
      </c>
      <c r="H29" s="70">
        <f>H30+H31</f>
        <v>0</v>
      </c>
      <c r="I29" s="71">
        <f>H29+[1]MARZO!I29</f>
        <v>0</v>
      </c>
      <c r="J29" s="70">
        <v>0</v>
      </c>
      <c r="K29" s="72">
        <f t="shared" ref="K29" si="1">SUM(K30:K32)</f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</row>
    <row r="30" spans="1:47" s="12" customFormat="1" ht="18" hidden="1" customHeight="1" outlineLevel="3" x14ac:dyDescent="0.25">
      <c r="A30" s="12" t="s">
        <v>49</v>
      </c>
      <c r="B30" s="65" t="s">
        <v>50</v>
      </c>
      <c r="C30" s="67"/>
      <c r="D30" s="73"/>
      <c r="E30" s="74" t="s">
        <v>51</v>
      </c>
      <c r="F30" s="73"/>
      <c r="G30" s="71">
        <v>0</v>
      </c>
      <c r="H30" s="71">
        <v>0</v>
      </c>
      <c r="I30" s="71">
        <f>H30+[1]MARZO!I30</f>
        <v>0</v>
      </c>
      <c r="J30" s="71">
        <v>0</v>
      </c>
      <c r="K30" s="71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</row>
    <row r="31" spans="1:47" s="12" customFormat="1" ht="18" hidden="1" customHeight="1" outlineLevel="3" x14ac:dyDescent="0.25">
      <c r="A31" s="12">
        <v>480819</v>
      </c>
      <c r="B31" s="65" t="s">
        <v>52</v>
      </c>
      <c r="C31" s="67"/>
      <c r="D31" s="73"/>
      <c r="E31" s="74" t="s">
        <v>53</v>
      </c>
      <c r="F31" s="73"/>
      <c r="G31" s="71">
        <v>0</v>
      </c>
      <c r="H31" s="71"/>
      <c r="I31" s="71">
        <f>H31+[1]MARZO!I31</f>
        <v>0</v>
      </c>
      <c r="J31" s="71">
        <v>0</v>
      </c>
      <c r="K31" s="71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</row>
    <row r="32" spans="1:47" s="12" customFormat="1" ht="18" hidden="1" customHeight="1" outlineLevel="3" x14ac:dyDescent="0.25">
      <c r="A32" s="12">
        <v>480522</v>
      </c>
      <c r="B32" s="65" t="s">
        <v>54</v>
      </c>
      <c r="C32" s="67"/>
      <c r="D32" s="75"/>
      <c r="E32" s="76" t="s">
        <v>55</v>
      </c>
      <c r="F32" s="76"/>
      <c r="G32" s="61">
        <v>0</v>
      </c>
      <c r="H32" s="61">
        <v>0</v>
      </c>
      <c r="I32" s="61">
        <f>H32+'[2]JULIO 2020'!I32</f>
        <v>0</v>
      </c>
      <c r="J32" s="61">
        <v>0</v>
      </c>
      <c r="K32" s="61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</row>
    <row r="33" spans="1:47" s="45" customFormat="1" ht="18" customHeight="1" collapsed="1" x14ac:dyDescent="0.3">
      <c r="A33" s="12"/>
      <c r="C33" s="77"/>
      <c r="D33" s="78">
        <v>2</v>
      </c>
      <c r="E33" s="48" t="s">
        <v>56</v>
      </c>
      <c r="F33" s="48"/>
      <c r="G33" s="49">
        <f>G34+G35+G36+G37+G38+G39+G40</f>
        <v>0</v>
      </c>
      <c r="H33" s="49">
        <f>H34+H35+H36+H37+H38+H39+H40</f>
        <v>0</v>
      </c>
      <c r="I33" s="49">
        <f>SUM(I34:I39)</f>
        <v>2934972</v>
      </c>
      <c r="J33" s="49">
        <f>J34+J35+J36+J37+J38+J39+J40</f>
        <v>0</v>
      </c>
      <c r="K33" s="49">
        <f>K34+K35+K36+K37+K38+K39+K40</f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</row>
    <row r="34" spans="1:47" ht="18" customHeight="1" x14ac:dyDescent="0.25">
      <c r="A34" s="1">
        <v>480535</v>
      </c>
      <c r="B34" s="1" t="s">
        <v>57</v>
      </c>
      <c r="C34" s="79"/>
      <c r="D34" s="80" t="s">
        <v>58</v>
      </c>
      <c r="E34" s="76" t="s">
        <v>59</v>
      </c>
      <c r="F34" s="76"/>
      <c r="G34" s="61">
        <v>0</v>
      </c>
      <c r="H34" s="61">
        <v>0</v>
      </c>
      <c r="I34" s="61">
        <v>0</v>
      </c>
      <c r="J34" s="61">
        <v>0</v>
      </c>
      <c r="K34" s="61">
        <v>0</v>
      </c>
    </row>
    <row r="35" spans="1:47" ht="18" customHeight="1" x14ac:dyDescent="0.25">
      <c r="C35" s="79"/>
      <c r="D35" s="81" t="s">
        <v>60</v>
      </c>
      <c r="E35" s="76" t="s">
        <v>61</v>
      </c>
      <c r="F35" s="76"/>
      <c r="G35" s="61">
        <v>0</v>
      </c>
      <c r="H35" s="61">
        <v>0</v>
      </c>
      <c r="I35" s="61">
        <v>0</v>
      </c>
      <c r="J35" s="61">
        <v>0</v>
      </c>
      <c r="K35" s="61">
        <v>0</v>
      </c>
    </row>
    <row r="36" spans="1:47" s="12" customFormat="1" ht="18" customHeight="1" x14ac:dyDescent="0.25">
      <c r="C36" s="67"/>
      <c r="D36" s="81" t="s">
        <v>62</v>
      </c>
      <c r="E36" s="82" t="s">
        <v>63</v>
      </c>
      <c r="F36" s="75"/>
      <c r="G36" s="61">
        <v>0</v>
      </c>
      <c r="H36" s="61">
        <v>0</v>
      </c>
      <c r="I36" s="61">
        <v>2934972</v>
      </c>
      <c r="J36" s="61">
        <v>0</v>
      </c>
      <c r="K36" s="61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47" s="12" customFormat="1" ht="18" customHeight="1" x14ac:dyDescent="0.25">
      <c r="C37" s="67"/>
      <c r="D37" s="81" t="s">
        <v>64</v>
      </c>
      <c r="E37" s="82" t="s">
        <v>65</v>
      </c>
      <c r="F37" s="75"/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1:47" s="12" customFormat="1" ht="18" customHeight="1" x14ac:dyDescent="0.25">
      <c r="C38" s="67"/>
      <c r="D38" s="81" t="s">
        <v>66</v>
      </c>
      <c r="E38" s="76" t="s">
        <v>67</v>
      </c>
      <c r="F38" s="76"/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47" s="12" customFormat="1" ht="18" customHeight="1" thickBot="1" x14ac:dyDescent="0.3">
      <c r="C39" s="67"/>
      <c r="D39" s="81" t="s">
        <v>68</v>
      </c>
      <c r="E39" s="76" t="s">
        <v>69</v>
      </c>
      <c r="F39" s="76"/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47" ht="18" hidden="1" customHeight="1" x14ac:dyDescent="0.25">
      <c r="C40" s="79"/>
      <c r="D40" s="75">
        <v>3260</v>
      </c>
      <c r="E40" s="82" t="s">
        <v>52</v>
      </c>
      <c r="F40" s="75"/>
      <c r="G40" s="61">
        <v>0</v>
      </c>
      <c r="H40" s="61">
        <v>0</v>
      </c>
      <c r="I40" s="61">
        <v>0</v>
      </c>
      <c r="J40" s="61">
        <v>0</v>
      </c>
      <c r="K40" s="61">
        <v>0</v>
      </c>
    </row>
    <row r="41" spans="1:47" s="40" customFormat="1" ht="18" customHeight="1" thickBot="1" x14ac:dyDescent="0.4">
      <c r="C41" s="83"/>
      <c r="D41" s="110" t="s">
        <v>70</v>
      </c>
      <c r="E41" s="111"/>
      <c r="F41" s="112"/>
      <c r="G41" s="84">
        <f>G15</f>
        <v>32053000000</v>
      </c>
      <c r="H41" s="84">
        <f t="shared" ref="H41:K41" si="2">H15</f>
        <v>2213436390.5599999</v>
      </c>
      <c r="I41" s="84">
        <f t="shared" si="2"/>
        <v>6897621650.3699999</v>
      </c>
      <c r="J41" s="84">
        <f t="shared" si="2"/>
        <v>0</v>
      </c>
      <c r="K41" s="84">
        <f t="shared" si="2"/>
        <v>23428373.109999999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</row>
    <row r="42" spans="1:47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47" s="85" customFormat="1" ht="36.75" customHeight="1" thickBot="1" x14ac:dyDescent="0.25">
      <c r="C43" s="86"/>
      <c r="D43" s="86"/>
      <c r="E43" s="113" t="s">
        <v>71</v>
      </c>
      <c r="F43" s="113"/>
      <c r="G43" s="113"/>
      <c r="H43" s="113"/>
      <c r="I43" s="113"/>
      <c r="J43" s="113"/>
      <c r="K43" s="113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1:47" s="87" customFormat="1" ht="35.25" customHeight="1" thickBot="1" x14ac:dyDescent="0.25">
      <c r="C44" s="88"/>
      <c r="D44" s="88"/>
      <c r="E44" s="96" t="s">
        <v>72</v>
      </c>
      <c r="F44" s="97"/>
      <c r="G44" s="97"/>
      <c r="H44" s="97"/>
      <c r="I44" s="97"/>
      <c r="J44" s="98"/>
      <c r="K44" s="89" t="s">
        <v>73</v>
      </c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</row>
    <row r="45" spans="1:47" s="12" customFormat="1" ht="18" customHeight="1" x14ac:dyDescent="0.3">
      <c r="C45" s="13"/>
      <c r="D45" s="13"/>
      <c r="E45" s="99" t="s">
        <v>74</v>
      </c>
      <c r="F45" s="100"/>
      <c r="G45" s="100"/>
      <c r="H45" s="100"/>
      <c r="I45" s="101"/>
      <c r="J45" s="90">
        <f>I16+I29+I33</f>
        <v>6897621650.3699999</v>
      </c>
      <c r="K45" s="90">
        <f>SUM(K46:K47)</f>
        <v>23428373.109999999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</row>
    <row r="46" spans="1:47" s="12" customFormat="1" ht="18" customHeight="1" x14ac:dyDescent="0.3">
      <c r="C46" s="13"/>
      <c r="D46" s="13"/>
      <c r="E46" s="102" t="s">
        <v>75</v>
      </c>
      <c r="F46" s="103"/>
      <c r="G46" s="103"/>
      <c r="H46" s="103"/>
      <c r="I46" s="104"/>
      <c r="J46" s="91">
        <f>+I16</f>
        <v>6894686678.3699999</v>
      </c>
      <c r="K46" s="91">
        <f>K16+K33</f>
        <v>23428373.109999999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</row>
    <row r="47" spans="1:47" s="12" customFormat="1" ht="18" customHeight="1" x14ac:dyDescent="0.3">
      <c r="C47" s="13"/>
      <c r="D47" s="13"/>
      <c r="E47" s="102" t="s">
        <v>76</v>
      </c>
      <c r="F47" s="103"/>
      <c r="G47" s="103"/>
      <c r="H47" s="103"/>
      <c r="I47" s="104"/>
      <c r="J47" s="92">
        <f>H33</f>
        <v>0</v>
      </c>
      <c r="K47" s="92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</row>
    <row r="48" spans="1:47" s="12" customFormat="1" ht="18" customHeight="1" thickBot="1" x14ac:dyDescent="0.35">
      <c r="C48" s="13"/>
      <c r="D48" s="13"/>
      <c r="E48" s="105" t="s">
        <v>77</v>
      </c>
      <c r="F48" s="106"/>
      <c r="G48" s="106"/>
      <c r="H48" s="106"/>
      <c r="I48" s="107"/>
      <c r="J48" s="93">
        <f>SUM(J46:J47)</f>
        <v>6894686678.3699999</v>
      </c>
      <c r="K48" s="93">
        <f>K45</f>
        <v>23428373.109999999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08"/>
      <c r="E52" s="108"/>
      <c r="F52" s="108"/>
      <c r="G52" s="108"/>
      <c r="H52" s="108"/>
      <c r="I52" s="108"/>
      <c r="J52" s="108"/>
      <c r="K52" s="108"/>
    </row>
    <row r="53" spans="3:11" x14ac:dyDescent="0.25">
      <c r="C53" s="2"/>
      <c r="D53" s="2"/>
      <c r="E53" s="2"/>
      <c r="F53" s="2"/>
      <c r="G53" s="2"/>
      <c r="H53" s="94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94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94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94"/>
      <c r="H57" s="94"/>
      <c r="I57" s="2"/>
      <c r="J57" s="3"/>
      <c r="K57" s="3"/>
    </row>
    <row r="58" spans="3:11" x14ac:dyDescent="0.25">
      <c r="C58" s="2"/>
      <c r="D58" s="2"/>
      <c r="E58" s="2"/>
      <c r="F58" s="2"/>
      <c r="G58" s="94"/>
      <c r="H58" s="94"/>
      <c r="I58" s="2"/>
      <c r="J58" s="3"/>
      <c r="K58" s="3"/>
    </row>
    <row r="59" spans="3:11" x14ac:dyDescent="0.25">
      <c r="C59" s="2"/>
      <c r="D59" s="2"/>
      <c r="E59" s="2"/>
      <c r="F59" s="2"/>
      <c r="G59" s="94"/>
      <c r="H59" s="94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94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22:F22"/>
    <mergeCell ref="E23:F23"/>
    <mergeCell ref="E24:F24"/>
    <mergeCell ref="E17:F17"/>
    <mergeCell ref="E18:F18"/>
    <mergeCell ref="D52:K52"/>
    <mergeCell ref="E25:F25"/>
    <mergeCell ref="E26:F26"/>
    <mergeCell ref="E27:F27"/>
    <mergeCell ref="E28:F28"/>
    <mergeCell ref="D41:F41"/>
    <mergeCell ref="E43:K43"/>
    <mergeCell ref="E44:J44"/>
    <mergeCell ref="E45:I45"/>
    <mergeCell ref="E46:I46"/>
    <mergeCell ref="E47:I47"/>
    <mergeCell ref="E48:I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2022-11-02T20:37:54Z</dcterms:created>
  <dcterms:modified xsi:type="dcterms:W3CDTF">2022-11-04T16:39:17Z</dcterms:modified>
</cp:coreProperties>
</file>