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PMorenoB\Downloads\"/>
    </mc:Choice>
  </mc:AlternateContent>
  <xr:revisionPtr revIDLastSave="0" documentId="13_ncr:1_{D0804C07-8E90-4BE1-A6FD-279DEF75A157}" xr6:coauthVersionLast="47" xr6:coauthVersionMax="47" xr10:uidLastSave="{00000000-0000-0000-0000-000000000000}"/>
  <bookViews>
    <workbookView xWindow="-120" yWindow="-120" windowWidth="29040" windowHeight="15720" xr2:uid="{7A1D7130-4369-4129-8D6B-FBC102A90C70}"/>
  </bookViews>
  <sheets>
    <sheet name="GASTOS" sheetId="4" r:id="rId1"/>
    <sheet name="CUENTAS POR PAGAR" sheetId="2" r:id="rId2"/>
    <sheet name="RESERVAS" sheetId="3" r:id="rId3"/>
  </sheets>
  <definedNames>
    <definedName name="_xlnm._FilterDatabase" localSheetId="0" hidden="1">GASTOS!$A$6:$BO$140</definedName>
    <definedName name="_xlnm.Print_Titles" localSheetId="0">GASTOS!$6:$6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138" i="4" l="1"/>
  <c r="AT138" i="4"/>
  <c r="T138" i="4"/>
  <c r="G138" i="4"/>
  <c r="AG137" i="4"/>
  <c r="G137" i="4"/>
  <c r="BG136" i="4"/>
  <c r="AG136" i="4"/>
  <c r="G136" i="4"/>
  <c r="AV127" i="4"/>
  <c r="BG135" i="4"/>
  <c r="AG135" i="4"/>
  <c r="T135" i="4"/>
  <c r="G135" i="4"/>
  <c r="AW127" i="4"/>
  <c r="AG134" i="4"/>
  <c r="G134" i="4"/>
  <c r="BG133" i="4"/>
  <c r="AT133" i="4"/>
  <c r="AG133" i="4"/>
  <c r="E127" i="4"/>
  <c r="G132" i="4"/>
  <c r="AT131" i="4"/>
  <c r="T131" i="4"/>
  <c r="G131" i="4"/>
  <c r="AZ127" i="4"/>
  <c r="AY127" i="4"/>
  <c r="BG130" i="4"/>
  <c r="AI127" i="4"/>
  <c r="AG130" i="4"/>
  <c r="K127" i="4"/>
  <c r="J127" i="4"/>
  <c r="G130" i="4"/>
  <c r="AM127" i="4"/>
  <c r="AL127" i="4"/>
  <c r="O127" i="4"/>
  <c r="N127" i="4"/>
  <c r="M127" i="4"/>
  <c r="G129" i="4"/>
  <c r="BC127" i="4"/>
  <c r="AR127" i="4"/>
  <c r="AQ127" i="4"/>
  <c r="Y127" i="4"/>
  <c r="V127" i="4"/>
  <c r="R127" i="4"/>
  <c r="I127" i="4"/>
  <c r="G128" i="4"/>
  <c r="AJ127" i="4"/>
  <c r="AH127" i="4"/>
  <c r="L127" i="4"/>
  <c r="D127" i="4"/>
  <c r="BF125" i="4"/>
  <c r="BE125" i="4"/>
  <c r="BD125" i="4"/>
  <c r="AV125" i="4"/>
  <c r="AS125" i="4"/>
  <c r="AP125" i="4"/>
  <c r="AN125" i="4"/>
  <c r="AM125" i="4"/>
  <c r="AK125" i="4"/>
  <c r="AJ125" i="4"/>
  <c r="AI125" i="4"/>
  <c r="AF125" i="4"/>
  <c r="X125" i="4"/>
  <c r="U125" i="4"/>
  <c r="S125" i="4"/>
  <c r="R125" i="4"/>
  <c r="P125" i="4"/>
  <c r="O125" i="4"/>
  <c r="M125" i="4"/>
  <c r="L125" i="4"/>
  <c r="K125" i="4"/>
  <c r="J125" i="4"/>
  <c r="I125" i="4"/>
  <c r="G126" i="4"/>
  <c r="BC125" i="4"/>
  <c r="BB125" i="4"/>
  <c r="BA125" i="4"/>
  <c r="AZ125" i="4"/>
  <c r="AY125" i="4"/>
  <c r="AX125" i="4"/>
  <c r="AW125" i="4"/>
  <c r="AU125" i="4"/>
  <c r="AR125" i="4"/>
  <c r="AQ125" i="4"/>
  <c r="AO125" i="4"/>
  <c r="AL125" i="4"/>
  <c r="AE125" i="4"/>
  <c r="AD125" i="4"/>
  <c r="AC125" i="4"/>
  <c r="AB125" i="4"/>
  <c r="AA125" i="4"/>
  <c r="Z125" i="4"/>
  <c r="Y125" i="4"/>
  <c r="W125" i="4"/>
  <c r="V125" i="4"/>
  <c r="Q125" i="4"/>
  <c r="N125" i="4"/>
  <c r="F125" i="4"/>
  <c r="E125" i="4"/>
  <c r="BG124" i="4"/>
  <c r="BG123" i="4" s="1"/>
  <c r="BF123" i="4"/>
  <c r="AX123" i="4"/>
  <c r="AW123" i="4"/>
  <c r="AV123" i="4"/>
  <c r="AU123" i="4"/>
  <c r="AS123" i="4"/>
  <c r="AS118" i="4" s="1"/>
  <c r="AK123" i="4"/>
  <c r="AJ123" i="4"/>
  <c r="AH123" i="4"/>
  <c r="AC123" i="4"/>
  <c r="Z123" i="4"/>
  <c r="Y123" i="4"/>
  <c r="Y118" i="4" s="1"/>
  <c r="X123" i="4"/>
  <c r="W123" i="4"/>
  <c r="V123" i="4"/>
  <c r="M123" i="4"/>
  <c r="L123" i="4"/>
  <c r="K123" i="4"/>
  <c r="J123" i="4"/>
  <c r="I123" i="4"/>
  <c r="BE123" i="4"/>
  <c r="BD123" i="4"/>
  <c r="BC123" i="4"/>
  <c r="BB123" i="4"/>
  <c r="BA123" i="4"/>
  <c r="AZ123" i="4"/>
  <c r="AY123" i="4"/>
  <c r="AR123" i="4"/>
  <c r="AQ123" i="4"/>
  <c r="AP123" i="4"/>
  <c r="AO123" i="4"/>
  <c r="AN123" i="4"/>
  <c r="AM123" i="4"/>
  <c r="AL123" i="4"/>
  <c r="AF123" i="4"/>
  <c r="AE123" i="4"/>
  <c r="AE118" i="4" s="1"/>
  <c r="AD123" i="4"/>
  <c r="AB123" i="4"/>
  <c r="AB118" i="4" s="1"/>
  <c r="AA123" i="4"/>
  <c r="S123" i="4"/>
  <c r="R123" i="4"/>
  <c r="Q123" i="4"/>
  <c r="P123" i="4"/>
  <c r="O123" i="4"/>
  <c r="N123" i="4"/>
  <c r="F123" i="4"/>
  <c r="D123" i="4"/>
  <c r="D118" i="4" s="1"/>
  <c r="AZ120" i="4"/>
  <c r="AZ119" i="4" s="1"/>
  <c r="AW120" i="4"/>
  <c r="AW119" i="4" s="1"/>
  <c r="BG122" i="4"/>
  <c r="AT122" i="4"/>
  <c r="AJ120" i="4"/>
  <c r="AJ119" i="4" s="1"/>
  <c r="AG122" i="4"/>
  <c r="N120" i="4"/>
  <c r="M120" i="4"/>
  <c r="L120" i="4"/>
  <c r="L119" i="4" s="1"/>
  <c r="T122" i="4"/>
  <c r="G122" i="4"/>
  <c r="BD120" i="4"/>
  <c r="BD119" i="4" s="1"/>
  <c r="AX120" i="4"/>
  <c r="AS120" i="4"/>
  <c r="AF120" i="4"/>
  <c r="AF119" i="4" s="1"/>
  <c r="AF118" i="4" s="1"/>
  <c r="AE120" i="4"/>
  <c r="AE119" i="4" s="1"/>
  <c r="Z120" i="4"/>
  <c r="Z119" i="4" s="1"/>
  <c r="Z118" i="4" s="1"/>
  <c r="U120" i="4"/>
  <c r="J120" i="4"/>
  <c r="J119" i="4" s="1"/>
  <c r="I120" i="4"/>
  <c r="I119" i="4" s="1"/>
  <c r="G121" i="4"/>
  <c r="G120" i="4" s="1"/>
  <c r="G119" i="4" s="1"/>
  <c r="BF120" i="4"/>
  <c r="BE120" i="4"/>
  <c r="BE119" i="4" s="1"/>
  <c r="BE118" i="4" s="1"/>
  <c r="BC120" i="4"/>
  <c r="BC119" i="4" s="1"/>
  <c r="BB120" i="4"/>
  <c r="BB119" i="4" s="1"/>
  <c r="BB118" i="4" s="1"/>
  <c r="BA120" i="4"/>
  <c r="BA119" i="4" s="1"/>
  <c r="BA118" i="4" s="1"/>
  <c r="AP120" i="4"/>
  <c r="AO120" i="4"/>
  <c r="AN120" i="4"/>
  <c r="AN119" i="4" s="1"/>
  <c r="AM120" i="4"/>
  <c r="AL120" i="4"/>
  <c r="AK120" i="4"/>
  <c r="AH120" i="4"/>
  <c r="AH119" i="4" s="1"/>
  <c r="AD120" i="4"/>
  <c r="AD119" i="4" s="1"/>
  <c r="AC120" i="4"/>
  <c r="AC119" i="4" s="1"/>
  <c r="AC118" i="4" s="1"/>
  <c r="AB120" i="4"/>
  <c r="AB119" i="4" s="1"/>
  <c r="AA120" i="4"/>
  <c r="AA119" i="4" s="1"/>
  <c r="AA118" i="4" s="1"/>
  <c r="Y120" i="4"/>
  <c r="Y119" i="4" s="1"/>
  <c r="R120" i="4"/>
  <c r="R119" i="4" s="1"/>
  <c r="R118" i="4" s="1"/>
  <c r="Q120" i="4"/>
  <c r="P120" i="4"/>
  <c r="P119" i="4" s="1"/>
  <c r="O120" i="4"/>
  <c r="O119" i="4" s="1"/>
  <c r="E120" i="4"/>
  <c r="E119" i="4" s="1"/>
  <c r="D120" i="4"/>
  <c r="D119" i="4" s="1"/>
  <c r="BF119" i="4"/>
  <c r="BF118" i="4" s="1"/>
  <c r="AX119" i="4"/>
  <c r="AS119" i="4"/>
  <c r="AP119" i="4"/>
  <c r="AP118" i="4" s="1"/>
  <c r="AO119" i="4"/>
  <c r="AO118" i="4" s="1"/>
  <c r="AM119" i="4"/>
  <c r="AM118" i="4" s="1"/>
  <c r="AL119" i="4"/>
  <c r="AL118" i="4" s="1"/>
  <c r="AK119" i="4"/>
  <c r="U119" i="4"/>
  <c r="Q119" i="4"/>
  <c r="Q118" i="4" s="1"/>
  <c r="N119" i="4"/>
  <c r="N118" i="4" s="1"/>
  <c r="M119" i="4"/>
  <c r="M118" i="4" s="1"/>
  <c r="BA115" i="4"/>
  <c r="AZ115" i="4"/>
  <c r="AZ114" i="4" s="1"/>
  <c r="AY115" i="4"/>
  <c r="AY114" i="4" s="1"/>
  <c r="AX115" i="4"/>
  <c r="AC115" i="4"/>
  <c r="AC114" i="4" s="1"/>
  <c r="AA115" i="4"/>
  <c r="AA114" i="4" s="1"/>
  <c r="Z115" i="4"/>
  <c r="Z114" i="4" s="1"/>
  <c r="G117" i="4"/>
  <c r="BE115" i="4"/>
  <c r="BE114" i="4" s="1"/>
  <c r="AR115" i="4"/>
  <c r="AR114" i="4" s="1"/>
  <c r="AQ115" i="4"/>
  <c r="AQ114" i="4" s="1"/>
  <c r="AI115" i="4"/>
  <c r="AI114" i="4" s="1"/>
  <c r="V115" i="4"/>
  <c r="V114" i="4" s="1"/>
  <c r="T116" i="4"/>
  <c r="S115" i="4"/>
  <c r="S114" i="4" s="1"/>
  <c r="Q115" i="4"/>
  <c r="Q114" i="4" s="1"/>
  <c r="P115" i="4"/>
  <c r="P114" i="4" s="1"/>
  <c r="N115" i="4"/>
  <c r="K115" i="4"/>
  <c r="H115" i="4"/>
  <c r="H114" i="4" s="1"/>
  <c r="G116" i="4"/>
  <c r="G115" i="4" s="1"/>
  <c r="G114" i="4" s="1"/>
  <c r="BD115" i="4"/>
  <c r="BD114" i="4" s="1"/>
  <c r="BC115" i="4"/>
  <c r="BC114" i="4" s="1"/>
  <c r="BB115" i="4"/>
  <c r="BB114" i="4" s="1"/>
  <c r="AV115" i="4"/>
  <c r="AU115" i="4"/>
  <c r="AS115" i="4"/>
  <c r="AS114" i="4" s="1"/>
  <c r="AP115" i="4"/>
  <c r="AP114" i="4" s="1"/>
  <c r="AO115" i="4"/>
  <c r="AO114" i="4" s="1"/>
  <c r="AN115" i="4"/>
  <c r="AN114" i="4" s="1"/>
  <c r="AM115" i="4"/>
  <c r="AM114" i="4" s="1"/>
  <c r="AE115" i="4"/>
  <c r="AE114" i="4" s="1"/>
  <c r="AD115" i="4"/>
  <c r="AD114" i="4" s="1"/>
  <c r="AB115" i="4"/>
  <c r="AB114" i="4" s="1"/>
  <c r="X115" i="4"/>
  <c r="W115" i="4"/>
  <c r="U115" i="4"/>
  <c r="U114" i="4" s="1"/>
  <c r="R115" i="4"/>
  <c r="R114" i="4" s="1"/>
  <c r="O115" i="4"/>
  <c r="F115" i="4"/>
  <c r="F114" i="4" s="1"/>
  <c r="E115" i="4"/>
  <c r="E114" i="4" s="1"/>
  <c r="D115" i="4"/>
  <c r="D114" i="4" s="1"/>
  <c r="BA114" i="4"/>
  <c r="AX114" i="4"/>
  <c r="AV114" i="4"/>
  <c r="AU114" i="4"/>
  <c r="X114" i="4"/>
  <c r="W114" i="4"/>
  <c r="O114" i="4"/>
  <c r="N114" i="4"/>
  <c r="K114" i="4"/>
  <c r="BG113" i="4"/>
  <c r="AS111" i="4"/>
  <c r="AK111" i="4"/>
  <c r="AJ111" i="4"/>
  <c r="AJ110" i="4" s="1"/>
  <c r="AJ109" i="4" s="1"/>
  <c r="X111" i="4"/>
  <c r="X110" i="4" s="1"/>
  <c r="X109" i="4" s="1"/>
  <c r="M111" i="4"/>
  <c r="M110" i="4" s="1"/>
  <c r="M109" i="4" s="1"/>
  <c r="G113" i="4"/>
  <c r="BC111" i="4"/>
  <c r="BB111" i="4"/>
  <c r="BA111" i="4"/>
  <c r="AZ111" i="4"/>
  <c r="AZ110" i="4" s="1"/>
  <c r="BG112" i="4"/>
  <c r="BG111" i="4" s="1"/>
  <c r="BG110" i="4" s="1"/>
  <c r="BG109" i="4" s="1"/>
  <c r="AR111" i="4"/>
  <c r="AR110" i="4" s="1"/>
  <c r="AR109" i="4" s="1"/>
  <c r="AQ111" i="4"/>
  <c r="AQ110" i="4" s="1"/>
  <c r="AQ109" i="4" s="1"/>
  <c r="AO111" i="4"/>
  <c r="AE111" i="4"/>
  <c r="AE110" i="4" s="1"/>
  <c r="AE109" i="4" s="1"/>
  <c r="AB111" i="4"/>
  <c r="AB110" i="4" s="1"/>
  <c r="W111" i="4"/>
  <c r="W110" i="4" s="1"/>
  <c r="W109" i="4" s="1"/>
  <c r="V111" i="4"/>
  <c r="V110" i="4" s="1"/>
  <c r="V109" i="4" s="1"/>
  <c r="V100" i="4" s="1"/>
  <c r="AG112" i="4"/>
  <c r="S111" i="4"/>
  <c r="S110" i="4" s="1"/>
  <c r="S109" i="4" s="1"/>
  <c r="R111" i="4"/>
  <c r="R110" i="4" s="1"/>
  <c r="R109" i="4" s="1"/>
  <c r="R100" i="4" s="1"/>
  <c r="Q111" i="4"/>
  <c r="Q110" i="4" s="1"/>
  <c r="G112" i="4"/>
  <c r="G111" i="4" s="1"/>
  <c r="F111" i="4"/>
  <c r="F110" i="4" s="1"/>
  <c r="F109" i="4" s="1"/>
  <c r="E111" i="4"/>
  <c r="BF111" i="4"/>
  <c r="BE111" i="4"/>
  <c r="BE110" i="4" s="1"/>
  <c r="BE109" i="4" s="1"/>
  <c r="BD111" i="4"/>
  <c r="AY111" i="4"/>
  <c r="AY110" i="4" s="1"/>
  <c r="AY109" i="4" s="1"/>
  <c r="AX111" i="4"/>
  <c r="AX110" i="4" s="1"/>
  <c r="AX109" i="4" s="1"/>
  <c r="AW111" i="4"/>
  <c r="AW110" i="4" s="1"/>
  <c r="AW109" i="4" s="1"/>
  <c r="AV111" i="4"/>
  <c r="AV110" i="4" s="1"/>
  <c r="AV109" i="4" s="1"/>
  <c r="AU111" i="4"/>
  <c r="AU110" i="4" s="1"/>
  <c r="AU109" i="4" s="1"/>
  <c r="AL111" i="4"/>
  <c r="AI111" i="4"/>
  <c r="AH111" i="4"/>
  <c r="AF111" i="4"/>
  <c r="AD111" i="4"/>
  <c r="AD110" i="4" s="1"/>
  <c r="AC111" i="4"/>
  <c r="AC110" i="4" s="1"/>
  <c r="AA111" i="4"/>
  <c r="AA110" i="4" s="1"/>
  <c r="AA109" i="4" s="1"/>
  <c r="Z111" i="4"/>
  <c r="Z110" i="4" s="1"/>
  <c r="Z109" i="4" s="1"/>
  <c r="Y111" i="4"/>
  <c r="Y110" i="4" s="1"/>
  <c r="Y109" i="4" s="1"/>
  <c r="N111" i="4"/>
  <c r="K111" i="4"/>
  <c r="J111" i="4"/>
  <c r="I111" i="4"/>
  <c r="I110" i="4" s="1"/>
  <c r="I109" i="4" s="1"/>
  <c r="H111" i="4"/>
  <c r="D111" i="4"/>
  <c r="D110" i="4" s="1"/>
  <c r="BF110" i="4"/>
  <c r="BF109" i="4" s="1"/>
  <c r="BD110" i="4"/>
  <c r="BD109" i="4" s="1"/>
  <c r="BC110" i="4"/>
  <c r="BC109" i="4" s="1"/>
  <c r="BB110" i="4"/>
  <c r="BB109" i="4" s="1"/>
  <c r="BA110" i="4"/>
  <c r="BA109" i="4" s="1"/>
  <c r="AS110" i="4"/>
  <c r="AS109" i="4" s="1"/>
  <c r="AO110" i="4"/>
  <c r="AO109" i="4" s="1"/>
  <c r="AL110" i="4"/>
  <c r="AK110" i="4"/>
  <c r="AI110" i="4"/>
  <c r="AI109" i="4" s="1"/>
  <c r="AH110" i="4"/>
  <c r="AH109" i="4" s="1"/>
  <c r="AF110" i="4"/>
  <c r="AF109" i="4" s="1"/>
  <c r="N110" i="4"/>
  <c r="N109" i="4" s="1"/>
  <c r="K110" i="4"/>
  <c r="K109" i="4" s="1"/>
  <c r="J110" i="4"/>
  <c r="J109" i="4" s="1"/>
  <c r="H110" i="4"/>
  <c r="H109" i="4" s="1"/>
  <c r="G110" i="4"/>
  <c r="G109" i="4" s="1"/>
  <c r="E110" i="4"/>
  <c r="E109" i="4" s="1"/>
  <c r="AZ109" i="4"/>
  <c r="AL109" i="4"/>
  <c r="AK109" i="4"/>
  <c r="AD109" i="4"/>
  <c r="AC109" i="4"/>
  <c r="AB109" i="4"/>
  <c r="Q109" i="4"/>
  <c r="D109" i="4"/>
  <c r="BD107" i="4"/>
  <c r="BD106" i="4" s="1"/>
  <c r="BB107" i="4"/>
  <c r="BB106" i="4" s="1"/>
  <c r="BA107" i="4"/>
  <c r="BA106" i="4" s="1"/>
  <c r="AY107" i="4"/>
  <c r="AX107" i="4"/>
  <c r="AX106" i="4" s="1"/>
  <c r="AW107" i="4"/>
  <c r="AW106" i="4" s="1"/>
  <c r="AV107" i="4"/>
  <c r="AS107" i="4"/>
  <c r="AL107" i="4"/>
  <c r="AK107" i="4"/>
  <c r="AK106" i="4" s="1"/>
  <c r="AJ107" i="4"/>
  <c r="AI107" i="4"/>
  <c r="AI106" i="4" s="1"/>
  <c r="AH107" i="4"/>
  <c r="AH106" i="4" s="1"/>
  <c r="AF107" i="4"/>
  <c r="AF106" i="4" s="1"/>
  <c r="AD107" i="4"/>
  <c r="AD106" i="4" s="1"/>
  <c r="AG108" i="4"/>
  <c r="AG107" i="4" s="1"/>
  <c r="AA107" i="4"/>
  <c r="Z107" i="4"/>
  <c r="Z106" i="4" s="1"/>
  <c r="Y107" i="4"/>
  <c r="X107" i="4"/>
  <c r="W107" i="4"/>
  <c r="W106" i="4" s="1"/>
  <c r="V107" i="4"/>
  <c r="V106" i="4" s="1"/>
  <c r="U107" i="4"/>
  <c r="U106" i="4" s="1"/>
  <c r="N107" i="4"/>
  <c r="K107" i="4"/>
  <c r="K106" i="4" s="1"/>
  <c r="BF107" i="4"/>
  <c r="BF106" i="4" s="1"/>
  <c r="BE107" i="4"/>
  <c r="BE106" i="4" s="1"/>
  <c r="BC107" i="4"/>
  <c r="AZ107" i="4"/>
  <c r="AR107" i="4"/>
  <c r="AQ107" i="4"/>
  <c r="AQ106" i="4" s="1"/>
  <c r="AP107" i="4"/>
  <c r="AO107" i="4"/>
  <c r="AN107" i="4"/>
  <c r="AN106" i="4" s="1"/>
  <c r="AM107" i="4"/>
  <c r="AE107" i="4"/>
  <c r="AE106" i="4" s="1"/>
  <c r="AB107" i="4"/>
  <c r="AB106" i="4" s="1"/>
  <c r="S107" i="4"/>
  <c r="S106" i="4" s="1"/>
  <c r="R107" i="4"/>
  <c r="R106" i="4" s="1"/>
  <c r="Q107" i="4"/>
  <c r="P107" i="4"/>
  <c r="O107" i="4"/>
  <c r="M107" i="4"/>
  <c r="L107" i="4"/>
  <c r="L106" i="4" s="1"/>
  <c r="J107" i="4"/>
  <c r="J106" i="4" s="1"/>
  <c r="I107" i="4"/>
  <c r="I106" i="4" s="1"/>
  <c r="E107" i="4"/>
  <c r="E106" i="4" s="1"/>
  <c r="D107" i="4"/>
  <c r="AY106" i="4"/>
  <c r="AV106" i="4"/>
  <c r="AS106" i="4"/>
  <c r="AR106" i="4"/>
  <c r="AO106" i="4"/>
  <c r="AM106" i="4"/>
  <c r="AL106" i="4"/>
  <c r="AJ106" i="4"/>
  <c r="AA106" i="4"/>
  <c r="Y106" i="4"/>
  <c r="X106" i="4"/>
  <c r="Q106" i="4"/>
  <c r="O106" i="4"/>
  <c r="N106" i="4"/>
  <c r="M106" i="4"/>
  <c r="D106" i="4"/>
  <c r="BF103" i="4"/>
  <c r="BF102" i="4" s="1"/>
  <c r="BF101" i="4" s="1"/>
  <c r="AX103" i="4"/>
  <c r="AX102" i="4" s="1"/>
  <c r="AX101" i="4" s="1"/>
  <c r="AK103" i="4"/>
  <c r="AK102" i="4" s="1"/>
  <c r="Z103" i="4"/>
  <c r="Z102" i="4" s="1"/>
  <c r="Z101" i="4" s="1"/>
  <c r="Z100" i="4" s="1"/>
  <c r="W103" i="4"/>
  <c r="M103" i="4"/>
  <c r="M102" i="4" s="1"/>
  <c r="M101" i="4" s="1"/>
  <c r="G105" i="4"/>
  <c r="BE103" i="4"/>
  <c r="BE102" i="4" s="1"/>
  <c r="BE101" i="4" s="1"/>
  <c r="BE100" i="4" s="1"/>
  <c r="BB103" i="4"/>
  <c r="AR103" i="4"/>
  <c r="AR102" i="4" s="1"/>
  <c r="AR101" i="4" s="1"/>
  <c r="AQ103" i="4"/>
  <c r="AQ102" i="4" s="1"/>
  <c r="AQ101" i="4" s="1"/>
  <c r="AQ100" i="4" s="1"/>
  <c r="AO103" i="4"/>
  <c r="AO102" i="4" s="1"/>
  <c r="AN103" i="4"/>
  <c r="AN102" i="4" s="1"/>
  <c r="AN101" i="4" s="1"/>
  <c r="AJ103" i="4"/>
  <c r="AJ102" i="4" s="1"/>
  <c r="AJ101" i="4" s="1"/>
  <c r="AI103" i="4"/>
  <c r="AI102" i="4" s="1"/>
  <c r="AF103" i="4"/>
  <c r="AF102" i="4" s="1"/>
  <c r="AF101" i="4" s="1"/>
  <c r="AE103" i="4"/>
  <c r="AE102" i="4" s="1"/>
  <c r="AE101" i="4" s="1"/>
  <c r="AE100" i="4" s="1"/>
  <c r="AD103" i="4"/>
  <c r="S103" i="4"/>
  <c r="S102" i="4" s="1"/>
  <c r="S101" i="4" s="1"/>
  <c r="R103" i="4"/>
  <c r="Q103" i="4"/>
  <c r="Q102" i="4" s="1"/>
  <c r="P103" i="4"/>
  <c r="P102" i="4" s="1"/>
  <c r="P101" i="4" s="1"/>
  <c r="K103" i="4"/>
  <c r="I103" i="4"/>
  <c r="I102" i="4" s="1"/>
  <c r="I101" i="4" s="1"/>
  <c r="H103" i="4"/>
  <c r="H102" i="4" s="1"/>
  <c r="H101" i="4" s="1"/>
  <c r="G104" i="4"/>
  <c r="G103" i="4" s="1"/>
  <c r="G102" i="4" s="1"/>
  <c r="G101" i="4" s="1"/>
  <c r="F103" i="4"/>
  <c r="AY103" i="4"/>
  <c r="AW103" i="4"/>
  <c r="AW102" i="4" s="1"/>
  <c r="AW101" i="4" s="1"/>
  <c r="AV103" i="4"/>
  <c r="AU103" i="4"/>
  <c r="AU102" i="4" s="1"/>
  <c r="AU101" i="4" s="1"/>
  <c r="AS103" i="4"/>
  <c r="AS102" i="4" s="1"/>
  <c r="AS101" i="4" s="1"/>
  <c r="AP103" i="4"/>
  <c r="AP102" i="4" s="1"/>
  <c r="AP101" i="4" s="1"/>
  <c r="AM103" i="4"/>
  <c r="AM102" i="4" s="1"/>
  <c r="AM101" i="4" s="1"/>
  <c r="AL103" i="4"/>
  <c r="AL102" i="4" s="1"/>
  <c r="AL101" i="4" s="1"/>
  <c r="AA103" i="4"/>
  <c r="X103" i="4"/>
  <c r="X102" i="4" s="1"/>
  <c r="X101" i="4" s="1"/>
  <c r="X100" i="4" s="1"/>
  <c r="V103" i="4"/>
  <c r="U103" i="4"/>
  <c r="O103" i="4"/>
  <c r="O102" i="4" s="1"/>
  <c r="N103" i="4"/>
  <c r="N102" i="4" s="1"/>
  <c r="L103" i="4"/>
  <c r="L102" i="4" s="1"/>
  <c r="L101" i="4" s="1"/>
  <c r="J103" i="4"/>
  <c r="J102" i="4" s="1"/>
  <c r="J101" i="4" s="1"/>
  <c r="D103" i="4"/>
  <c r="D102" i="4" s="1"/>
  <c r="BB102" i="4"/>
  <c r="BB101" i="4" s="1"/>
  <c r="BB100" i="4" s="1"/>
  <c r="AY102" i="4"/>
  <c r="AY101" i="4" s="1"/>
  <c r="AY100" i="4" s="1"/>
  <c r="AV102" i="4"/>
  <c r="AV101" i="4" s="1"/>
  <c r="AD102" i="4"/>
  <c r="AD101" i="4" s="1"/>
  <c r="AA102" i="4"/>
  <c r="AA101" i="4" s="1"/>
  <c r="W102" i="4"/>
  <c r="W101" i="4" s="1"/>
  <c r="V102" i="4"/>
  <c r="V101" i="4" s="1"/>
  <c r="U102" i="4"/>
  <c r="U101" i="4" s="1"/>
  <c r="R102" i="4"/>
  <c r="R101" i="4" s="1"/>
  <c r="K102" i="4"/>
  <c r="F102" i="4"/>
  <c r="AO101" i="4"/>
  <c r="AK101" i="4"/>
  <c r="AI101" i="4"/>
  <c r="AI100" i="4" s="1"/>
  <c r="Q101" i="4"/>
  <c r="O101" i="4"/>
  <c r="N101" i="4"/>
  <c r="K101" i="4"/>
  <c r="K100" i="4" s="1"/>
  <c r="F101" i="4"/>
  <c r="D101" i="4"/>
  <c r="D100" i="4" s="1"/>
  <c r="AT99" i="4"/>
  <c r="AG99" i="4"/>
  <c r="T99" i="4"/>
  <c r="G99" i="4"/>
  <c r="AJ93" i="4"/>
  <c r="L93" i="4"/>
  <c r="BG97" i="4"/>
  <c r="AG97" i="4"/>
  <c r="Q93" i="4"/>
  <c r="T97" i="4"/>
  <c r="G97" i="4"/>
  <c r="AV93" i="4"/>
  <c r="X93" i="4"/>
  <c r="X73" i="4" s="1"/>
  <c r="T96" i="4"/>
  <c r="R93" i="4"/>
  <c r="G96" i="4"/>
  <c r="AZ93" i="4"/>
  <c r="AY93" i="4"/>
  <c r="AW93" i="4"/>
  <c r="AM93" i="4"/>
  <c r="AB93" i="4"/>
  <c r="AA93" i="4"/>
  <c r="Z93" i="4"/>
  <c r="O93" i="4"/>
  <c r="N93" i="4"/>
  <c r="M93" i="4"/>
  <c r="G95" i="4"/>
  <c r="BF93" i="4"/>
  <c r="BE93" i="4"/>
  <c r="BD93" i="4"/>
  <c r="BC93" i="4"/>
  <c r="AS93" i="4"/>
  <c r="AP93" i="4"/>
  <c r="AN93" i="4"/>
  <c r="AI93" i="4"/>
  <c r="AF93" i="4"/>
  <c r="AE93" i="4"/>
  <c r="AC93" i="4"/>
  <c r="K93" i="4"/>
  <c r="J93" i="4"/>
  <c r="I93" i="4"/>
  <c r="H93" i="4"/>
  <c r="G94" i="4"/>
  <c r="E93" i="4"/>
  <c r="AR93" i="4"/>
  <c r="Y93" i="4"/>
  <c r="P93" i="4"/>
  <c r="D93" i="4"/>
  <c r="AZ86" i="4"/>
  <c r="AT92" i="4"/>
  <c r="T92" i="4"/>
  <c r="G92" i="4"/>
  <c r="BC86" i="4"/>
  <c r="BA86" i="4"/>
  <c r="T91" i="4"/>
  <c r="G91" i="4"/>
  <c r="BG90" i="4"/>
  <c r="AY86" i="4"/>
  <c r="AX86" i="4"/>
  <c r="AM86" i="4"/>
  <c r="G90" i="4"/>
  <c r="BE86" i="4"/>
  <c r="BG89" i="4"/>
  <c r="G89" i="4"/>
  <c r="AP86" i="4"/>
  <c r="AO86" i="4"/>
  <c r="AN86" i="4"/>
  <c r="AC86" i="4"/>
  <c r="R86" i="4"/>
  <c r="Q86" i="4"/>
  <c r="P86" i="4"/>
  <c r="AW86" i="4"/>
  <c r="AV86" i="4"/>
  <c r="AU86" i="4"/>
  <c r="AS86" i="4"/>
  <c r="AH86" i="4"/>
  <c r="X86" i="4"/>
  <c r="W86" i="4"/>
  <c r="V86" i="4"/>
  <c r="S86" i="4"/>
  <c r="N86" i="4"/>
  <c r="L86" i="4"/>
  <c r="K86" i="4"/>
  <c r="J86" i="4"/>
  <c r="G87" i="4"/>
  <c r="AL86" i="4"/>
  <c r="AF86" i="4"/>
  <c r="I86" i="4"/>
  <c r="H86" i="4"/>
  <c r="F86" i="4"/>
  <c r="D86" i="4"/>
  <c r="AZ82" i="4"/>
  <c r="AX82" i="4"/>
  <c r="AM82" i="4"/>
  <c r="AL82" i="4"/>
  <c r="AA82" i="4"/>
  <c r="Z82" i="4"/>
  <c r="AG85" i="4"/>
  <c r="O82" i="4"/>
  <c r="N82" i="4"/>
  <c r="L82" i="4"/>
  <c r="K82" i="4"/>
  <c r="G85" i="4"/>
  <c r="BF82" i="4"/>
  <c r="BE82" i="4"/>
  <c r="BD82" i="4"/>
  <c r="AQ82" i="4"/>
  <c r="AI82" i="4"/>
  <c r="AF82" i="4"/>
  <c r="V82" i="4"/>
  <c r="U82" i="4"/>
  <c r="H82" i="4"/>
  <c r="G84" i="4"/>
  <c r="AV82" i="4"/>
  <c r="AS82" i="4"/>
  <c r="AR82" i="4"/>
  <c r="AP82" i="4"/>
  <c r="AO82" i="4"/>
  <c r="X82" i="4"/>
  <c r="W82" i="4"/>
  <c r="S82" i="4"/>
  <c r="Q82" i="4"/>
  <c r="G83" i="4"/>
  <c r="BC82" i="4"/>
  <c r="BB82" i="4"/>
  <c r="AU82" i="4"/>
  <c r="AE82" i="4"/>
  <c r="AD82" i="4"/>
  <c r="AB82" i="4"/>
  <c r="J82" i="4"/>
  <c r="D82" i="4"/>
  <c r="BD76" i="4"/>
  <c r="BB76" i="4"/>
  <c r="AT81" i="4"/>
  <c r="AG81" i="4"/>
  <c r="AB76" i="4"/>
  <c r="BG80" i="4"/>
  <c r="BG79" i="4"/>
  <c r="AG79" i="4"/>
  <c r="T79" i="4"/>
  <c r="G79" i="4"/>
  <c r="AW76" i="4"/>
  <c r="BG78" i="4"/>
  <c r="AN76" i="4"/>
  <c r="Q76" i="4"/>
  <c r="P76" i="4"/>
  <c r="N76" i="4"/>
  <c r="AX76" i="4"/>
  <c r="AT77" i="4"/>
  <c r="AS76" i="4"/>
  <c r="Z76" i="4"/>
  <c r="X76" i="4"/>
  <c r="V76" i="4"/>
  <c r="AG77" i="4"/>
  <c r="T77" i="4"/>
  <c r="R76" i="4"/>
  <c r="G77" i="4"/>
  <c r="BC76" i="4"/>
  <c r="BC73" i="4" s="1"/>
  <c r="BA76" i="4"/>
  <c r="AZ76" i="4"/>
  <c r="AY76" i="4"/>
  <c r="AE76" i="4"/>
  <c r="AD76" i="4"/>
  <c r="AA76" i="4"/>
  <c r="Y76" i="4"/>
  <c r="W76" i="4"/>
  <c r="U76" i="4"/>
  <c r="D76" i="4"/>
  <c r="BA74" i="4"/>
  <c r="AZ74" i="4"/>
  <c r="AY74" i="4"/>
  <c r="AX74" i="4"/>
  <c r="AW74" i="4"/>
  <c r="AV74" i="4"/>
  <c r="AN74" i="4"/>
  <c r="AM74" i="4"/>
  <c r="AI74" i="4"/>
  <c r="AD74" i="4"/>
  <c r="AC74" i="4"/>
  <c r="AB74" i="4"/>
  <c r="AA74" i="4"/>
  <c r="Z74" i="4"/>
  <c r="Y74" i="4"/>
  <c r="X74" i="4"/>
  <c r="O74" i="4"/>
  <c r="L74" i="4"/>
  <c r="I74" i="4"/>
  <c r="G75" i="4"/>
  <c r="G74" i="4" s="1"/>
  <c r="BF74" i="4"/>
  <c r="BE74" i="4"/>
  <c r="BD74" i="4"/>
  <c r="BC74" i="4"/>
  <c r="BB74" i="4"/>
  <c r="AS74" i="4"/>
  <c r="AR74" i="4"/>
  <c r="AQ74" i="4"/>
  <c r="AP74" i="4"/>
  <c r="AO74" i="4"/>
  <c r="AL74" i="4"/>
  <c r="AK74" i="4"/>
  <c r="AJ74" i="4"/>
  <c r="AH74" i="4"/>
  <c r="AF74" i="4"/>
  <c r="AE74" i="4"/>
  <c r="V74" i="4"/>
  <c r="U74" i="4"/>
  <c r="S74" i="4"/>
  <c r="R74" i="4"/>
  <c r="Q74" i="4"/>
  <c r="Q73" i="4" s="1"/>
  <c r="P74" i="4"/>
  <c r="N74" i="4"/>
  <c r="M74" i="4"/>
  <c r="K74" i="4"/>
  <c r="J74" i="4"/>
  <c r="H74" i="4"/>
  <c r="F74" i="4"/>
  <c r="E74" i="4"/>
  <c r="D74" i="4"/>
  <c r="D73" i="4"/>
  <c r="AT72" i="4"/>
  <c r="AG72" i="4"/>
  <c r="T72" i="4"/>
  <c r="G72" i="4"/>
  <c r="BG71" i="4"/>
  <c r="AS66" i="4"/>
  <c r="AM66" i="4"/>
  <c r="AG71" i="4"/>
  <c r="G71" i="4"/>
  <c r="AG70" i="4"/>
  <c r="G70" i="4"/>
  <c r="T69" i="4"/>
  <c r="G69" i="4"/>
  <c r="BG68" i="4"/>
  <c r="AP66" i="4"/>
  <c r="AE66" i="4"/>
  <c r="AD66" i="4"/>
  <c r="AC66" i="4"/>
  <c r="AB66" i="4"/>
  <c r="R66" i="4"/>
  <c r="Q66" i="4"/>
  <c r="E66" i="4"/>
  <c r="AW66" i="4"/>
  <c r="AL66" i="4"/>
  <c r="AJ66" i="4"/>
  <c r="Y66" i="4"/>
  <c r="AG67" i="4"/>
  <c r="N66" i="4"/>
  <c r="M66" i="4"/>
  <c r="L66" i="4"/>
  <c r="G67" i="4"/>
  <c r="BB66" i="4"/>
  <c r="BA66" i="4"/>
  <c r="AZ66" i="4"/>
  <c r="AY66" i="4"/>
  <c r="AX66" i="4"/>
  <c r="Z66" i="4"/>
  <c r="X66" i="4"/>
  <c r="W66" i="4"/>
  <c r="O66" i="4"/>
  <c r="D66" i="4"/>
  <c r="BG65" i="4"/>
  <c r="AT65" i="4"/>
  <c r="AC59" i="4"/>
  <c r="T65" i="4"/>
  <c r="G65" i="4"/>
  <c r="BG64" i="4"/>
  <c r="AT64" i="4"/>
  <c r="AG64" i="4"/>
  <c r="J59" i="4"/>
  <c r="T64" i="4"/>
  <c r="G64" i="4"/>
  <c r="BA59" i="4"/>
  <c r="BA54" i="4" s="1"/>
  <c r="AB59" i="4"/>
  <c r="AA59" i="4"/>
  <c r="N59" i="4"/>
  <c r="BD59" i="4"/>
  <c r="AT62" i="4"/>
  <c r="AG62" i="4"/>
  <c r="V59" i="4"/>
  <c r="U59" i="4"/>
  <c r="S59" i="4"/>
  <c r="T62" i="4"/>
  <c r="G62" i="4"/>
  <c r="AZ59" i="4"/>
  <c r="AW59" i="4"/>
  <c r="AL59" i="4"/>
  <c r="AG61" i="4"/>
  <c r="T61" i="4"/>
  <c r="G61" i="4"/>
  <c r="BC59" i="4"/>
  <c r="AP59" i="4"/>
  <c r="AE59" i="4"/>
  <c r="R59" i="4"/>
  <c r="T60" i="4"/>
  <c r="G60" i="4"/>
  <c r="Z59" i="4"/>
  <c r="Y59" i="4"/>
  <c r="I59" i="4"/>
  <c r="F59" i="4"/>
  <c r="D59" i="4"/>
  <c r="BA57" i="4"/>
  <c r="AZ57" i="4"/>
  <c r="AY57" i="4"/>
  <c r="AX57" i="4"/>
  <c r="AV57" i="4"/>
  <c r="AU57" i="4"/>
  <c r="AM57" i="4"/>
  <c r="AL57" i="4"/>
  <c r="AK57" i="4"/>
  <c r="AE57" i="4"/>
  <c r="AD57" i="4"/>
  <c r="AC57" i="4"/>
  <c r="AB57" i="4"/>
  <c r="AA57" i="4"/>
  <c r="Z57" i="4"/>
  <c r="AG58" i="4"/>
  <c r="AG57" i="4" s="1"/>
  <c r="R57" i="4"/>
  <c r="Q57" i="4"/>
  <c r="P57" i="4"/>
  <c r="O57" i="4"/>
  <c r="N57" i="4"/>
  <c r="M57" i="4"/>
  <c r="L57" i="4"/>
  <c r="J57" i="4"/>
  <c r="BF57" i="4"/>
  <c r="BE57" i="4"/>
  <c r="BD57" i="4"/>
  <c r="BC57" i="4"/>
  <c r="BB57" i="4"/>
  <c r="AS57" i="4"/>
  <c r="AR57" i="4"/>
  <c r="AQ57" i="4"/>
  <c r="AP57" i="4"/>
  <c r="AO57" i="4"/>
  <c r="AN57" i="4"/>
  <c r="AJ57" i="4"/>
  <c r="AI57" i="4"/>
  <c r="AH57" i="4"/>
  <c r="AF57" i="4"/>
  <c r="Y57" i="4"/>
  <c r="X57" i="4"/>
  <c r="W57" i="4"/>
  <c r="V57" i="4"/>
  <c r="U57" i="4"/>
  <c r="S57" i="4"/>
  <c r="K57" i="4"/>
  <c r="I57" i="4"/>
  <c r="H57" i="4"/>
  <c r="F57" i="4"/>
  <c r="D57" i="4"/>
  <c r="AX55" i="4"/>
  <c r="AW55" i="4"/>
  <c r="AV55" i="4"/>
  <c r="AS55" i="4"/>
  <c r="AQ55" i="4"/>
  <c r="AP55" i="4"/>
  <c r="AN55" i="4"/>
  <c r="AM55" i="4"/>
  <c r="AL55" i="4"/>
  <c r="AF55" i="4"/>
  <c r="Z55" i="4"/>
  <c r="Y55" i="4"/>
  <c r="X55" i="4"/>
  <c r="V55" i="4"/>
  <c r="S55" i="4"/>
  <c r="R55" i="4"/>
  <c r="M55" i="4"/>
  <c r="I55" i="4"/>
  <c r="H55" i="4"/>
  <c r="G56" i="4"/>
  <c r="G55" i="4" s="1"/>
  <c r="F55" i="4"/>
  <c r="BF55" i="4"/>
  <c r="BE55" i="4"/>
  <c r="BD55" i="4"/>
  <c r="BC55" i="4"/>
  <c r="BB55" i="4"/>
  <c r="BA55" i="4"/>
  <c r="AZ55" i="4"/>
  <c r="AY55" i="4"/>
  <c r="AU55" i="4"/>
  <c r="AR55" i="4"/>
  <c r="AO55" i="4"/>
  <c r="AJ55" i="4"/>
  <c r="AI55" i="4"/>
  <c r="AH55" i="4"/>
  <c r="AE55" i="4"/>
  <c r="AD55" i="4"/>
  <c r="AC55" i="4"/>
  <c r="AB55" i="4"/>
  <c r="AA55" i="4"/>
  <c r="W55" i="4"/>
  <c r="U55" i="4"/>
  <c r="Q55" i="4"/>
  <c r="P55" i="4"/>
  <c r="O55" i="4"/>
  <c r="N55" i="4"/>
  <c r="N54" i="4" s="1"/>
  <c r="L55" i="4"/>
  <c r="K55" i="4"/>
  <c r="J55" i="4"/>
  <c r="E55" i="4"/>
  <c r="D55" i="4"/>
  <c r="D54" i="4"/>
  <c r="D53" i="4" s="1"/>
  <c r="BG52" i="4"/>
  <c r="AT52" i="4"/>
  <c r="AG52" i="4"/>
  <c r="T52" i="4"/>
  <c r="AL48" i="4"/>
  <c r="AK48" i="4"/>
  <c r="AT51" i="4"/>
  <c r="X48" i="4"/>
  <c r="X45" i="4" s="1"/>
  <c r="X44" i="4" s="1"/>
  <c r="T51" i="4"/>
  <c r="AW48" i="4"/>
  <c r="AW45" i="4" s="1"/>
  <c r="AW44" i="4" s="1"/>
  <c r="AV48" i="4"/>
  <c r="AS48" i="4"/>
  <c r="AS45" i="4" s="1"/>
  <c r="AQ48" i="4"/>
  <c r="AQ45" i="4" s="1"/>
  <c r="AQ44" i="4" s="1"/>
  <c r="AT50" i="4"/>
  <c r="AF48" i="4"/>
  <c r="T50" i="4"/>
  <c r="BF48" i="4"/>
  <c r="BD48" i="4"/>
  <c r="BC48" i="4"/>
  <c r="AZ48" i="4"/>
  <c r="AY48" i="4"/>
  <c r="BG49" i="4"/>
  <c r="AE48" i="4"/>
  <c r="AD48" i="4"/>
  <c r="AB48" i="4"/>
  <c r="AA48" i="4"/>
  <c r="Z48" i="4"/>
  <c r="Y48" i="4"/>
  <c r="J48" i="4"/>
  <c r="BE48" i="4"/>
  <c r="AO48" i="4"/>
  <c r="AN48" i="4"/>
  <c r="AM48" i="4"/>
  <c r="AI48" i="4"/>
  <c r="W48" i="4"/>
  <c r="W45" i="4" s="1"/>
  <c r="W44" i="4" s="1"/>
  <c r="V48" i="4"/>
  <c r="V45" i="4" s="1"/>
  <c r="V44" i="4" s="1"/>
  <c r="U48" i="4"/>
  <c r="U45" i="4" s="1"/>
  <c r="U44" i="4" s="1"/>
  <c r="L48" i="4"/>
  <c r="K48" i="4"/>
  <c r="H48" i="4"/>
  <c r="D48" i="4"/>
  <c r="BE46" i="4"/>
  <c r="BB46" i="4"/>
  <c r="AZ46" i="4"/>
  <c r="AY46" i="4"/>
  <c r="AW46" i="4"/>
  <c r="AV46" i="4"/>
  <c r="AS46" i="4"/>
  <c r="AR46" i="4"/>
  <c r="AQ46" i="4"/>
  <c r="AO46" i="4"/>
  <c r="AN46" i="4"/>
  <c r="AN45" i="4" s="1"/>
  <c r="AN44" i="4" s="1"/>
  <c r="AF46" i="4"/>
  <c r="AD46" i="4"/>
  <c r="AC46" i="4"/>
  <c r="AB46" i="4"/>
  <c r="AB45" i="4" s="1"/>
  <c r="AB44" i="4" s="1"/>
  <c r="X46" i="4"/>
  <c r="V46" i="4"/>
  <c r="U46" i="4"/>
  <c r="S46" i="4"/>
  <c r="R46" i="4"/>
  <c r="Q46" i="4"/>
  <c r="P46" i="4"/>
  <c r="K46" i="4"/>
  <c r="I46" i="4"/>
  <c r="E46" i="4"/>
  <c r="BF46" i="4"/>
  <c r="BF45" i="4" s="1"/>
  <c r="BF44" i="4" s="1"/>
  <c r="BD46" i="4"/>
  <c r="BC46" i="4"/>
  <c r="AX46" i="4"/>
  <c r="AU46" i="4"/>
  <c r="AP46" i="4"/>
  <c r="AM46" i="4"/>
  <c r="AM45" i="4" s="1"/>
  <c r="AM44" i="4" s="1"/>
  <c r="AL46" i="4"/>
  <c r="AK46" i="4"/>
  <c r="AK45" i="4" s="1"/>
  <c r="AK44" i="4" s="1"/>
  <c r="AJ46" i="4"/>
  <c r="AI46" i="4"/>
  <c r="AI45" i="4" s="1"/>
  <c r="AI44" i="4" s="1"/>
  <c r="AH46" i="4"/>
  <c r="AE46" i="4"/>
  <c r="AA46" i="4"/>
  <c r="AA45" i="4" s="1"/>
  <c r="AA44" i="4" s="1"/>
  <c r="Z46" i="4"/>
  <c r="Z45" i="4" s="1"/>
  <c r="Z44" i="4" s="1"/>
  <c r="Y46" i="4"/>
  <c r="Y45" i="4" s="1"/>
  <c r="Y44" i="4" s="1"/>
  <c r="W46" i="4"/>
  <c r="O46" i="4"/>
  <c r="N46" i="4"/>
  <c r="M46" i="4"/>
  <c r="L46" i="4"/>
  <c r="J46" i="4"/>
  <c r="D46" i="4"/>
  <c r="D45" i="4" s="1"/>
  <c r="BE45" i="4"/>
  <c r="BD45" i="4"/>
  <c r="BD44" i="4" s="1"/>
  <c r="BC45" i="4"/>
  <c r="BC44" i="4" s="1"/>
  <c r="AF45" i="4"/>
  <c r="AF44" i="4" s="1"/>
  <c r="AE45" i="4"/>
  <c r="AE44" i="4" s="1"/>
  <c r="J45" i="4"/>
  <c r="J44" i="4" s="1"/>
  <c r="BE44" i="4"/>
  <c r="AS44" i="4"/>
  <c r="D44" i="4"/>
  <c r="BG42" i="4"/>
  <c r="AT42" i="4"/>
  <c r="AG42" i="4"/>
  <c r="T42" i="4"/>
  <c r="G42" i="4"/>
  <c r="BC33" i="4"/>
  <c r="AT41" i="4"/>
  <c r="AB33" i="4"/>
  <c r="G41" i="4"/>
  <c r="BD33" i="4"/>
  <c r="BG40" i="4"/>
  <c r="AT40" i="4"/>
  <c r="AG40" i="4"/>
  <c r="J33" i="4"/>
  <c r="BG39" i="4"/>
  <c r="AM33" i="4"/>
  <c r="AT39" i="4"/>
  <c r="G39" i="4"/>
  <c r="BG38" i="4"/>
  <c r="AT38" i="4"/>
  <c r="AG38" i="4"/>
  <c r="T38" i="4"/>
  <c r="BG37" i="4"/>
  <c r="AK34" i="4"/>
  <c r="Y34" i="4"/>
  <c r="Y33" i="4" s="1"/>
  <c r="G37" i="4"/>
  <c r="BF34" i="4"/>
  <c r="AZ34" i="4"/>
  <c r="AP34" i="4"/>
  <c r="AP33" i="4" s="1"/>
  <c r="AC34" i="4"/>
  <c r="AC33" i="4" s="1"/>
  <c r="AG36" i="4"/>
  <c r="R34" i="4"/>
  <c r="R33" i="4" s="1"/>
  <c r="Q34" i="4"/>
  <c r="Q33" i="4" s="1"/>
  <c r="T36" i="4"/>
  <c r="J34" i="4"/>
  <c r="H34" i="4"/>
  <c r="G36" i="4"/>
  <c r="BC34" i="4"/>
  <c r="BG35" i="4"/>
  <c r="AS34" i="4"/>
  <c r="AS33" i="4" s="1"/>
  <c r="AR34" i="4"/>
  <c r="AR33" i="4" s="1"/>
  <c r="AM34" i="4"/>
  <c r="AJ34" i="4"/>
  <c r="AE34" i="4"/>
  <c r="AE33" i="4" s="1"/>
  <c r="AD34" i="4"/>
  <c r="AD33" i="4" s="1"/>
  <c r="Z34" i="4"/>
  <c r="Z33" i="4" s="1"/>
  <c r="X34" i="4"/>
  <c r="X33" i="4" s="1"/>
  <c r="W34" i="4"/>
  <c r="W33" i="4" s="1"/>
  <c r="AG35" i="4"/>
  <c r="S34" i="4"/>
  <c r="S33" i="4" s="1"/>
  <c r="O34" i="4"/>
  <c r="L34" i="4"/>
  <c r="L33" i="4" s="1"/>
  <c r="F34" i="4"/>
  <c r="E34" i="4"/>
  <c r="BE34" i="4"/>
  <c r="BD34" i="4"/>
  <c r="BB34" i="4"/>
  <c r="BA34" i="4"/>
  <c r="AY34" i="4"/>
  <c r="AX34" i="4"/>
  <c r="AW34" i="4"/>
  <c r="AW33" i="4" s="1"/>
  <c r="AV34" i="4"/>
  <c r="AV33" i="4" s="1"/>
  <c r="AU34" i="4"/>
  <c r="AU33" i="4" s="1"/>
  <c r="AH34" i="4"/>
  <c r="AH33" i="4" s="1"/>
  <c r="AF34" i="4"/>
  <c r="AB34" i="4"/>
  <c r="V34" i="4"/>
  <c r="D34" i="4"/>
  <c r="D33" i="4" s="1"/>
  <c r="BE33" i="4"/>
  <c r="T32" i="4"/>
  <c r="G32" i="4"/>
  <c r="AT31" i="4"/>
  <c r="AF23" i="4"/>
  <c r="T31" i="4"/>
  <c r="G31" i="4"/>
  <c r="AY23" i="4"/>
  <c r="AT30" i="4"/>
  <c r="AG30" i="4"/>
  <c r="G30" i="4"/>
  <c r="BG29" i="4"/>
  <c r="AT29" i="4"/>
  <c r="G29" i="4"/>
  <c r="BG28" i="4"/>
  <c r="AS23" i="4"/>
  <c r="AT28" i="4"/>
  <c r="AG28" i="4"/>
  <c r="G28" i="4"/>
  <c r="AW23" i="4"/>
  <c r="AT27" i="4"/>
  <c r="AG27" i="4"/>
  <c r="G27" i="4"/>
  <c r="BG26" i="4"/>
  <c r="AD23" i="4"/>
  <c r="AC23" i="4"/>
  <c r="AB23" i="4"/>
  <c r="AG26" i="4"/>
  <c r="T26" i="4"/>
  <c r="G26" i="4"/>
  <c r="BF23" i="4"/>
  <c r="AK23" i="4"/>
  <c r="AJ23" i="4"/>
  <c r="AI23" i="4"/>
  <c r="AH23" i="4"/>
  <c r="AG25" i="4"/>
  <c r="N23" i="4"/>
  <c r="M23" i="4"/>
  <c r="L23" i="4"/>
  <c r="K23" i="4"/>
  <c r="J23" i="4"/>
  <c r="T25" i="4"/>
  <c r="G25" i="4"/>
  <c r="AX23" i="4"/>
  <c r="AR23" i="4"/>
  <c r="AP23" i="4"/>
  <c r="AO23" i="4"/>
  <c r="AG24" i="4"/>
  <c r="P23" i="4"/>
  <c r="T24" i="4"/>
  <c r="V23" i="4"/>
  <c r="D23" i="4"/>
  <c r="BG22" i="4"/>
  <c r="AT22" i="4"/>
  <c r="AG22" i="4"/>
  <c r="T22" i="4"/>
  <c r="G22" i="4"/>
  <c r="G21" i="4"/>
  <c r="BG20" i="4"/>
  <c r="AT20" i="4"/>
  <c r="AG20" i="4"/>
  <c r="K11" i="4"/>
  <c r="K10" i="4" s="1"/>
  <c r="J11" i="4"/>
  <c r="J10" i="4" s="1"/>
  <c r="T20" i="4"/>
  <c r="G20" i="4"/>
  <c r="AK11" i="4"/>
  <c r="G19" i="4"/>
  <c r="BG18" i="4"/>
  <c r="AT18" i="4"/>
  <c r="AG18" i="4"/>
  <c r="T18" i="4"/>
  <c r="G18" i="4"/>
  <c r="AZ11" i="4"/>
  <c r="AZ10" i="4" s="1"/>
  <c r="BG17" i="4"/>
  <c r="AP11" i="4"/>
  <c r="AP10" i="4" s="1"/>
  <c r="G17" i="4"/>
  <c r="AV11" i="4"/>
  <c r="AV10" i="4" s="1"/>
  <c r="AT16" i="4"/>
  <c r="AG16" i="4"/>
  <c r="T16" i="4"/>
  <c r="G16" i="4"/>
  <c r="AT15" i="4"/>
  <c r="G15" i="4"/>
  <c r="AT14" i="4"/>
  <c r="R11" i="4"/>
  <c r="R10" i="4" s="1"/>
  <c r="T14" i="4"/>
  <c r="G14" i="4"/>
  <c r="E11" i="4"/>
  <c r="E10" i="4" s="1"/>
  <c r="AX11" i="4"/>
  <c r="AX10" i="4" s="1"/>
  <c r="AW11" i="4"/>
  <c r="AW10" i="4" s="1"/>
  <c r="BG13" i="4"/>
  <c r="AM11" i="4"/>
  <c r="AM10" i="4" s="1"/>
  <c r="AT13" i="4"/>
  <c r="O11" i="4"/>
  <c r="O10" i="4" s="1"/>
  <c r="M11" i="4"/>
  <c r="M10" i="4" s="1"/>
  <c r="L11" i="4"/>
  <c r="L10" i="4" s="1"/>
  <c r="L9" i="4" s="1"/>
  <c r="L8" i="4" s="1"/>
  <c r="T13" i="4"/>
  <c r="G13" i="4"/>
  <c r="AQ11" i="4"/>
  <c r="AQ10" i="4" s="1"/>
  <c r="AN11" i="4"/>
  <c r="AN10" i="4" s="1"/>
  <c r="V11" i="4"/>
  <c r="V10" i="4" s="1"/>
  <c r="U11" i="4"/>
  <c r="U10" i="4" s="1"/>
  <c r="S11" i="4"/>
  <c r="S10" i="4" s="1"/>
  <c r="G12" i="4"/>
  <c r="AO11" i="4"/>
  <c r="AO10" i="4" s="1"/>
  <c r="AJ11" i="4"/>
  <c r="AI11" i="4"/>
  <c r="AI10" i="4" s="1"/>
  <c r="X11" i="4"/>
  <c r="X10" i="4" s="1"/>
  <c r="W11" i="4"/>
  <c r="W10" i="4" s="1"/>
  <c r="D11" i="4"/>
  <c r="D10" i="4" s="1"/>
  <c r="AK10" i="4"/>
  <c r="AJ10" i="4"/>
  <c r="D9" i="4"/>
  <c r="D8" i="4" s="1"/>
  <c r="R52" i="3"/>
  <c r="D43" i="3"/>
  <c r="Y38" i="3"/>
  <c r="D38" i="3"/>
  <c r="AD36" i="3"/>
  <c r="AD35" i="3" s="1"/>
  <c r="AD34" i="3" s="1"/>
  <c r="AD33" i="3" s="1"/>
  <c r="AC36" i="3"/>
  <c r="AC35" i="3" s="1"/>
  <c r="AC34" i="3" s="1"/>
  <c r="AC33" i="3" s="1"/>
  <c r="Z36" i="3"/>
  <c r="Z35" i="3" s="1"/>
  <c r="Z34" i="3" s="1"/>
  <c r="Z33" i="3" s="1"/>
  <c r="W36" i="3"/>
  <c r="W35" i="3" s="1"/>
  <c r="W34" i="3" s="1"/>
  <c r="W33" i="3" s="1"/>
  <c r="V36" i="3"/>
  <c r="V35" i="3" s="1"/>
  <c r="V34" i="3" s="1"/>
  <c r="V33" i="3" s="1"/>
  <c r="U36" i="3"/>
  <c r="U35" i="3" s="1"/>
  <c r="U34" i="3" s="1"/>
  <c r="U33" i="3" s="1"/>
  <c r="T36" i="3"/>
  <c r="T35" i="3" s="1"/>
  <c r="T34" i="3" s="1"/>
  <c r="T33" i="3" s="1"/>
  <c r="S36" i="3"/>
  <c r="S35" i="3" s="1"/>
  <c r="S34" i="3" s="1"/>
  <c r="S33" i="3" s="1"/>
  <c r="Q36" i="3"/>
  <c r="Q35" i="3" s="1"/>
  <c r="N36" i="3"/>
  <c r="N35" i="3" s="1"/>
  <c r="N34" i="3" s="1"/>
  <c r="N33" i="3" s="1"/>
  <c r="K36" i="3"/>
  <c r="K35" i="3" s="1"/>
  <c r="K34" i="3" s="1"/>
  <c r="K33" i="3" s="1"/>
  <c r="J36" i="3"/>
  <c r="J35" i="3" s="1"/>
  <c r="J34" i="3" s="1"/>
  <c r="J33" i="3" s="1"/>
  <c r="I36" i="3"/>
  <c r="I35" i="3" s="1"/>
  <c r="I34" i="3" s="1"/>
  <c r="I33" i="3" s="1"/>
  <c r="H36" i="3"/>
  <c r="H35" i="3" s="1"/>
  <c r="H34" i="3" s="1"/>
  <c r="H33" i="3" s="1"/>
  <c r="G36" i="3"/>
  <c r="G35" i="3" s="1"/>
  <c r="G34" i="3" s="1"/>
  <c r="G33" i="3" s="1"/>
  <c r="F36" i="3"/>
  <c r="F35" i="3" s="1"/>
  <c r="F34" i="3" s="1"/>
  <c r="F33" i="3" s="1"/>
  <c r="E36" i="3"/>
  <c r="E35" i="3" s="1"/>
  <c r="E34" i="3" s="1"/>
  <c r="E33" i="3" s="1"/>
  <c r="AB36" i="3"/>
  <c r="AB35" i="3" s="1"/>
  <c r="AB34" i="3" s="1"/>
  <c r="AB33" i="3" s="1"/>
  <c r="AA36" i="3"/>
  <c r="Y36" i="3"/>
  <c r="X36" i="3"/>
  <c r="P36" i="3"/>
  <c r="O36" i="3"/>
  <c r="M36" i="3"/>
  <c r="M35" i="3" s="1"/>
  <c r="M34" i="3" s="1"/>
  <c r="M33" i="3" s="1"/>
  <c r="L36" i="3"/>
  <c r="L35" i="3" s="1"/>
  <c r="D36" i="3"/>
  <c r="D35" i="3" s="1"/>
  <c r="D34" i="3" s="1"/>
  <c r="D33" i="3" s="1"/>
  <c r="AA35" i="3"/>
  <c r="AA34" i="3" s="1"/>
  <c r="AA33" i="3" s="1"/>
  <c r="Y35" i="3"/>
  <c r="Y34" i="3" s="1"/>
  <c r="Y33" i="3" s="1"/>
  <c r="X35" i="3"/>
  <c r="X34" i="3" s="1"/>
  <c r="X33" i="3" s="1"/>
  <c r="P35" i="3"/>
  <c r="P34" i="3" s="1"/>
  <c r="P33" i="3" s="1"/>
  <c r="O35" i="3"/>
  <c r="O34" i="3" s="1"/>
  <c r="O33" i="3" s="1"/>
  <c r="Q34" i="3"/>
  <c r="Q33" i="3" s="1"/>
  <c r="L33" i="3"/>
  <c r="AE26" i="3"/>
  <c r="T23" i="3"/>
  <c r="Z23" i="3"/>
  <c r="Y23" i="3"/>
  <c r="P23" i="3"/>
  <c r="O23" i="3"/>
  <c r="D23" i="3"/>
  <c r="AD19" i="3"/>
  <c r="P19" i="3"/>
  <c r="P18" i="3" s="1"/>
  <c r="AE22" i="3"/>
  <c r="L19" i="3"/>
  <c r="J19" i="3"/>
  <c r="AC19" i="3"/>
  <c r="Z19" i="3"/>
  <c r="Y19" i="3"/>
  <c r="T19" i="3"/>
  <c r="T18" i="3" s="1"/>
  <c r="S19" i="3"/>
  <c r="Q19" i="3"/>
  <c r="O19" i="3"/>
  <c r="N19" i="3"/>
  <c r="F19" i="3"/>
  <c r="AB19" i="3"/>
  <c r="D19" i="3"/>
  <c r="M14" i="3"/>
  <c r="M13" i="3" s="1"/>
  <c r="AC14" i="3"/>
  <c r="AC13" i="3" s="1"/>
  <c r="AB14" i="3"/>
  <c r="AB13" i="3" s="1"/>
  <c r="AD14" i="3"/>
  <c r="AD13" i="3" s="1"/>
  <c r="W14" i="3"/>
  <c r="W13" i="3" s="1"/>
  <c r="V14" i="3"/>
  <c r="V13" i="3" s="1"/>
  <c r="U14" i="3"/>
  <c r="U13" i="3" s="1"/>
  <c r="I14" i="3"/>
  <c r="I13" i="3" s="1"/>
  <c r="H14" i="3"/>
  <c r="H13" i="3" s="1"/>
  <c r="G14" i="3"/>
  <c r="G13" i="3" s="1"/>
  <c r="L14" i="3"/>
  <c r="L13" i="3" s="1"/>
  <c r="J14" i="3"/>
  <c r="J13" i="3" s="1"/>
  <c r="D14" i="3"/>
  <c r="D13" i="3"/>
  <c r="AE11" i="3"/>
  <c r="AE10" i="3" s="1"/>
  <c r="AE9" i="3" s="1"/>
  <c r="AE8" i="3" s="1"/>
  <c r="R11" i="3"/>
  <c r="E11" i="3"/>
  <c r="AD10" i="3"/>
  <c r="AC10" i="3"/>
  <c r="AB10" i="3"/>
  <c r="AA10" i="3"/>
  <c r="AA9" i="3" s="1"/>
  <c r="AA8" i="3" s="1"/>
  <c r="Z10" i="3"/>
  <c r="Z9" i="3" s="1"/>
  <c r="Z8" i="3" s="1"/>
  <c r="Y10" i="3"/>
  <c r="Y9" i="3" s="1"/>
  <c r="Y8" i="3" s="1"/>
  <c r="X10" i="3"/>
  <c r="X9" i="3" s="1"/>
  <c r="X8" i="3" s="1"/>
  <c r="W10" i="3"/>
  <c r="V10" i="3"/>
  <c r="U10" i="3"/>
  <c r="T10" i="3"/>
  <c r="S10" i="3"/>
  <c r="R10" i="3"/>
  <c r="Q10" i="3"/>
  <c r="P10" i="3"/>
  <c r="O10" i="3"/>
  <c r="O9" i="3" s="1"/>
  <c r="O8" i="3" s="1"/>
  <c r="N10" i="3"/>
  <c r="N9" i="3" s="1"/>
  <c r="N8" i="3" s="1"/>
  <c r="M10" i="3"/>
  <c r="M9" i="3" s="1"/>
  <c r="M8" i="3" s="1"/>
  <c r="L10" i="3"/>
  <c r="L9" i="3" s="1"/>
  <c r="L8" i="3" s="1"/>
  <c r="K10" i="3"/>
  <c r="K9" i="3" s="1"/>
  <c r="K8" i="3" s="1"/>
  <c r="J10" i="3"/>
  <c r="J9" i="3" s="1"/>
  <c r="J8" i="3" s="1"/>
  <c r="I10" i="3"/>
  <c r="H10" i="3"/>
  <c r="G10" i="3"/>
  <c r="F10" i="3"/>
  <c r="E10" i="3"/>
  <c r="D10" i="3"/>
  <c r="D9" i="3" s="1"/>
  <c r="D8" i="3" s="1"/>
  <c r="AD9" i="3"/>
  <c r="AD8" i="3" s="1"/>
  <c r="AC9" i="3"/>
  <c r="AC8" i="3" s="1"/>
  <c r="AB9" i="3"/>
  <c r="AB8" i="3" s="1"/>
  <c r="W9" i="3"/>
  <c r="V9" i="3"/>
  <c r="V8" i="3" s="1"/>
  <c r="U9" i="3"/>
  <c r="U8" i="3" s="1"/>
  <c r="T9" i="3"/>
  <c r="S9" i="3"/>
  <c r="S8" i="3" s="1"/>
  <c r="R9" i="3"/>
  <c r="R8" i="3" s="1"/>
  <c r="Q9" i="3"/>
  <c r="Q8" i="3" s="1"/>
  <c r="P9" i="3"/>
  <c r="P8" i="3" s="1"/>
  <c r="I9" i="3"/>
  <c r="I8" i="3" s="1"/>
  <c r="H9" i="3"/>
  <c r="H8" i="3" s="1"/>
  <c r="G9" i="3"/>
  <c r="G8" i="3" s="1"/>
  <c r="F9" i="3"/>
  <c r="F8" i="3" s="1"/>
  <c r="E9" i="3"/>
  <c r="E8" i="3" s="1"/>
  <c r="W8" i="3"/>
  <c r="T8" i="3"/>
  <c r="G20" i="2"/>
  <c r="Q32" i="2"/>
  <c r="Q31" i="2"/>
  <c r="Q30" i="2"/>
  <c r="Q29" i="2"/>
  <c r="Q28" i="2"/>
  <c r="Q27" i="2"/>
  <c r="Q26" i="2"/>
  <c r="L20" i="2"/>
  <c r="K20" i="2"/>
  <c r="J20" i="2"/>
  <c r="Q25" i="2"/>
  <c r="Q24" i="2"/>
  <c r="N20" i="2"/>
  <c r="Q23" i="2"/>
  <c r="P20" i="2"/>
  <c r="O20" i="2"/>
  <c r="Q22" i="2"/>
  <c r="D20" i="2"/>
  <c r="Q21" i="2"/>
  <c r="Q20" i="2" s="1"/>
  <c r="F20" i="2"/>
  <c r="E20" i="2"/>
  <c r="H20" i="2"/>
  <c r="J18" i="2"/>
  <c r="J17" i="2" s="1"/>
  <c r="I18" i="2"/>
  <c r="I17" i="2" s="1"/>
  <c r="F18" i="2"/>
  <c r="F17" i="2" s="1"/>
  <c r="Q19" i="2"/>
  <c r="Q18" i="2" s="1"/>
  <c r="Q17" i="2" s="1"/>
  <c r="D18" i="2"/>
  <c r="D17" i="2" s="1"/>
  <c r="P18" i="2"/>
  <c r="P17" i="2" s="1"/>
  <c r="O18" i="2"/>
  <c r="O17" i="2" s="1"/>
  <c r="N18" i="2"/>
  <c r="N17" i="2" s="1"/>
  <c r="M18" i="2"/>
  <c r="M17" i="2" s="1"/>
  <c r="L18" i="2"/>
  <c r="L17" i="2" s="1"/>
  <c r="K18" i="2"/>
  <c r="K17" i="2" s="1"/>
  <c r="K15" i="2" s="1"/>
  <c r="H18" i="2"/>
  <c r="G18" i="2"/>
  <c r="H17" i="2"/>
  <c r="H16" i="2" s="1"/>
  <c r="G17" i="2"/>
  <c r="G16" i="2" s="1"/>
  <c r="H15" i="2"/>
  <c r="G15" i="2"/>
  <c r="H12" i="2"/>
  <c r="Q14" i="2"/>
  <c r="P12" i="2"/>
  <c r="O12" i="2"/>
  <c r="N12" i="2"/>
  <c r="M12" i="2"/>
  <c r="L12" i="2"/>
  <c r="K12" i="2"/>
  <c r="J12" i="2"/>
  <c r="I12" i="2"/>
  <c r="F12" i="2"/>
  <c r="E12" i="2"/>
  <c r="D12" i="2"/>
  <c r="P10" i="2"/>
  <c r="P9" i="2" s="1"/>
  <c r="P8" i="2" s="1"/>
  <c r="O10" i="2"/>
  <c r="O9" i="2" s="1"/>
  <c r="O8" i="2" s="1"/>
  <c r="N10" i="2"/>
  <c r="N9" i="2" s="1"/>
  <c r="N8" i="2" s="1"/>
  <c r="Q11" i="2"/>
  <c r="Q10" i="2" s="1"/>
  <c r="L10" i="2"/>
  <c r="L9" i="2" s="1"/>
  <c r="L8" i="2" s="1"/>
  <c r="K10" i="2"/>
  <c r="K9" i="2" s="1"/>
  <c r="K8" i="2" s="1"/>
  <c r="K7" i="2" s="1"/>
  <c r="K33" i="2" s="1"/>
  <c r="J10" i="2"/>
  <c r="J9" i="2" s="1"/>
  <c r="J8" i="2" s="1"/>
  <c r="I10" i="2"/>
  <c r="I9" i="2" s="1"/>
  <c r="I8" i="2" s="1"/>
  <c r="H10" i="2"/>
  <c r="H9" i="2" s="1"/>
  <c r="H8" i="2" s="1"/>
  <c r="H7" i="2" s="1"/>
  <c r="H33" i="2" s="1"/>
  <c r="G10" i="2"/>
  <c r="F10" i="2"/>
  <c r="F9" i="2" s="1"/>
  <c r="F8" i="2" s="1"/>
  <c r="E10" i="2"/>
  <c r="E9" i="2" s="1"/>
  <c r="E8" i="2" s="1"/>
  <c r="D10" i="2"/>
  <c r="D9" i="2" s="1"/>
  <c r="D8" i="2" s="1"/>
  <c r="AB23" i="3" l="1"/>
  <c r="R40" i="3"/>
  <c r="AE51" i="3"/>
  <c r="AE17" i="3"/>
  <c r="M19" i="3"/>
  <c r="AC23" i="3"/>
  <c r="P14" i="3"/>
  <c r="P13" i="3" s="1"/>
  <c r="P12" i="3" s="1"/>
  <c r="P7" i="3" s="1"/>
  <c r="H19" i="3"/>
  <c r="I19" i="3"/>
  <c r="Z38" i="3"/>
  <c r="AE52" i="3"/>
  <c r="AE47" i="3"/>
  <c r="AA23" i="3"/>
  <c r="R39" i="3"/>
  <c r="AE50" i="3"/>
  <c r="AE15" i="3"/>
  <c r="Y14" i="3"/>
  <c r="Y13" i="3" s="1"/>
  <c r="Y12" i="3" s="1"/>
  <c r="Y7" i="3" s="1"/>
  <c r="Y55" i="3" s="1"/>
  <c r="R28" i="3"/>
  <c r="AE45" i="3"/>
  <c r="AE48" i="3"/>
  <c r="Z14" i="3"/>
  <c r="Z13" i="3" s="1"/>
  <c r="Z12" i="3" s="1"/>
  <c r="Z7" i="3" s="1"/>
  <c r="Z55" i="3" s="1"/>
  <c r="G23" i="3"/>
  <c r="R29" i="3"/>
  <c r="AD23" i="3"/>
  <c r="AB38" i="3"/>
  <c r="AA14" i="3"/>
  <c r="AA13" i="3" s="1"/>
  <c r="I23" i="3"/>
  <c r="H23" i="3"/>
  <c r="R30" i="3"/>
  <c r="R43" i="3"/>
  <c r="AE44" i="3"/>
  <c r="S14" i="3"/>
  <c r="S13" i="3" s="1"/>
  <c r="T14" i="3"/>
  <c r="T13" i="3" s="1"/>
  <c r="T12" i="3" s="1"/>
  <c r="T7" i="3" s="1"/>
  <c r="J23" i="3"/>
  <c r="J18" i="3" s="1"/>
  <c r="J12" i="3" s="1"/>
  <c r="J7" i="3" s="1"/>
  <c r="R44" i="3"/>
  <c r="L23" i="3"/>
  <c r="R45" i="3"/>
  <c r="M23" i="3"/>
  <c r="M18" i="3" s="1"/>
  <c r="M12" i="3" s="1"/>
  <c r="M7" i="3" s="1"/>
  <c r="M55" i="3" s="1"/>
  <c r="V19" i="3"/>
  <c r="R47" i="3"/>
  <c r="O38" i="3"/>
  <c r="Z18" i="3"/>
  <c r="R51" i="3"/>
  <c r="AA19" i="3"/>
  <c r="AA18" i="3" s="1"/>
  <c r="AA12" i="3" s="1"/>
  <c r="AA7" i="3" s="1"/>
  <c r="AA55" i="3" s="1"/>
  <c r="AE41" i="3"/>
  <c r="S23" i="3"/>
  <c r="S18" i="3" s="1"/>
  <c r="Q23" i="3"/>
  <c r="AE28" i="3"/>
  <c r="O14" i="3"/>
  <c r="O13" i="3" s="1"/>
  <c r="Q14" i="3"/>
  <c r="Q13" i="3" s="1"/>
  <c r="E19" i="3"/>
  <c r="U19" i="3"/>
  <c r="R42" i="3"/>
  <c r="R48" i="3"/>
  <c r="W19" i="3"/>
  <c r="AE39" i="3"/>
  <c r="N14" i="3"/>
  <c r="N13" i="3" s="1"/>
  <c r="V23" i="3"/>
  <c r="V18" i="3" s="1"/>
  <c r="V12" i="3" s="1"/>
  <c r="V7" i="3" s="1"/>
  <c r="V55" i="3" s="1"/>
  <c r="AE43" i="3"/>
  <c r="R49" i="3"/>
  <c r="G19" i="3"/>
  <c r="N38" i="3"/>
  <c r="Y18" i="3"/>
  <c r="AE29" i="3"/>
  <c r="W23" i="3"/>
  <c r="R50" i="3"/>
  <c r="AL11" i="4"/>
  <c r="AL10" i="4" s="1"/>
  <c r="AT12" i="4"/>
  <c r="AA23" i="4"/>
  <c r="AI123" i="4"/>
  <c r="AT124" i="4"/>
  <c r="AT123" i="4" s="1"/>
  <c r="BG25" i="4"/>
  <c r="BE23" i="4"/>
  <c r="K45" i="4"/>
  <c r="K44" i="4" s="1"/>
  <c r="AG89" i="4"/>
  <c r="AD86" i="4"/>
  <c r="AD73" i="4" s="1"/>
  <c r="H100" i="4"/>
  <c r="D7" i="4"/>
  <c r="T35" i="4"/>
  <c r="T34" i="4" s="1"/>
  <c r="G59" i="4"/>
  <c r="AJ86" i="4"/>
  <c r="AT87" i="4"/>
  <c r="S9" i="4"/>
  <c r="S8" i="4" s="1"/>
  <c r="S7" i="4" s="1"/>
  <c r="AG34" i="4"/>
  <c r="AG33" i="4" s="1"/>
  <c r="Z73" i="4"/>
  <c r="G88" i="4"/>
  <c r="G86" i="4" s="1"/>
  <c r="E86" i="4"/>
  <c r="G100" i="4"/>
  <c r="N45" i="4"/>
  <c r="N44" i="4" s="1"/>
  <c r="AW54" i="4"/>
  <c r="AW53" i="4" s="1"/>
  <c r="AW43" i="4" s="1"/>
  <c r="AA73" i="4"/>
  <c r="V9" i="4"/>
  <c r="V8" i="4" s="1"/>
  <c r="AJ9" i="4"/>
  <c r="AJ8" i="4" s="1"/>
  <c r="AI9" i="4"/>
  <c r="AI8" i="4" s="1"/>
  <c r="AP9" i="4"/>
  <c r="AP8" i="4" s="1"/>
  <c r="AV66" i="4"/>
  <c r="BG67" i="4"/>
  <c r="BG66" i="4" s="1"/>
  <c r="I118" i="4"/>
  <c r="BG16" i="4"/>
  <c r="AU11" i="4"/>
  <c r="AU10" i="4" s="1"/>
  <c r="J118" i="4"/>
  <c r="AV9" i="4"/>
  <c r="AV8" i="4" s="1"/>
  <c r="J9" i="4"/>
  <c r="J8" i="4" s="1"/>
  <c r="AV23" i="4"/>
  <c r="BE73" i="4"/>
  <c r="N11" i="4"/>
  <c r="N10" i="4" s="1"/>
  <c r="N9" i="4" s="1"/>
  <c r="N8" i="4" s="1"/>
  <c r="T12" i="4"/>
  <c r="AW9" i="4"/>
  <c r="AW8" i="4" s="1"/>
  <c r="X9" i="4"/>
  <c r="X8" i="4" s="1"/>
  <c r="X7" i="4" s="1"/>
  <c r="AX9" i="4"/>
  <c r="AX8" i="4" s="1"/>
  <c r="G52" i="4"/>
  <c r="G93" i="4"/>
  <c r="BG27" i="4"/>
  <c r="AU23" i="4"/>
  <c r="AG105" i="4"/>
  <c r="Y103" i="4"/>
  <c r="Y102" i="4" s="1"/>
  <c r="Y101" i="4" s="1"/>
  <c r="G40" i="4"/>
  <c r="AK55" i="4"/>
  <c r="AT56" i="4"/>
  <c r="AT55" i="4" s="1"/>
  <c r="AG91" i="4"/>
  <c r="AA86" i="4"/>
  <c r="I100" i="4"/>
  <c r="AG104" i="4"/>
  <c r="AG121" i="4"/>
  <c r="AG120" i="4" s="1"/>
  <c r="AG119" i="4" s="1"/>
  <c r="S127" i="4"/>
  <c r="T19" i="4"/>
  <c r="R23" i="4"/>
  <c r="R9" i="4" s="1"/>
  <c r="R8" i="4" s="1"/>
  <c r="AQ23" i="4"/>
  <c r="AQ9" i="4" s="1"/>
  <c r="AQ8" i="4" s="1"/>
  <c r="AQ7" i="4" s="1"/>
  <c r="AQ140" i="4" s="1"/>
  <c r="AL23" i="4"/>
  <c r="AG29" i="4"/>
  <c r="AG23" i="4" s="1"/>
  <c r="BA33" i="4"/>
  <c r="T39" i="4"/>
  <c r="T40" i="4"/>
  <c r="P45" i="4"/>
  <c r="P44" i="4" s="1"/>
  <c r="AO45" i="4"/>
  <c r="AO44" i="4" s="1"/>
  <c r="AC54" i="4"/>
  <c r="AL54" i="4"/>
  <c r="BG69" i="4"/>
  <c r="G81" i="4"/>
  <c r="AT90" i="4"/>
  <c r="T112" i="4"/>
  <c r="AY120" i="4"/>
  <c r="AY119" i="4" s="1"/>
  <c r="AY118" i="4" s="1"/>
  <c r="BG121" i="4"/>
  <c r="BG120" i="4" s="1"/>
  <c r="BG119" i="4" s="1"/>
  <c r="BG118" i="4" s="1"/>
  <c r="T128" i="4"/>
  <c r="AS127" i="4"/>
  <c r="AJ100" i="4"/>
  <c r="AE73" i="4"/>
  <c r="AV76" i="4"/>
  <c r="O86" i="4"/>
  <c r="O73" i="4" s="1"/>
  <c r="T88" i="4"/>
  <c r="AL93" i="4"/>
  <c r="AT95" i="4"/>
  <c r="AG17" i="4"/>
  <c r="T27" i="4"/>
  <c r="T23" i="4" s="1"/>
  <c r="E33" i="4"/>
  <c r="AZ33" i="4"/>
  <c r="AG37" i="4"/>
  <c r="O33" i="4"/>
  <c r="AG50" i="4"/>
  <c r="H59" i="4"/>
  <c r="AG87" i="4"/>
  <c r="U86" i="4"/>
  <c r="BG116" i="4"/>
  <c r="H54" i="4"/>
  <c r="H53" i="4" s="1"/>
  <c r="P11" i="4"/>
  <c r="P10" i="4" s="1"/>
  <c r="P9" i="4" s="1"/>
  <c r="P8" i="4" s="1"/>
  <c r="Q11" i="4"/>
  <c r="Q10" i="4" s="1"/>
  <c r="Q9" i="4" s="1"/>
  <c r="Q8" i="4" s="1"/>
  <c r="AM54" i="4"/>
  <c r="AM53" i="4" s="1"/>
  <c r="AM43" i="4" s="1"/>
  <c r="U127" i="4"/>
  <c r="AG128" i="4"/>
  <c r="AS11" i="4"/>
  <c r="AS10" i="4" s="1"/>
  <c r="AS9" i="4" s="1"/>
  <c r="AS8" i="4" s="1"/>
  <c r="M82" i="4"/>
  <c r="T84" i="4"/>
  <c r="W23" i="4"/>
  <c r="W9" i="4" s="1"/>
  <c r="W8" i="4" s="1"/>
  <c r="W7" i="4" s="1"/>
  <c r="AL45" i="4"/>
  <c r="AL44" i="4" s="1"/>
  <c r="U123" i="4"/>
  <c r="U118" i="4" s="1"/>
  <c r="AG124" i="4"/>
  <c r="AG123" i="4" s="1"/>
  <c r="Y11" i="4"/>
  <c r="Y10" i="4" s="1"/>
  <c r="Y9" i="4" s="1"/>
  <c r="Y8" i="4" s="1"/>
  <c r="R54" i="4"/>
  <c r="AU59" i="4"/>
  <c r="AU54" i="4" s="1"/>
  <c r="AK100" i="4"/>
  <c r="AF115" i="4"/>
  <c r="AF114" i="4" s="1"/>
  <c r="AF100" i="4" s="1"/>
  <c r="AG116" i="4"/>
  <c r="AG115" i="4" s="1"/>
  <c r="AG114" i="4" s="1"/>
  <c r="BG129" i="4"/>
  <c r="AX127" i="4"/>
  <c r="H11" i="4"/>
  <c r="H10" i="4" s="1"/>
  <c r="H9" i="4" s="1"/>
  <c r="H8" i="4" s="1"/>
  <c r="AG19" i="4"/>
  <c r="AX48" i="4"/>
  <c r="AX45" i="4" s="1"/>
  <c r="AX44" i="4" s="1"/>
  <c r="BG51" i="4"/>
  <c r="J66" i="4"/>
  <c r="F66" i="4"/>
  <c r="F54" i="4" s="1"/>
  <c r="AU74" i="4"/>
  <c r="BG75" i="4"/>
  <c r="BG74" i="4" s="1"/>
  <c r="AX33" i="4"/>
  <c r="AR11" i="4"/>
  <c r="AR10" i="4" s="1"/>
  <c r="AR9" i="4" s="1"/>
  <c r="AR8" i="4" s="1"/>
  <c r="G35" i="4"/>
  <c r="G34" i="4" s="1"/>
  <c r="AV45" i="4"/>
  <c r="AV44" i="4" s="1"/>
  <c r="AI66" i="4"/>
  <c r="AA11" i="4"/>
  <c r="AA10" i="4" s="1"/>
  <c r="AA9" i="4" s="1"/>
  <c r="AA8" i="4" s="1"/>
  <c r="T15" i="4"/>
  <c r="T21" i="4"/>
  <c r="Z23" i="4"/>
  <c r="AZ23" i="4"/>
  <c r="AZ9" i="4" s="1"/>
  <c r="AZ8" i="4" s="1"/>
  <c r="AZ7" i="4" s="1"/>
  <c r="AZ140" i="4" s="1"/>
  <c r="AT25" i="4"/>
  <c r="AT32" i="4"/>
  <c r="AT35" i="4"/>
  <c r="AT34" i="4" s="1"/>
  <c r="AT33" i="4" s="1"/>
  <c r="AG51" i="4"/>
  <c r="K66" i="4"/>
  <c r="AK66" i="4"/>
  <c r="G68" i="4"/>
  <c r="T94" i="4"/>
  <c r="BA127" i="4"/>
  <c r="Z127" i="4"/>
  <c r="AG129" i="4"/>
  <c r="AY11" i="4"/>
  <c r="AY10" i="4" s="1"/>
  <c r="BA23" i="4"/>
  <c r="U34" i="4"/>
  <c r="U33" i="4" s="1"/>
  <c r="AX59" i="4"/>
  <c r="AX54" i="4" s="1"/>
  <c r="AX53" i="4" s="1"/>
  <c r="BG60" i="4"/>
  <c r="T68" i="4"/>
  <c r="AG68" i="4"/>
  <c r="AG94" i="4"/>
  <c r="AG93" i="4" s="1"/>
  <c r="S100" i="4"/>
  <c r="AI120" i="4"/>
  <c r="AI119" i="4" s="1"/>
  <c r="AI118" i="4" s="1"/>
  <c r="AT121" i="4"/>
  <c r="AT120" i="4" s="1"/>
  <c r="AT119" i="4" s="1"/>
  <c r="AT118" i="4" s="1"/>
  <c r="AG131" i="4"/>
  <c r="BG131" i="4"/>
  <c r="AU127" i="4"/>
  <c r="T17" i="4"/>
  <c r="AT17" i="4"/>
  <c r="BG19" i="4"/>
  <c r="BB23" i="4"/>
  <c r="X23" i="4"/>
  <c r="BG30" i="4"/>
  <c r="AG31" i="4"/>
  <c r="V33" i="4"/>
  <c r="AJ33" i="4"/>
  <c r="H33" i="4"/>
  <c r="BF33" i="4"/>
  <c r="X43" i="4"/>
  <c r="AZ54" i="4"/>
  <c r="AZ53" i="4" s="1"/>
  <c r="AY59" i="4"/>
  <c r="AY54" i="4" s="1"/>
  <c r="AY53" i="4" s="1"/>
  <c r="S54" i="4"/>
  <c r="S53" i="4" s="1"/>
  <c r="AL100" i="4"/>
  <c r="T104" i="4"/>
  <c r="T103" i="4" s="1"/>
  <c r="T102" i="4" s="1"/>
  <c r="T101" i="4" s="1"/>
  <c r="AR100" i="4"/>
  <c r="BD127" i="4"/>
  <c r="Q23" i="4"/>
  <c r="AT112" i="4"/>
  <c r="AT111" i="4" s="1"/>
  <c r="AT110" i="4" s="1"/>
  <c r="AT109" i="4" s="1"/>
  <c r="G11" i="4"/>
  <c r="G10" i="4" s="1"/>
  <c r="E23" i="4"/>
  <c r="E9" i="4" s="1"/>
  <c r="E8" i="4" s="1"/>
  <c r="BC23" i="4"/>
  <c r="Y23" i="4"/>
  <c r="I34" i="4"/>
  <c r="I33" i="4" s="1"/>
  <c r="BA46" i="4"/>
  <c r="BG47" i="4"/>
  <c r="BG46" i="4" s="1"/>
  <c r="F48" i="4"/>
  <c r="X54" i="4"/>
  <c r="X53" i="4" s="1"/>
  <c r="AG60" i="4"/>
  <c r="G127" i="4"/>
  <c r="AE127" i="4"/>
  <c r="BG31" i="4"/>
  <c r="G49" i="4"/>
  <c r="Y54" i="4"/>
  <c r="AP100" i="4"/>
  <c r="AC107" i="4"/>
  <c r="AJ118" i="4"/>
  <c r="H127" i="4"/>
  <c r="AF127" i="4"/>
  <c r="BD103" i="4"/>
  <c r="BD102" i="4" s="1"/>
  <c r="BD101" i="4" s="1"/>
  <c r="BD100" i="4" s="1"/>
  <c r="BG104" i="4"/>
  <c r="BB33" i="4"/>
  <c r="AY33" i="4"/>
  <c r="G108" i="4"/>
  <c r="G107" i="4" s="1"/>
  <c r="G106" i="4" s="1"/>
  <c r="F107" i="4"/>
  <c r="AE54" i="4"/>
  <c r="T83" i="4"/>
  <c r="T82" i="4" s="1"/>
  <c r="AG13" i="4"/>
  <c r="AG14" i="4"/>
  <c r="F23" i="4"/>
  <c r="BD23" i="4"/>
  <c r="AF11" i="4"/>
  <c r="AF10" i="4" s="1"/>
  <c r="AF9" i="4" s="1"/>
  <c r="AF8" i="4" s="1"/>
  <c r="BD11" i="4"/>
  <c r="BD10" i="4" s="1"/>
  <c r="BD9" i="4" s="1"/>
  <c r="BD8" i="4" s="1"/>
  <c r="Z11" i="4"/>
  <c r="Z10" i="4" s="1"/>
  <c r="Z9" i="4" s="1"/>
  <c r="Z8" i="4" s="1"/>
  <c r="G24" i="4"/>
  <c r="G23" i="4" s="1"/>
  <c r="AE23" i="4"/>
  <c r="AD45" i="4"/>
  <c r="AD44" i="4" s="1"/>
  <c r="AG49" i="4"/>
  <c r="Z54" i="4"/>
  <c r="BG85" i="4"/>
  <c r="AW82" i="4"/>
  <c r="U93" i="4"/>
  <c r="AM23" i="4"/>
  <c r="AM9" i="4" s="1"/>
  <c r="AM8" i="4" s="1"/>
  <c r="AM7" i="4" s="1"/>
  <c r="AM140" i="4" s="1"/>
  <c r="AT24" i="4"/>
  <c r="S23" i="4"/>
  <c r="I11" i="4"/>
  <c r="I10" i="4" s="1"/>
  <c r="AG12" i="4"/>
  <c r="BE11" i="4"/>
  <c r="BE10" i="4" s="1"/>
  <c r="BE9" i="4" s="1"/>
  <c r="BE8" i="4" s="1"/>
  <c r="BA11" i="4"/>
  <c r="BA10" i="4" s="1"/>
  <c r="BG14" i="4"/>
  <c r="H23" i="4"/>
  <c r="T29" i="4"/>
  <c r="AT37" i="4"/>
  <c r="AS43" i="4"/>
  <c r="T49" i="4"/>
  <c r="T48" i="4" s="1"/>
  <c r="I48" i="4"/>
  <c r="I45" i="4" s="1"/>
  <c r="I44" i="4" s="1"/>
  <c r="AT49" i="4"/>
  <c r="AT48" i="4" s="1"/>
  <c r="AH48" i="4"/>
  <c r="AH45" i="4" s="1"/>
  <c r="AH44" i="4" s="1"/>
  <c r="AP54" i="4"/>
  <c r="BG62" i="4"/>
  <c r="E76" i="4"/>
  <c r="AX93" i="4"/>
  <c r="AX73" i="4" s="1"/>
  <c r="AG106" i="4"/>
  <c r="AH11" i="4"/>
  <c r="AH10" i="4" s="1"/>
  <c r="AH9" i="4" s="1"/>
  <c r="AH8" i="4" s="1"/>
  <c r="BF11" i="4"/>
  <c r="BF10" i="4" s="1"/>
  <c r="BF9" i="4" s="1"/>
  <c r="BF8" i="4" s="1"/>
  <c r="AB11" i="4"/>
  <c r="AB10" i="4" s="1"/>
  <c r="AB9" i="4" s="1"/>
  <c r="AB8" i="4" s="1"/>
  <c r="AG15" i="4"/>
  <c r="BG15" i="4"/>
  <c r="O23" i="4"/>
  <c r="O9" i="4" s="1"/>
  <c r="O8" i="4" s="1"/>
  <c r="I23" i="4"/>
  <c r="AG32" i="4"/>
  <c r="BG32" i="4"/>
  <c r="G38" i="4"/>
  <c r="F46" i="4"/>
  <c r="F45" i="4" s="1"/>
  <c r="F44" i="4" s="1"/>
  <c r="G47" i="4"/>
  <c r="G46" i="4" s="1"/>
  <c r="G50" i="4"/>
  <c r="AW57" i="4"/>
  <c r="BG58" i="4"/>
  <c r="BG57" i="4" s="1"/>
  <c r="S66" i="4"/>
  <c r="BG72" i="4"/>
  <c r="J76" i="4"/>
  <c r="J73" i="4" s="1"/>
  <c r="AB86" i="4"/>
  <c r="BB86" i="4"/>
  <c r="BG94" i="4"/>
  <c r="AG96" i="4"/>
  <c r="BG96" i="4"/>
  <c r="AU93" i="4"/>
  <c r="W100" i="4"/>
  <c r="AT136" i="4"/>
  <c r="AG66" i="4"/>
  <c r="Q48" i="4"/>
  <c r="Q45" i="4" s="1"/>
  <c r="Q44" i="4" s="1"/>
  <c r="BG77" i="4"/>
  <c r="BG76" i="4" s="1"/>
  <c r="AU76" i="4"/>
  <c r="T108" i="4"/>
  <c r="T107" i="4" s="1"/>
  <c r="T106" i="4" s="1"/>
  <c r="H107" i="4"/>
  <c r="H106" i="4" s="1"/>
  <c r="BG12" i="4"/>
  <c r="AF33" i="4"/>
  <c r="AK33" i="4"/>
  <c r="AK9" i="4" s="1"/>
  <c r="AK8" i="4" s="1"/>
  <c r="T47" i="4"/>
  <c r="T46" i="4" s="1"/>
  <c r="T45" i="4" s="1"/>
  <c r="T44" i="4" s="1"/>
  <c r="H46" i="4"/>
  <c r="H45" i="4" s="1"/>
  <c r="H44" i="4" s="1"/>
  <c r="AG47" i="4"/>
  <c r="AG46" i="4" s="1"/>
  <c r="AJ48" i="4"/>
  <c r="AJ45" i="4" s="1"/>
  <c r="AJ44" i="4" s="1"/>
  <c r="AF66" i="4"/>
  <c r="T87" i="4"/>
  <c r="BF86" i="4"/>
  <c r="BA93" i="4"/>
  <c r="BG134" i="4"/>
  <c r="BG34" i="4"/>
  <c r="BG33" i="4" s="1"/>
  <c r="AB73" i="4"/>
  <c r="AN23" i="4"/>
  <c r="AN9" i="4" s="1"/>
  <c r="AN8" i="4" s="1"/>
  <c r="AQ66" i="4"/>
  <c r="AT69" i="4"/>
  <c r="U73" i="4"/>
  <c r="AP127" i="4"/>
  <c r="AT128" i="4"/>
  <c r="AT127" i="4" s="1"/>
  <c r="T81" i="4"/>
  <c r="H76" i="4"/>
  <c r="F33" i="4"/>
  <c r="AC11" i="4"/>
  <c r="AC10" i="4" s="1"/>
  <c r="AC9" i="4" s="1"/>
  <c r="AC8" i="4" s="1"/>
  <c r="U23" i="4"/>
  <c r="U9" i="4" s="1"/>
  <c r="U8" i="4" s="1"/>
  <c r="T30" i="4"/>
  <c r="AQ34" i="4"/>
  <c r="AQ33" i="4" s="1"/>
  <c r="AF59" i="4"/>
  <c r="H66" i="4"/>
  <c r="T71" i="4"/>
  <c r="AT71" i="4"/>
  <c r="N73" i="4"/>
  <c r="N53" i="4" s="1"/>
  <c r="AI86" i="4"/>
  <c r="BG87" i="4"/>
  <c r="BG86" i="4" s="1"/>
  <c r="AX100" i="4"/>
  <c r="S48" i="4"/>
  <c r="S45" i="4" s="1"/>
  <c r="S44" i="4" s="1"/>
  <c r="S43" i="4" s="1"/>
  <c r="W54" i="4"/>
  <c r="W53" i="4" s="1"/>
  <c r="W43" i="4" s="1"/>
  <c r="BE54" i="4"/>
  <c r="BE53" i="4" s="1"/>
  <c r="BE43" i="4" s="1"/>
  <c r="AV73" i="4"/>
  <c r="AL76" i="4"/>
  <c r="AL73" i="4" s="1"/>
  <c r="N100" i="4"/>
  <c r="AA100" i="4"/>
  <c r="AS100" i="4"/>
  <c r="AT113" i="4"/>
  <c r="AD118" i="4"/>
  <c r="L118" i="4"/>
  <c r="AT132" i="4"/>
  <c r="AT47" i="4"/>
  <c r="AT46" i="4" s="1"/>
  <c r="AT45" i="4" s="1"/>
  <c r="AT44" i="4" s="1"/>
  <c r="AR48" i="4"/>
  <c r="AR45" i="4" s="1"/>
  <c r="AR44" i="4" s="1"/>
  <c r="BE59" i="4"/>
  <c r="BC66" i="4"/>
  <c r="BC54" i="4" s="1"/>
  <c r="BC53" i="4" s="1"/>
  <c r="BC43" i="4" s="1"/>
  <c r="AS73" i="4"/>
  <c r="AG75" i="4"/>
  <c r="AG74" i="4" s="1"/>
  <c r="W74" i="4"/>
  <c r="W73" i="4" s="1"/>
  <c r="AW73" i="4"/>
  <c r="AP76" i="4"/>
  <c r="AP73" i="4" s="1"/>
  <c r="AM76" i="4"/>
  <c r="AM73" i="4" s="1"/>
  <c r="AT79" i="4"/>
  <c r="AG92" i="4"/>
  <c r="AT117" i="4"/>
  <c r="BG128" i="4"/>
  <c r="BG127" i="4" s="1"/>
  <c r="G133" i="4"/>
  <c r="AT26" i="4"/>
  <c r="BG36" i="4"/>
  <c r="BG41" i="4"/>
  <c r="D43" i="4"/>
  <c r="AH59" i="4"/>
  <c r="AH54" i="4" s="1"/>
  <c r="BF59" i="4"/>
  <c r="BF54" i="4" s="1"/>
  <c r="BF53" i="4" s="1"/>
  <c r="BF43" i="4" s="1"/>
  <c r="BB59" i="4"/>
  <c r="BB54" i="4" s="1"/>
  <c r="G66" i="4"/>
  <c r="AQ76" i="4"/>
  <c r="AQ73" i="4" s="1"/>
  <c r="Y82" i="4"/>
  <c r="BG92" i="4"/>
  <c r="AA34" i="4"/>
  <c r="AA33" i="4" s="1"/>
  <c r="K59" i="4"/>
  <c r="K54" i="4" s="1"/>
  <c r="K53" i="4" s="1"/>
  <c r="AI59" i="4"/>
  <c r="AI54" i="4" s="1"/>
  <c r="BE66" i="4"/>
  <c r="AA66" i="4"/>
  <c r="AA54" i="4" s="1"/>
  <c r="AA53" i="4" s="1"/>
  <c r="AA43" i="4" s="1"/>
  <c r="H73" i="4"/>
  <c r="BB73" i="4"/>
  <c r="AY73" i="4"/>
  <c r="AR76" i="4"/>
  <c r="AR73" i="4" s="1"/>
  <c r="AO76" i="4"/>
  <c r="AO73" i="4" s="1"/>
  <c r="G80" i="4"/>
  <c r="BG84" i="4"/>
  <c r="AV100" i="4"/>
  <c r="BG24" i="4"/>
  <c r="AG41" i="4"/>
  <c r="AG69" i="4"/>
  <c r="S76" i="4"/>
  <c r="S73" i="4" s="1"/>
  <c r="AY82" i="4"/>
  <c r="T89" i="4"/>
  <c r="Q100" i="4"/>
  <c r="BG105" i="4"/>
  <c r="T133" i="4"/>
  <c r="AT21" i="4"/>
  <c r="BA48" i="4"/>
  <c r="AU48" i="4"/>
  <c r="AU45" i="4" s="1"/>
  <c r="AU44" i="4" s="1"/>
  <c r="BG50" i="4"/>
  <c r="BG48" i="4" s="1"/>
  <c r="AB54" i="4"/>
  <c r="AB53" i="4" s="1"/>
  <c r="AB43" i="4" s="1"/>
  <c r="E59" i="4"/>
  <c r="I66" i="4"/>
  <c r="I54" i="4" s="1"/>
  <c r="I53" i="4" s="1"/>
  <c r="T67" i="4"/>
  <c r="T66" i="4" s="1"/>
  <c r="AH66" i="4"/>
  <c r="BF66" i="4"/>
  <c r="AZ73" i="4"/>
  <c r="AT80" i="4"/>
  <c r="AQ86" i="4"/>
  <c r="AT89" i="4"/>
  <c r="BG91" i="4"/>
  <c r="W93" i="4"/>
  <c r="AP111" i="4"/>
  <c r="AP110" i="4" s="1"/>
  <c r="AP109" i="4" s="1"/>
  <c r="L111" i="4"/>
  <c r="L110" i="4" s="1"/>
  <c r="L109" i="4" s="1"/>
  <c r="L100" i="4" s="1"/>
  <c r="T113" i="4"/>
  <c r="AK118" i="4"/>
  <c r="T132" i="4"/>
  <c r="AQ59" i="4"/>
  <c r="AQ54" i="4" s="1"/>
  <c r="AQ53" i="4" s="1"/>
  <c r="AQ43" i="4" s="1"/>
  <c r="Y86" i="4"/>
  <c r="J100" i="4"/>
  <c r="AT104" i="4"/>
  <c r="AT103" i="4" s="1"/>
  <c r="AT102" i="4" s="1"/>
  <c r="AT101" i="4" s="1"/>
  <c r="AW118" i="4"/>
  <c r="BE127" i="4"/>
  <c r="AR59" i="4"/>
  <c r="AR54" i="4" s="1"/>
  <c r="AM59" i="4"/>
  <c r="AT83" i="4"/>
  <c r="AJ82" i="4"/>
  <c r="AH93" i="4"/>
  <c r="AT94" i="4"/>
  <c r="AT108" i="4"/>
  <c r="AT107" i="4" s="1"/>
  <c r="AT106" i="4" s="1"/>
  <c r="BC118" i="4"/>
  <c r="AB127" i="4"/>
  <c r="M34" i="4"/>
  <c r="M33" i="4" s="1"/>
  <c r="M9" i="4" s="1"/>
  <c r="M8" i="4" s="1"/>
  <c r="AL34" i="4"/>
  <c r="AL33" i="4" s="1"/>
  <c r="AS59" i="4"/>
  <c r="AS54" i="4" s="1"/>
  <c r="AS53" i="4" s="1"/>
  <c r="AN59" i="4"/>
  <c r="AN54" i="4" s="1"/>
  <c r="F76" i="4"/>
  <c r="F73" i="4" s="1"/>
  <c r="AK82" i="4"/>
  <c r="AK73" i="4" s="1"/>
  <c r="BF100" i="4"/>
  <c r="AU107" i="4"/>
  <c r="AU106" i="4" s="1"/>
  <c r="AU100" i="4" s="1"/>
  <c r="BG108" i="4"/>
  <c r="BG107" i="4" s="1"/>
  <c r="BG106" i="4" s="1"/>
  <c r="BG117" i="4"/>
  <c r="AC127" i="4"/>
  <c r="AG138" i="4"/>
  <c r="N34" i="4"/>
  <c r="N33" i="4" s="1"/>
  <c r="AT36" i="4"/>
  <c r="T41" i="4"/>
  <c r="M48" i="4"/>
  <c r="M45" i="4" s="1"/>
  <c r="M44" i="4" s="1"/>
  <c r="AT60" i="4"/>
  <c r="AO59" i="4"/>
  <c r="AO54" i="4" s="1"/>
  <c r="AO53" i="4" s="1"/>
  <c r="G63" i="4"/>
  <c r="I82" i="4"/>
  <c r="AG84" i="4"/>
  <c r="BD118" i="4"/>
  <c r="AZ118" i="4"/>
  <c r="H125" i="4"/>
  <c r="T126" i="4"/>
  <c r="T125" i="4" s="1"/>
  <c r="AH125" i="4"/>
  <c r="AH118" i="4" s="1"/>
  <c r="AT126" i="4"/>
  <c r="AT125" i="4" s="1"/>
  <c r="D140" i="4"/>
  <c r="T28" i="4"/>
  <c r="AG65" i="4"/>
  <c r="AN34" i="4"/>
  <c r="AN33" i="4" s="1"/>
  <c r="N48" i="4"/>
  <c r="W59" i="4"/>
  <c r="Q59" i="4"/>
  <c r="Q54" i="4" s="1"/>
  <c r="Q53" i="4" s="1"/>
  <c r="AT63" i="4"/>
  <c r="AF73" i="4"/>
  <c r="AF76" i="4"/>
  <c r="AH82" i="4"/>
  <c r="AT84" i="4"/>
  <c r="AK93" i="4"/>
  <c r="AG98" i="4"/>
  <c r="F120" i="4"/>
  <c r="F119" i="4" s="1"/>
  <c r="F118" i="4" s="1"/>
  <c r="F11" i="4"/>
  <c r="F10" i="4" s="1"/>
  <c r="AD11" i="4"/>
  <c r="AD10" i="4" s="1"/>
  <c r="AD9" i="4" s="1"/>
  <c r="AD8" i="4" s="1"/>
  <c r="BB11" i="4"/>
  <c r="BB10" i="4" s="1"/>
  <c r="BB9" i="4" s="1"/>
  <c r="BB8" i="4" s="1"/>
  <c r="AT19" i="4"/>
  <c r="AG21" i="4"/>
  <c r="BG21" i="4"/>
  <c r="P34" i="4"/>
  <c r="P33" i="4" s="1"/>
  <c r="AO34" i="4"/>
  <c r="AO33" i="4" s="1"/>
  <c r="AO9" i="4" s="1"/>
  <c r="AO8" i="4" s="1"/>
  <c r="AY45" i="4"/>
  <c r="AY44" i="4" s="1"/>
  <c r="O48" i="4"/>
  <c r="O45" i="4" s="1"/>
  <c r="O44" i="4" s="1"/>
  <c r="X59" i="4"/>
  <c r="AV59" i="4"/>
  <c r="V66" i="4"/>
  <c r="V54" i="4" s="1"/>
  <c r="AT67" i="4"/>
  <c r="AN66" i="4"/>
  <c r="I76" i="4"/>
  <c r="I73" i="4" s="1"/>
  <c r="BE76" i="4"/>
  <c r="AC76" i="4"/>
  <c r="AC73" i="4" s="1"/>
  <c r="O118" i="4"/>
  <c r="T137" i="4"/>
  <c r="AE11" i="4"/>
  <c r="AE10" i="4" s="1"/>
  <c r="BC11" i="4"/>
  <c r="BC10" i="4" s="1"/>
  <c r="BC9" i="4" s="1"/>
  <c r="BC8" i="4" s="1"/>
  <c r="T37" i="4"/>
  <c r="AG39" i="4"/>
  <c r="L45" i="4"/>
  <c r="L44" i="4" s="1"/>
  <c r="AZ45" i="4"/>
  <c r="AZ44" i="4" s="1"/>
  <c r="AZ43" i="4" s="1"/>
  <c r="P48" i="4"/>
  <c r="L54" i="4"/>
  <c r="AG56" i="4"/>
  <c r="AG55" i="4" s="1"/>
  <c r="E57" i="4"/>
  <c r="G58" i="4"/>
  <c r="G57" i="4" s="1"/>
  <c r="G54" i="4" s="1"/>
  <c r="T63" i="4"/>
  <c r="T59" i="4" s="1"/>
  <c r="AU66" i="4"/>
  <c r="AO66" i="4"/>
  <c r="AH76" i="4"/>
  <c r="AH73" i="4" s="1"/>
  <c r="BF76" i="4"/>
  <c r="P82" i="4"/>
  <c r="P73" i="4" s="1"/>
  <c r="AT85" i="4"/>
  <c r="Z86" i="4"/>
  <c r="BG99" i="4"/>
  <c r="AG117" i="4"/>
  <c r="P118" i="4"/>
  <c r="T130" i="4"/>
  <c r="AT130" i="4"/>
  <c r="T136" i="4"/>
  <c r="AT137" i="4"/>
  <c r="E48" i="4"/>
  <c r="E45" i="4" s="1"/>
  <c r="E44" i="4" s="1"/>
  <c r="AC48" i="4"/>
  <c r="AC45" i="4" s="1"/>
  <c r="AC44" i="4" s="1"/>
  <c r="BB48" i="4"/>
  <c r="BB45" i="4" s="1"/>
  <c r="BB44" i="4" s="1"/>
  <c r="T56" i="4"/>
  <c r="T55" i="4" s="1"/>
  <c r="U66" i="4"/>
  <c r="U54" i="4" s="1"/>
  <c r="U53" i="4" s="1"/>
  <c r="U43" i="4" s="1"/>
  <c r="AN82" i="4"/>
  <c r="AN73" i="4" s="1"/>
  <c r="H120" i="4"/>
  <c r="H119" i="4" s="1"/>
  <c r="T121" i="4"/>
  <c r="T120" i="4" s="1"/>
  <c r="T119" i="4" s="1"/>
  <c r="BG126" i="4"/>
  <c r="BG125" i="4" s="1"/>
  <c r="X127" i="4"/>
  <c r="BG56" i="4"/>
  <c r="BG55" i="4" s="1"/>
  <c r="BG61" i="4"/>
  <c r="BD66" i="4"/>
  <c r="BD54" i="4" s="1"/>
  <c r="AG78" i="4"/>
  <c r="AG76" i="4" s="1"/>
  <c r="R82" i="4"/>
  <c r="R73" i="4" s="1"/>
  <c r="T85" i="4"/>
  <c r="AR86" i="4"/>
  <c r="BG98" i="4"/>
  <c r="K120" i="4"/>
  <c r="K119" i="4" s="1"/>
  <c r="K118" i="4" s="1"/>
  <c r="AG126" i="4"/>
  <c r="AG125" i="4" s="1"/>
  <c r="L59" i="4"/>
  <c r="AJ59" i="4"/>
  <c r="AD59" i="4"/>
  <c r="AD54" i="4" s="1"/>
  <c r="AD53" i="4" s="1"/>
  <c r="BG63" i="4"/>
  <c r="P66" i="4"/>
  <c r="AT68" i="4"/>
  <c r="BF73" i="4"/>
  <c r="L76" i="4"/>
  <c r="L73" i="4" s="1"/>
  <c r="AJ76" i="4"/>
  <c r="AJ73" i="4" s="1"/>
  <c r="G78" i="4"/>
  <c r="BG88" i="4"/>
  <c r="V93" i="4"/>
  <c r="V73" i="4" s="1"/>
  <c r="AD100" i="4"/>
  <c r="I115" i="4"/>
  <c r="I114" i="4" s="1"/>
  <c r="AA127" i="4"/>
  <c r="AT134" i="4"/>
  <c r="BG137" i="4"/>
  <c r="M59" i="4"/>
  <c r="M54" i="4" s="1"/>
  <c r="AK59" i="4"/>
  <c r="T78" i="4"/>
  <c r="T76" i="4" s="1"/>
  <c r="AT78" i="4"/>
  <c r="AT76" i="4" s="1"/>
  <c r="BA82" i="4"/>
  <c r="BA73" i="4" s="1"/>
  <c r="BA53" i="4" s="1"/>
  <c r="AT97" i="4"/>
  <c r="T105" i="4"/>
  <c r="BF127" i="4"/>
  <c r="W127" i="4"/>
  <c r="R48" i="4"/>
  <c r="R45" i="4" s="1"/>
  <c r="R44" i="4" s="1"/>
  <c r="AP48" i="4"/>
  <c r="AP45" i="4" s="1"/>
  <c r="AP44" i="4" s="1"/>
  <c r="G51" i="4"/>
  <c r="AJ54" i="4"/>
  <c r="T58" i="4"/>
  <c r="T57" i="4" s="1"/>
  <c r="AG88" i="4"/>
  <c r="AT91" i="4"/>
  <c r="G98" i="4"/>
  <c r="AO100" i="4"/>
  <c r="AT105" i="4"/>
  <c r="AG113" i="4"/>
  <c r="AG111" i="4" s="1"/>
  <c r="AG110" i="4" s="1"/>
  <c r="AG109" i="4" s="1"/>
  <c r="U111" i="4"/>
  <c r="U110" i="4" s="1"/>
  <c r="U109" i="4" s="1"/>
  <c r="U100" i="4" s="1"/>
  <c r="AT129" i="4"/>
  <c r="AG132" i="4"/>
  <c r="BG132" i="4"/>
  <c r="O59" i="4"/>
  <c r="O54" i="4" s="1"/>
  <c r="O76" i="4"/>
  <c r="AE86" i="4"/>
  <c r="T98" i="4"/>
  <c r="AH103" i="4"/>
  <c r="AH102" i="4" s="1"/>
  <c r="AH101" i="4" s="1"/>
  <c r="AH100" i="4" s="1"/>
  <c r="L115" i="4"/>
  <c r="L114" i="4" s="1"/>
  <c r="AJ115" i="4"/>
  <c r="AJ114" i="4" s="1"/>
  <c r="AN118" i="4"/>
  <c r="AV120" i="4"/>
  <c r="AV119" i="4" s="1"/>
  <c r="AV118" i="4" s="1"/>
  <c r="E123" i="4"/>
  <c r="E118" i="4" s="1"/>
  <c r="G124" i="4"/>
  <c r="G123" i="4" s="1"/>
  <c r="G118" i="4" s="1"/>
  <c r="T129" i="4"/>
  <c r="AT58" i="4"/>
  <c r="AT57" i="4" s="1"/>
  <c r="P59" i="4"/>
  <c r="P54" i="4" s="1"/>
  <c r="P53" i="4" s="1"/>
  <c r="AR66" i="4"/>
  <c r="BD86" i="4"/>
  <c r="BD73" i="4" s="1"/>
  <c r="AO93" i="4"/>
  <c r="AT98" i="4"/>
  <c r="AX118" i="4"/>
  <c r="X120" i="4"/>
  <c r="X119" i="4" s="1"/>
  <c r="X118" i="4" s="1"/>
  <c r="K34" i="4"/>
  <c r="K33" i="4" s="1"/>
  <c r="K9" i="4" s="1"/>
  <c r="K8" i="4" s="1"/>
  <c r="AI34" i="4"/>
  <c r="AI33" i="4" s="1"/>
  <c r="J54" i="4"/>
  <c r="AT75" i="4"/>
  <c r="AT74" i="4" s="1"/>
  <c r="BG81" i="4"/>
  <c r="G82" i="4"/>
  <c r="AG95" i="4"/>
  <c r="BG95" i="4"/>
  <c r="AL115" i="4"/>
  <c r="AL114" i="4" s="1"/>
  <c r="T117" i="4"/>
  <c r="T115" i="4" s="1"/>
  <c r="T114" i="4" s="1"/>
  <c r="T124" i="4"/>
  <c r="T123" i="4" s="1"/>
  <c r="H123" i="4"/>
  <c r="P127" i="4"/>
  <c r="AN127" i="4"/>
  <c r="AK127" i="4"/>
  <c r="AT96" i="4"/>
  <c r="F100" i="4"/>
  <c r="J115" i="4"/>
  <c r="J114" i="4" s="1"/>
  <c r="AH115" i="4"/>
  <c r="AH114" i="4" s="1"/>
  <c r="BF115" i="4"/>
  <c r="BF114" i="4" s="1"/>
  <c r="T75" i="4"/>
  <c r="T74" i="4" s="1"/>
  <c r="T80" i="4"/>
  <c r="AG83" i="4"/>
  <c r="BG83" i="4"/>
  <c r="T90" i="4"/>
  <c r="F93" i="4"/>
  <c r="AD93" i="4"/>
  <c r="BB93" i="4"/>
  <c r="M115" i="4"/>
  <c r="M114" i="4" s="1"/>
  <c r="M100" i="4" s="1"/>
  <c r="AK115" i="4"/>
  <c r="AK114" i="4" s="1"/>
  <c r="Q127" i="4"/>
  <c r="AO127" i="4"/>
  <c r="T134" i="4"/>
  <c r="K76" i="4"/>
  <c r="K73" i="4" s="1"/>
  <c r="AI76" i="4"/>
  <c r="AI73" i="4" s="1"/>
  <c r="E82" i="4"/>
  <c r="E73" i="4" s="1"/>
  <c r="AC82" i="4"/>
  <c r="M86" i="4"/>
  <c r="M73" i="4" s="1"/>
  <c r="AK86" i="4"/>
  <c r="AT116" i="4"/>
  <c r="AT115" i="4" s="1"/>
  <c r="AT114" i="4" s="1"/>
  <c r="S120" i="4"/>
  <c r="S119" i="4" s="1"/>
  <c r="S118" i="4" s="1"/>
  <c r="AQ120" i="4"/>
  <c r="AQ119" i="4" s="1"/>
  <c r="AQ118" i="4" s="1"/>
  <c r="M76" i="4"/>
  <c r="AK76" i="4"/>
  <c r="F82" i="4"/>
  <c r="AG90" i="4"/>
  <c r="T95" i="4"/>
  <c r="AZ103" i="4"/>
  <c r="AZ102" i="4" s="1"/>
  <c r="AZ101" i="4" s="1"/>
  <c r="AZ100" i="4" s="1"/>
  <c r="AR120" i="4"/>
  <c r="AR119" i="4" s="1"/>
  <c r="AR118" i="4" s="1"/>
  <c r="AG63" i="4"/>
  <c r="AB103" i="4"/>
  <c r="AB102" i="4" s="1"/>
  <c r="AB101" i="4" s="1"/>
  <c r="AB100" i="4" s="1"/>
  <c r="BA103" i="4"/>
  <c r="BA102" i="4" s="1"/>
  <c r="BA101" i="4" s="1"/>
  <c r="BA100" i="4" s="1"/>
  <c r="AM111" i="4"/>
  <c r="AM110" i="4" s="1"/>
  <c r="AM109" i="4" s="1"/>
  <c r="AM100" i="4" s="1"/>
  <c r="AG80" i="4"/>
  <c r="AT88" i="4"/>
  <c r="E103" i="4"/>
  <c r="E102" i="4" s="1"/>
  <c r="E101" i="4" s="1"/>
  <c r="E100" i="4" s="1"/>
  <c r="AC103" i="4"/>
  <c r="AC102" i="4" s="1"/>
  <c r="AC101" i="4" s="1"/>
  <c r="AC100" i="4" s="1"/>
  <c r="O111" i="4"/>
  <c r="O110" i="4" s="1"/>
  <c r="O109" i="4" s="1"/>
  <c r="O100" i="4" s="1"/>
  <c r="AN111" i="4"/>
  <c r="AN110" i="4" s="1"/>
  <c r="AN109" i="4" s="1"/>
  <c r="AN100" i="4" s="1"/>
  <c r="Y115" i="4"/>
  <c r="Y114" i="4" s="1"/>
  <c r="AW115" i="4"/>
  <c r="AW114" i="4" s="1"/>
  <c r="AW100" i="4" s="1"/>
  <c r="V120" i="4"/>
  <c r="V119" i="4" s="1"/>
  <c r="V118" i="4" s="1"/>
  <c r="AT135" i="4"/>
  <c r="AT61" i="4"/>
  <c r="S93" i="4"/>
  <c r="AQ93" i="4"/>
  <c r="BC103" i="4"/>
  <c r="BC102" i="4" s="1"/>
  <c r="BC101" i="4" s="1"/>
  <c r="BC100" i="4" s="1"/>
  <c r="P111" i="4"/>
  <c r="P110" i="4" s="1"/>
  <c r="P109" i="4" s="1"/>
  <c r="P100" i="4" s="1"/>
  <c r="W120" i="4"/>
  <c r="W119" i="4" s="1"/>
  <c r="W118" i="4" s="1"/>
  <c r="AU120" i="4"/>
  <c r="AU119" i="4" s="1"/>
  <c r="AU118" i="4" s="1"/>
  <c r="F127" i="4"/>
  <c r="AD127" i="4"/>
  <c r="BB127" i="4"/>
  <c r="AE27" i="3"/>
  <c r="R27" i="3"/>
  <c r="AE30" i="3"/>
  <c r="AB18" i="3"/>
  <c r="AB12" i="3" s="1"/>
  <c r="AB7" i="3" s="1"/>
  <c r="AB55" i="3" s="1"/>
  <c r="N23" i="3"/>
  <c r="N18" i="3" s="1"/>
  <c r="R31" i="3"/>
  <c r="AE31" i="3"/>
  <c r="R32" i="3"/>
  <c r="R46" i="3"/>
  <c r="AC18" i="3"/>
  <c r="AC12" i="3" s="1"/>
  <c r="S38" i="3"/>
  <c r="P38" i="3"/>
  <c r="AD18" i="3"/>
  <c r="AD12" i="3" s="1"/>
  <c r="AD7" i="3" s="1"/>
  <c r="AD55" i="3" s="1"/>
  <c r="AE37" i="3"/>
  <c r="AE36" i="3" s="1"/>
  <c r="AE35" i="3" s="1"/>
  <c r="AE34" i="3" s="1"/>
  <c r="AE33" i="3" s="1"/>
  <c r="T38" i="3"/>
  <c r="Q38" i="3"/>
  <c r="X19" i="3"/>
  <c r="R21" i="3"/>
  <c r="V38" i="3"/>
  <c r="U38" i="3"/>
  <c r="R41" i="3"/>
  <c r="R22" i="3"/>
  <c r="M38" i="3"/>
  <c r="W38" i="3"/>
  <c r="G18" i="3"/>
  <c r="G12" i="3" s="1"/>
  <c r="G7" i="3" s="1"/>
  <c r="AE42" i="3"/>
  <c r="F14" i="3"/>
  <c r="F13" i="3" s="1"/>
  <c r="E23" i="3"/>
  <c r="E18" i="3" s="1"/>
  <c r="R26" i="3"/>
  <c r="AC7" i="3"/>
  <c r="O12" i="3"/>
  <c r="O7" i="3" s="1"/>
  <c r="O55" i="3" s="1"/>
  <c r="G38" i="3"/>
  <c r="E38" i="3"/>
  <c r="AC38" i="3"/>
  <c r="AE20" i="3"/>
  <c r="H38" i="3"/>
  <c r="F38" i="3"/>
  <c r="AD38" i="3"/>
  <c r="F23" i="3"/>
  <c r="R16" i="3"/>
  <c r="R17" i="3"/>
  <c r="L18" i="3"/>
  <c r="L12" i="3" s="1"/>
  <c r="L7" i="3" s="1"/>
  <c r="R37" i="3"/>
  <c r="R36" i="3" s="1"/>
  <c r="R35" i="3" s="1"/>
  <c r="R34" i="3" s="1"/>
  <c r="R33" i="3" s="1"/>
  <c r="AE40" i="3"/>
  <c r="D18" i="3"/>
  <c r="D12" i="3" s="1"/>
  <c r="D7" i="3" s="1"/>
  <c r="D55" i="3" s="1"/>
  <c r="AE21" i="3"/>
  <c r="R24" i="3"/>
  <c r="AE32" i="3"/>
  <c r="J38" i="3"/>
  <c r="I38" i="3"/>
  <c r="Q18" i="3"/>
  <c r="Q12" i="3" s="1"/>
  <c r="Q7" i="3" s="1"/>
  <c r="Q55" i="3" s="1"/>
  <c r="K14" i="3"/>
  <c r="K13" i="3" s="1"/>
  <c r="E14" i="3"/>
  <c r="E13" i="3" s="1"/>
  <c r="K38" i="3"/>
  <c r="AE53" i="3"/>
  <c r="AE46" i="3"/>
  <c r="AE25" i="3"/>
  <c r="U23" i="3"/>
  <c r="U18" i="3" s="1"/>
  <c r="U12" i="3" s="1"/>
  <c r="U7" i="3" s="1"/>
  <c r="U55" i="3" s="1"/>
  <c r="AE24" i="3"/>
  <c r="AA38" i="3"/>
  <c r="O18" i="3"/>
  <c r="R15" i="3"/>
  <c r="F18" i="3"/>
  <c r="R25" i="3"/>
  <c r="L38" i="3"/>
  <c r="AE49" i="3"/>
  <c r="I16" i="2"/>
  <c r="I15" i="2"/>
  <c r="I7" i="2" s="1"/>
  <c r="I33" i="2" s="1"/>
  <c r="J16" i="2"/>
  <c r="J15" i="2"/>
  <c r="J7" i="2"/>
  <c r="J33" i="2" s="1"/>
  <c r="L16" i="2"/>
  <c r="L15" i="2"/>
  <c r="L7" i="2" s="1"/>
  <c r="L33" i="2" s="1"/>
  <c r="M16" i="2"/>
  <c r="M15" i="2"/>
  <c r="N16" i="2"/>
  <c r="N15" i="2"/>
  <c r="N7" i="2" s="1"/>
  <c r="N33" i="2" s="1"/>
  <c r="O15" i="2"/>
  <c r="O16" i="2"/>
  <c r="P15" i="2"/>
  <c r="P7" i="2" s="1"/>
  <c r="P33" i="2" s="1"/>
  <c r="P16" i="2"/>
  <c r="O7" i="2"/>
  <c r="O33" i="2" s="1"/>
  <c r="D15" i="2"/>
  <c r="D7" i="2" s="1"/>
  <c r="D33" i="2" s="1"/>
  <c r="D16" i="2"/>
  <c r="Q15" i="2"/>
  <c r="Q16" i="2"/>
  <c r="F16" i="2"/>
  <c r="F15" i="2"/>
  <c r="F7" i="2" s="1"/>
  <c r="F33" i="2" s="1"/>
  <c r="I20" i="2"/>
  <c r="M20" i="2"/>
  <c r="G12" i="2"/>
  <c r="G9" i="2" s="1"/>
  <c r="G8" i="2" s="1"/>
  <c r="G7" i="2" s="1"/>
  <c r="G33" i="2" s="1"/>
  <c r="Q13" i="2"/>
  <c r="Q12" i="2" s="1"/>
  <c r="Q9" i="2" s="1"/>
  <c r="Q8" i="2" s="1"/>
  <c r="Q7" i="2" s="1"/>
  <c r="Q33" i="2" s="1"/>
  <c r="M10" i="2"/>
  <c r="M9" i="2" s="1"/>
  <c r="M8" i="2" s="1"/>
  <c r="E18" i="2"/>
  <c r="E17" i="2" s="1"/>
  <c r="N12" i="3" l="1"/>
  <c r="N7" i="3" s="1"/>
  <c r="N55" i="3" s="1"/>
  <c r="L55" i="3"/>
  <c r="S12" i="3"/>
  <c r="S7" i="3" s="1"/>
  <c r="S55" i="3" s="1"/>
  <c r="I18" i="3"/>
  <c r="I12" i="3" s="1"/>
  <c r="I7" i="3" s="1"/>
  <c r="I55" i="3" s="1"/>
  <c r="G55" i="3"/>
  <c r="AE38" i="3"/>
  <c r="H18" i="3"/>
  <c r="H12" i="3" s="1"/>
  <c r="H7" i="3" s="1"/>
  <c r="H55" i="3" s="1"/>
  <c r="W18" i="3"/>
  <c r="W12" i="3" s="1"/>
  <c r="W7" i="3" s="1"/>
  <c r="W55" i="3" s="1"/>
  <c r="E12" i="3"/>
  <c r="E7" i="3" s="1"/>
  <c r="E55" i="3" s="1"/>
  <c r="Q43" i="4"/>
  <c r="AR53" i="4"/>
  <c r="AR43" i="4" s="1"/>
  <c r="AR7" i="4" s="1"/>
  <c r="AR140" i="4" s="1"/>
  <c r="O53" i="4"/>
  <c r="M53" i="4"/>
  <c r="M43" i="4" s="1"/>
  <c r="M7" i="4" s="1"/>
  <c r="M140" i="4" s="1"/>
  <c r="BD53" i="4"/>
  <c r="BD43" i="4" s="1"/>
  <c r="AN53" i="4"/>
  <c r="AN43" i="4" s="1"/>
  <c r="AN7" i="4"/>
  <c r="AN140" i="4" s="1"/>
  <c r="BB43" i="4"/>
  <c r="BB7" i="4" s="1"/>
  <c r="BB140" i="4" s="1"/>
  <c r="U7" i="4"/>
  <c r="O43" i="4"/>
  <c r="O7" i="4" s="1"/>
  <c r="O140" i="4" s="1"/>
  <c r="K7" i="4"/>
  <c r="K140" i="4" s="1"/>
  <c r="AO7" i="4"/>
  <c r="AP43" i="4"/>
  <c r="AP7" i="4" s="1"/>
  <c r="AP140" i="4" s="1"/>
  <c r="AK7" i="4"/>
  <c r="AK140" i="4" s="1"/>
  <c r="AH43" i="4"/>
  <c r="AH7" i="4" s="1"/>
  <c r="AH140" i="4" s="1"/>
  <c r="AT86" i="4"/>
  <c r="BE7" i="4"/>
  <c r="P43" i="4"/>
  <c r="BF140" i="4"/>
  <c r="AG86" i="4"/>
  <c r="AE9" i="4"/>
  <c r="AE8" i="4" s="1"/>
  <c r="AE7" i="4" s="1"/>
  <c r="BG93" i="4"/>
  <c r="BG73" i="4" s="1"/>
  <c r="T11" i="4"/>
  <c r="T10" i="4" s="1"/>
  <c r="T9" i="4" s="1"/>
  <c r="T8" i="4" s="1"/>
  <c r="AG103" i="4"/>
  <c r="AG102" i="4" s="1"/>
  <c r="AG101" i="4" s="1"/>
  <c r="AG100" i="4" s="1"/>
  <c r="AF54" i="4"/>
  <c r="AF53" i="4" s="1"/>
  <c r="AF43" i="4" s="1"/>
  <c r="AF7" i="4" s="1"/>
  <c r="AF140" i="4" s="1"/>
  <c r="J53" i="4"/>
  <c r="J43" i="4" s="1"/>
  <c r="J7" i="4" s="1"/>
  <c r="J140" i="4" s="1"/>
  <c r="AG59" i="4"/>
  <c r="AG54" i="4" s="1"/>
  <c r="AG53" i="4" s="1"/>
  <c r="AY9" i="4"/>
  <c r="AY8" i="4" s="1"/>
  <c r="AY7" i="4" s="1"/>
  <c r="AY140" i="4" s="1"/>
  <c r="T111" i="4"/>
  <c r="T110" i="4" s="1"/>
  <c r="T109" i="4" s="1"/>
  <c r="BG82" i="4"/>
  <c r="AT59" i="4"/>
  <c r="AT93" i="4"/>
  <c r="BB53" i="4"/>
  <c r="P7" i="4"/>
  <c r="BD7" i="4"/>
  <c r="BD140" i="4" s="1"/>
  <c r="AU9" i="4"/>
  <c r="AU8" i="4" s="1"/>
  <c r="T33" i="4"/>
  <c r="R53" i="4"/>
  <c r="R43" i="4" s="1"/>
  <c r="R7" i="4" s="1"/>
  <c r="R140" i="4" s="1"/>
  <c r="Y7" i="4"/>
  <c r="Y140" i="4" s="1"/>
  <c r="AT100" i="4"/>
  <c r="T100" i="4"/>
  <c r="I9" i="4"/>
  <c r="I8" i="4" s="1"/>
  <c r="I7" i="4" s="1"/>
  <c r="I140" i="4" s="1"/>
  <c r="Q140" i="4"/>
  <c r="AW7" i="4"/>
  <c r="AW140" i="4" s="1"/>
  <c r="T127" i="4"/>
  <c r="AG82" i="4"/>
  <c r="AG45" i="4"/>
  <c r="AG44" i="4" s="1"/>
  <c r="AP53" i="4"/>
  <c r="BG23" i="4"/>
  <c r="AH53" i="4"/>
  <c r="H43" i="4"/>
  <c r="H7" i="4" s="1"/>
  <c r="H140" i="4" s="1"/>
  <c r="AU73" i="4"/>
  <c r="AU53" i="4" s="1"/>
  <c r="AU43" i="4" s="1"/>
  <c r="AS7" i="4"/>
  <c r="BE140" i="4"/>
  <c r="AJ53" i="4"/>
  <c r="AJ43" i="4" s="1"/>
  <c r="AJ7" i="4" s="1"/>
  <c r="AJ140" i="4" s="1"/>
  <c r="AA7" i="4"/>
  <c r="AA140" i="4" s="1"/>
  <c r="AG73" i="4"/>
  <c r="AY43" i="4"/>
  <c r="Q7" i="4"/>
  <c r="W140" i="4"/>
  <c r="BF7" i="4"/>
  <c r="BC7" i="4"/>
  <c r="BC140" i="4" s="1"/>
  <c r="T86" i="4"/>
  <c r="S140" i="4"/>
  <c r="AB140" i="4"/>
  <c r="K43" i="4"/>
  <c r="T93" i="4"/>
  <c r="AG127" i="4"/>
  <c r="X140" i="4"/>
  <c r="V53" i="4"/>
  <c r="V43" i="4" s="1"/>
  <c r="Z53" i="4"/>
  <c r="Z43" i="4" s="1"/>
  <c r="Z7" i="4" s="1"/>
  <c r="Z140" i="4" s="1"/>
  <c r="BA45" i="4"/>
  <c r="BA44" i="4" s="1"/>
  <c r="BA43" i="4" s="1"/>
  <c r="U140" i="4"/>
  <c r="AL53" i="4"/>
  <c r="AL43" i="4" s="1"/>
  <c r="V7" i="4"/>
  <c r="V140" i="4" s="1"/>
  <c r="N43" i="4"/>
  <c r="N7" i="4" s="1"/>
  <c r="N140" i="4" s="1"/>
  <c r="AG11" i="4"/>
  <c r="AG10" i="4" s="1"/>
  <c r="AG9" i="4" s="1"/>
  <c r="AG8" i="4" s="1"/>
  <c r="AB7" i="4"/>
  <c r="AE53" i="4"/>
  <c r="AE43" i="4" s="1"/>
  <c r="AG118" i="4"/>
  <c r="Y73" i="4"/>
  <c r="AV54" i="4"/>
  <c r="AV53" i="4" s="1"/>
  <c r="AV43" i="4" s="1"/>
  <c r="AV7" i="4" s="1"/>
  <c r="AV140" i="4" s="1"/>
  <c r="I43" i="4"/>
  <c r="BG103" i="4"/>
  <c r="BG102" i="4" s="1"/>
  <c r="BG101" i="4" s="1"/>
  <c r="AC53" i="4"/>
  <c r="AC43" i="4" s="1"/>
  <c r="AC7" i="4" s="1"/>
  <c r="AC140" i="4" s="1"/>
  <c r="G53" i="4"/>
  <c r="T54" i="4"/>
  <c r="L53" i="4"/>
  <c r="L43" i="4" s="1"/>
  <c r="L7" i="4" s="1"/>
  <c r="L140" i="4" s="1"/>
  <c r="BA9" i="4"/>
  <c r="BA8" i="4" s="1"/>
  <c r="AO140" i="4"/>
  <c r="AI53" i="4"/>
  <c r="AI43" i="4" s="1"/>
  <c r="AI7" i="4" s="1"/>
  <c r="AI140" i="4" s="1"/>
  <c r="BG59" i="4"/>
  <c r="BG54" i="4" s="1"/>
  <c r="G33" i="4"/>
  <c r="G9" i="4" s="1"/>
  <c r="G8" i="4" s="1"/>
  <c r="G7" i="4" s="1"/>
  <c r="G140" i="4" s="1"/>
  <c r="AS140" i="4"/>
  <c r="AE140" i="4"/>
  <c r="T118" i="4"/>
  <c r="BG11" i="4"/>
  <c r="BG10" i="4" s="1"/>
  <c r="AG48" i="4"/>
  <c r="AT11" i="4"/>
  <c r="AT10" i="4" s="1"/>
  <c r="E54" i="4"/>
  <c r="E53" i="4" s="1"/>
  <c r="E43" i="4" s="1"/>
  <c r="E7" i="4" s="1"/>
  <c r="E140" i="4" s="1"/>
  <c r="P140" i="4"/>
  <c r="Y53" i="4"/>
  <c r="Y43" i="4" s="1"/>
  <c r="AD7" i="4"/>
  <c r="AD140" i="4" s="1"/>
  <c r="G48" i="4"/>
  <c r="G45" i="4" s="1"/>
  <c r="G44" i="4" s="1"/>
  <c r="G43" i="4" s="1"/>
  <c r="BG115" i="4"/>
  <c r="BG114" i="4" s="1"/>
  <c r="F9" i="4"/>
  <c r="F8" i="4" s="1"/>
  <c r="AT23" i="4"/>
  <c r="T73" i="4"/>
  <c r="AT66" i="4"/>
  <c r="AT54" i="4" s="1"/>
  <c r="AT82" i="4"/>
  <c r="AT73" i="4" s="1"/>
  <c r="BG45" i="4"/>
  <c r="BG44" i="4" s="1"/>
  <c r="F53" i="4"/>
  <c r="F43" i="4" s="1"/>
  <c r="AK54" i="4"/>
  <c r="AK53" i="4" s="1"/>
  <c r="AK43" i="4" s="1"/>
  <c r="G76" i="4"/>
  <c r="G73" i="4" s="1"/>
  <c r="H118" i="4"/>
  <c r="AD43" i="4"/>
  <c r="AX43" i="4"/>
  <c r="AX7" i="4" s="1"/>
  <c r="AX140" i="4" s="1"/>
  <c r="AO43" i="4"/>
  <c r="Y100" i="4"/>
  <c r="AL9" i="4"/>
  <c r="AL8" i="4" s="1"/>
  <c r="R53" i="3"/>
  <c r="R38" i="3" s="1"/>
  <c r="R14" i="3"/>
  <c r="R13" i="3" s="1"/>
  <c r="AE19" i="3"/>
  <c r="K23" i="3"/>
  <c r="P55" i="3"/>
  <c r="R20" i="3"/>
  <c r="R19" i="3" s="1"/>
  <c r="K19" i="3"/>
  <c r="K18" i="3" s="1"/>
  <c r="K12" i="3"/>
  <c r="K7" i="3" s="1"/>
  <c r="K55" i="3" s="1"/>
  <c r="X23" i="3"/>
  <c r="X18" i="3"/>
  <c r="X38" i="3"/>
  <c r="AC55" i="3"/>
  <c r="AE23" i="3"/>
  <c r="X14" i="3"/>
  <c r="X13" i="3" s="1"/>
  <c r="X12" i="3" s="1"/>
  <c r="X7" i="3" s="1"/>
  <c r="X55" i="3" s="1"/>
  <c r="AE16" i="3"/>
  <c r="R23" i="3"/>
  <c r="AE14" i="3"/>
  <c r="AE13" i="3" s="1"/>
  <c r="J55" i="3"/>
  <c r="T55" i="3"/>
  <c r="F12" i="3"/>
  <c r="F7" i="3" s="1"/>
  <c r="F55" i="3" s="1"/>
  <c r="E16" i="2"/>
  <c r="E15" i="2"/>
  <c r="E7" i="2" s="1"/>
  <c r="E33" i="2" s="1"/>
  <c r="M7" i="2"/>
  <c r="M33" i="2" s="1"/>
  <c r="AT53" i="4" l="1"/>
  <c r="AT43" i="4" s="1"/>
  <c r="BG53" i="4"/>
  <c r="T53" i="4"/>
  <c r="T43" i="4" s="1"/>
  <c r="AL7" i="4"/>
  <c r="AL140" i="4" s="1"/>
  <c r="BA7" i="4"/>
  <c r="BA140" i="4" s="1"/>
  <c r="T7" i="4"/>
  <c r="AU7" i="4"/>
  <c r="AU140" i="4" s="1"/>
  <c r="BG43" i="4"/>
  <c r="BG9" i="4"/>
  <c r="BG8" i="4" s="1"/>
  <c r="F7" i="4"/>
  <c r="F140" i="4" s="1"/>
  <c r="BG100" i="4"/>
  <c r="AG43" i="4"/>
  <c r="AT9" i="4"/>
  <c r="AT8" i="4" s="1"/>
  <c r="AT7" i="4" s="1"/>
  <c r="AT140" i="4" s="1"/>
  <c r="T140" i="4"/>
  <c r="AG7" i="4"/>
  <c r="AG140" i="4" s="1"/>
  <c r="R18" i="3"/>
  <c r="R12" i="3" s="1"/>
  <c r="R7" i="3" s="1"/>
  <c r="R55" i="3" s="1"/>
  <c r="AE18" i="3"/>
  <c r="AE12" i="3" s="1"/>
  <c r="AE7" i="3" s="1"/>
  <c r="AE55" i="3" s="1"/>
  <c r="BG7" i="4" l="1"/>
  <c r="BG140" i="4" s="1"/>
</calcChain>
</file>

<file path=xl/sharedStrings.xml><?xml version="1.0" encoding="utf-8"?>
<sst xmlns="http://schemas.openxmlformats.org/spreadsheetml/2006/main" count="601" uniqueCount="360">
  <si>
    <t>DEPARTAMENTO ADMINISTRATIVO NACIONAL DE ESTADISTICA - DANE</t>
  </si>
  <si>
    <t>Informe Mensual de Ejecución del Presupuesto de Gastos</t>
  </si>
  <si>
    <t>Apropiaciones de la Vigencia</t>
  </si>
  <si>
    <t>SECCION:  0401</t>
  </si>
  <si>
    <t>Octubre- Vigencia 2024</t>
  </si>
  <si>
    <t>UNIDAD EJECUTORA:  00</t>
  </si>
  <si>
    <t>(Miles de Pesos)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</si>
  <si>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</si>
  <si>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</si>
  <si>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</si>
  <si>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</si>
  <si>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</si>
  <si>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</si>
  <si>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</si>
  <si>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CDP
Enero</t>
  </si>
  <si>
    <t>CDP
Febrero</t>
  </si>
  <si>
    <t>CDP
Marzo</t>
  </si>
  <si>
    <t>CDP
Abril</t>
  </si>
  <si>
    <t>CDP
Mayo</t>
  </si>
  <si>
    <t>CDP
Junio</t>
  </si>
  <si>
    <t>CDP
Julio</t>
  </si>
  <si>
    <t>CDP
Agosto</t>
  </si>
  <si>
    <t>CDP
Septiembre</t>
  </si>
  <si>
    <t>CDP
Octubre</t>
  </si>
  <si>
    <t>CDP
Noviembre</t>
  </si>
  <si>
    <t>CDP
Diciembre</t>
  </si>
  <si>
    <t>CDP
Acumulados</t>
  </si>
  <si>
    <t>Compromiso
Enero</t>
  </si>
  <si>
    <t>Compromiso
Febrero</t>
  </si>
  <si>
    <t>Compromiso
Marzo</t>
  </si>
  <si>
    <t>Compromiso
Abril</t>
  </si>
  <si>
    <t>Compromiso
Mayo</t>
  </si>
  <si>
    <t>Compromiso
Junio</t>
  </si>
  <si>
    <t>Compromiso
Julio</t>
  </si>
  <si>
    <t>Compromiso
Agosto</t>
  </si>
  <si>
    <t>Compromiso
Septiembre</t>
  </si>
  <si>
    <t>Compromiso
Octubre</t>
  </si>
  <si>
    <t>Compromiso
Noviembre</t>
  </si>
  <si>
    <t>Compromiso
Diciembre</t>
  </si>
  <si>
    <t>Compromiso
Acumulados</t>
  </si>
  <si>
    <t>Obligación
Enero</t>
  </si>
  <si>
    <t>Obligación
Febrero</t>
  </si>
  <si>
    <t>Obligación
Marzo</t>
  </si>
  <si>
    <t>Obligación
Abril</t>
  </si>
  <si>
    <t>Obligación
Mayo</t>
  </si>
  <si>
    <t>Obligación
Junio</t>
  </si>
  <si>
    <t>Obligación
Julio</t>
  </si>
  <si>
    <t>Obligación
Agosto</t>
  </si>
  <si>
    <t>Obligación
Septiembre</t>
  </si>
  <si>
    <t>Obligación
Octubre</t>
  </si>
  <si>
    <t>Obligación
Noviembre</t>
  </si>
  <si>
    <t>Obligación
Diciembre</t>
  </si>
  <si>
    <t>Obligación
Acumulados</t>
  </si>
  <si>
    <t>Pagos
Enero</t>
  </si>
  <si>
    <t>Pagos
Febrero</t>
  </si>
  <si>
    <t>Pagos
Marzo</t>
  </si>
  <si>
    <t>Pagos
Abril</t>
  </si>
  <si>
    <t>Pagos
Mayo</t>
  </si>
  <si>
    <t>Pagos
Junio</t>
  </si>
  <si>
    <t>Pagos
Julio</t>
  </si>
  <si>
    <t>Pagos
Agosto</t>
  </si>
  <si>
    <t>Pagos
Septiembre</t>
  </si>
  <si>
    <t>Pagos
Octubre</t>
  </si>
  <si>
    <t>Pagos
Noviembre</t>
  </si>
  <si>
    <t>Pagos
Diciembre</t>
  </si>
  <si>
    <t>Pagos
Acumulados</t>
  </si>
  <si>
    <t>A</t>
  </si>
  <si>
    <t>FUNCIONAMIENTO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</si>
  <si>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</si>
  <si>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</si>
  <si>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</si>
  <si>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</si>
  <si>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</si>
  <si>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</si>
  <si>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</si>
  <si>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</si>
  <si>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</si>
  <si>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10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</si>
  <si>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</si>
  <si>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</si>
  <si>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</si>
  <si>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</si>
  <si>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</si>
  <si>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</si>
  <si>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</si>
  <si>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</si>
  <si>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</si>
  <si>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</si>
  <si>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</si>
  <si>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</si>
  <si>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</si>
  <si>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</si>
  <si>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</si>
  <si>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</si>
  <si>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</si>
  <si>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</si>
  <si>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</si>
  <si>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A-01-01-01-001-012</t>
  </si>
  <si>
    <t xml:space="preserve">AUXILIO DE CONECTIVIDAD DIGITAL 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</si>
  <si>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</si>
  <si>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</si>
  <si>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</si>
  <si>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</si>
  <si>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</si>
  <si>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</si>
  <si>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</si>
  <si>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</si>
  <si>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</si>
  <si>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</si>
  <si>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</si>
  <si>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</si>
  <si>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</si>
  <si>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</si>
  <si>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</si>
  <si>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</si>
  <si>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</si>
  <si>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</si>
  <si>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</si>
  <si>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</si>
  <si>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</t>
  </si>
  <si>
    <t>REMUNERACIONES NO CONSTITUTIVAS DE FACTOR SALARIAL</t>
  </si>
  <si>
    <t>A-01-01-03-001</t>
  </si>
  <si>
    <t>PRESTACIONES SOCIALES SEGÚN DEFINICIÓN LEGAL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</si>
  <si>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</si>
  <si>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</si>
  <si>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</si>
  <si>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</si>
  <si>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</si>
  <si>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</si>
  <si>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</si>
  <si>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</si>
  <si>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A-01-01-03-005</t>
  </si>
  <si>
    <t>PRIMA DE RIESGO</t>
  </si>
  <si>
    <t>A-01-01-03-013</t>
  </si>
  <si>
    <t>ESTÍMULOS A LOS EMPLEADOS DEL ESTADO</t>
  </si>
  <si>
    <t>A-01-01-03-016</t>
  </si>
  <si>
    <t>PRIMA DE COORDINACIÓN</t>
  </si>
  <si>
    <t>A-01-01-03-030</t>
  </si>
  <si>
    <t>BONIFICACIÓN DE DIRECCIÓN</t>
  </si>
  <si>
    <t>A-02</t>
  </si>
  <si>
    <t>ADQUISICIÓN DE BIENES Y SERVICIOS</t>
  </si>
  <si>
    <t>A-02-01</t>
  </si>
  <si>
    <t>ADQUISICIÓN DE ACTIVOS NO FINANCIEROS</t>
  </si>
  <si>
    <t>A-02-01-01</t>
  </si>
  <si>
    <t>ACTIVOS FIJOS</t>
  </si>
  <si>
    <t>A-02-01-01-003</t>
  </si>
  <si>
    <t>ACTIVOS FIJOS NO CLASIFICADOS COMO MAQUINARIA Y EQUIPO</t>
  </si>
  <si>
    <t>A-02-01-01-003-008</t>
  </si>
  <si>
    <t>MUEBLES, INSTRUMENTOS MUSICALES, ARTÍCULOS DE DEPORTE Y ANTIGÜEDADES</t>
  </si>
  <si>
    <t>A-02-01-01-004</t>
  </si>
  <si>
    <t>MAQUINARIA Y EQUIPO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</si>
  <si>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</si>
  <si>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</si>
  <si>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</si>
  <si>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</si>
  <si>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</si>
  <si>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</si>
  <si>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A-02-01-01-004-009</t>
  </si>
  <si>
    <t>EQUIPO DE TRANSPORTE</t>
  </si>
  <si>
    <t>A-02-02</t>
  </si>
  <si>
    <t>ADQUISIONES DIFERENTES DE ACTIVOS</t>
  </si>
  <si>
    <t>A-02-02-01</t>
  </si>
  <si>
    <t>MATERIALES Y SUMINISTROS</t>
  </si>
  <si>
    <t>A-02-02-01-001</t>
  </si>
  <si>
    <t>MINERALES; ELECTRICIDAD, GAS Y AGUA</t>
  </si>
  <si>
    <t>A-02-02-01-001-005</t>
  </si>
  <si>
    <t>PIEDRA, ARENA Y ARCILLA</t>
  </si>
  <si>
    <t>A-02-02-01-002</t>
  </si>
  <si>
    <t>PRODUCTOS ALIMENTICIOS, BEBIDAS Y TABACO; TEXTILES, PRENDAS DE VESTIR Y PRODUCTOS DE CUERO</t>
  </si>
  <si>
    <t>A-02-02-01-002-008</t>
  </si>
  <si>
    <t>DOTACIÓN (PRENDAS DE VESTIR Y CALZADO)</t>
  </si>
  <si>
    <t>A-02-02-01-003</t>
  </si>
  <si>
    <t>OTROS BIENES TRANSPORTABLES (EXCEPTO PRODUCTOS METÁLICOS, MAQUINARIA Y EQUIPO)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</si>
  <si>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</si>
  <si>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</si>
  <si>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</si>
  <si>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</si>
  <si>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</si>
  <si>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</si>
  <si>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</si>
  <si>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</si>
  <si>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</si>
  <si>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</si>
  <si>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</si>
  <si>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</si>
  <si>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A-02-02-01-004</t>
  </si>
  <si>
    <t>PRODUCTOS METÁLICOS Y PAQUETES DE SOFTWARE</t>
  </si>
  <si>
    <t>A-02-02-01-004-002</t>
  </si>
  <si>
    <t>PRODUCTOS METÁLICOS ELABORADOS (EXCEPTO MAQUINARIA Y EQUIPO)</t>
  </si>
  <si>
    <t>A-02-02-01-004-003</t>
  </si>
  <si>
    <t>MAQUINARIA PARA USO GENERAL</t>
  </si>
  <si>
    <t>A-02-02-01-004-004</t>
  </si>
  <si>
    <t>MAQUINARIA PARA USOS ESPECIALES</t>
  </si>
  <si>
    <t>A-02-02-01-004-005</t>
  </si>
  <si>
    <t>A-02-02-01-004-006</t>
  </si>
  <si>
    <t>A-02-02-01-004-007</t>
  </si>
  <si>
    <t>A-02-02-02</t>
  </si>
  <si>
    <t>ADQUISICIÓN DE SERVICIOS</t>
  </si>
  <si>
    <t>A-02-02-02-005</t>
  </si>
  <si>
    <t>SERVICIOS DE LA CONSTRUCCIÓN</t>
  </si>
  <si>
    <t>A-02-02-02-005-004</t>
  </si>
  <si>
    <t>SERVICIOS DE CONSTRUCCIÓN</t>
  </si>
  <si>
    <t>A-02-02-02-006</t>
  </si>
  <si>
    <t>SERVICIOS DE ALOJAMIENTO; SERVICIOS DE SUMINISTRO DE COMIDAS Y BEBIDAS; SERVICIOS DE TRANSPORTE; Y SERVICIOS DE DISTRIBUCIÓN DE ELECTRICIDAD, GAS Y AGUA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</si>
  <si>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</si>
  <si>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</si>
  <si>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</si>
  <si>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</si>
  <si>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</si>
  <si>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</si>
  <si>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</si>
  <si>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</si>
  <si>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A-02-02-02-006-009</t>
  </si>
  <si>
    <t>SERVICIOS DE DISTRIBUCIÓN DE ELECTRICIDAD, GAS Y AGUA (POR CUENTA PROPIA)</t>
  </si>
  <si>
    <t>A-02-02-02-007</t>
  </si>
  <si>
    <t>SERVICIOS FINANCIEROS Y SERVICIOS CONEXOS, SERVICIOS INMOBILIARIOS Y SERVICIOS DE LEASING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</si>
  <si>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</si>
  <si>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</si>
  <si>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</si>
  <si>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</si>
  <si>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</si>
  <si>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</si>
  <si>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</t>
  </si>
  <si>
    <t>SERVICIOS PRESTADOS A LAS EMPRESAS Y SERVICIOS DE PRODUCCIÓN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</si>
  <si>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</si>
  <si>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</si>
  <si>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</si>
  <si>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</si>
  <si>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</si>
  <si>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</si>
  <si>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</si>
  <si>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</si>
  <si>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</si>
  <si>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</si>
  <si>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</si>
  <si>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</si>
  <si>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</t>
  </si>
  <si>
    <t>SERVICIOS PARA LA COMUNIDAD, SOCIALES Y PERSONALES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</si>
  <si>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</si>
  <si>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</si>
  <si>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</si>
  <si>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</si>
  <si>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</si>
  <si>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</si>
  <si>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</si>
  <si>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</si>
  <si>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</si>
  <si>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</si>
  <si>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</si>
  <si>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</si>
  <si>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A-03</t>
  </si>
  <si>
    <t>TRANSFERENCIAS CORRIENTES</t>
  </si>
  <si>
    <t>A-03-02</t>
  </si>
  <si>
    <t>A GOBIERNOS Y ORGANIZACIONES INTERNACIONALES</t>
  </si>
  <si>
    <t>A-03-02-02</t>
  </si>
  <si>
    <t>A ORGANIZACIONES INTERNACIONALES</t>
  </si>
  <si>
    <t>A-03-02-02-105</t>
  </si>
  <si>
    <t>ORGANIZACIONES PARA LA COOPERACIÓN Y EL DESARROLLO ECONÓMICO OCDE</t>
  </si>
  <si>
    <t>A-03-02-02-105-001</t>
  </si>
  <si>
    <t>MEMBRESÍAS</t>
  </si>
  <si>
    <t>A-03-02-02-105-002</t>
  </si>
  <si>
    <t>DISTINTAS A MEMBRESÍAS</t>
  </si>
  <si>
    <t>A-03-03</t>
  </si>
  <si>
    <t>A ENTIDADES DEL GOBIERNO</t>
  </si>
  <si>
    <t>A-03-03-01</t>
  </si>
  <si>
    <t>A ÓRGANOS DEL PGN</t>
  </si>
  <si>
    <t>A-03-03-01-999</t>
  </si>
  <si>
    <t>OTRAS TRANSFERENCIAS - DISTRIBUCIÓN PREVIO CONCEPTO DGPPN</t>
  </si>
  <si>
    <t>A-03-04</t>
  </si>
  <si>
    <t>PRESTACIONES SOCIALES</t>
  </si>
  <si>
    <t>A-03-04-02</t>
  </si>
  <si>
    <t>PRESTACIONES SOCIALES RELACIONADAS CON EL EMPLEO</t>
  </si>
  <si>
    <t>A-03-04-02-012</t>
  </si>
  <si>
    <t>INCAPACIDADES Y LICENCIAS DE MATERNIDAD (NO DE PENSIONES)</t>
  </si>
  <si>
    <t>A-03-04-02-012-001</t>
  </si>
  <si>
    <t>INCAPACIDADES (NO DE PENSIONES)</t>
  </si>
  <si>
    <t>A-03-04-02-012-002</t>
  </si>
  <si>
    <t>LICENCIAS DE MATERNIDAD Y PATERNIDAD (NO DE PENSIONES)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</si>
  <si>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</si>
  <si>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</si>
  <si>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</si>
  <si>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</si>
  <si>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</si>
  <si>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</si>
  <si>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</si>
  <si>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CONCILIACIONES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</si>
  <si>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</si>
  <si>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</si>
  <si>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</si>
  <si>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</si>
  <si>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</si>
  <si>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</si>
  <si>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A-08-01-02-001</t>
  </si>
  <si>
    <t>IMPUESTO PREDIAL Y SOBRETASA AMBIENTAL</t>
  </si>
  <si>
    <t>A-08-01-02-006</t>
  </si>
  <si>
    <t>IMPUESTO SOBRE VEHÍCULOS AUTOMOTORES</t>
  </si>
  <si>
    <t>A-08-04</t>
  </si>
  <si>
    <t>CONTRIBUCIONES</t>
  </si>
  <si>
    <t>A-08-04-01</t>
  </si>
  <si>
    <t>CUOTA DE FISCALIZACIÓN Y AUDITAJE</t>
  </si>
  <si>
    <t>A-08-05</t>
  </si>
  <si>
    <t>MULTAS, SANCIONES E INTERESES DE MORA</t>
  </si>
  <si>
    <t>A-08-05-01-003</t>
  </si>
  <si>
    <t>SANCIONES ADMINISTRATIVAS</t>
  </si>
  <si>
    <t>C</t>
  </si>
  <si>
    <t>INVERSIÓN</t>
  </si>
  <si>
    <t>C-0401-1003-30-20104D</t>
  </si>
  <si>
    <t>2. SEGURIDAD HUMANA Y JUSTICIA SOCIAL / D. DATOS SECTORIALES PARA AUMENTAR EL APROVECHAMIENTO DE DATOS EN EL PAÍS</t>
  </si>
  <si>
    <t>C-0401-1003-31-20104D</t>
  </si>
  <si>
    <t>C-0401-1003-32-20104D</t>
  </si>
  <si>
    <t>C-0401-1003-33-20104D</t>
  </si>
  <si>
    <t>C-0401-1003-34-20104D</t>
  </si>
  <si>
    <t>C-0401-1003-35-20104D</t>
  </si>
  <si>
    <t>C-0401-1003-36-20104D</t>
  </si>
  <si>
    <t>C-0499-1003-7-53105B</t>
  </si>
  <si>
    <t>5. CONVERGENCIA REGIONAL / B. ENTIDADES PÚBLICAS TERRITORIALES Y NACIONALES FORTALECIDAS</t>
  </si>
  <si>
    <t>C-0499-1003-8-53105B</t>
  </si>
  <si>
    <t>C-0499-1003-9-53105B</t>
  </si>
  <si>
    <t>C-0499-1003-10-53105B</t>
  </si>
  <si>
    <t>TOTAL PRESUPUESTO DE LA SECCIÓN</t>
  </si>
  <si>
    <t xml:space="preserve">COORDINADOR  PRESUPUESTO </t>
  </si>
  <si>
    <t>Cuentas por Pagar 2023</t>
  </si>
  <si>
    <t>Obligaciones</t>
  </si>
  <si>
    <t>ADQUISICIÓN DE BIENES  Y SERVICIOS</t>
  </si>
  <si>
    <t>ADQUISICIONES DIFERENTES DE ACTIVOS</t>
  </si>
  <si>
    <t>C-0401-1003-20</t>
  </si>
  <si>
    <t>LEVANTAMIENTO Y ACTUALIZACIÓN DE LA  INFORMACIÓN ESTADÍSTICA DE CARÁCTER SOCIODEMOGRÁFICO A NIVEL LOCAL Y  NACIONAL</t>
  </si>
  <si>
    <t>C-0401-1003-23</t>
  </si>
  <si>
    <t>LEVANTAMIENTO Y ACTUALIZACIÓN DE ESTADÍSTICAS EN TEMAS SOCIALES  NACIONAL</t>
  </si>
  <si>
    <t>C-0401-1003-24</t>
  </si>
  <si>
    <t>LEVANTAMIENTO DE INFORMACIÓN ESTADÍSTICA CON CALIDAD, COBERTURA Y OPORTUNIDAD  NACIONAL</t>
  </si>
  <si>
    <t>C-0401-1003-25</t>
  </si>
  <si>
    <t>LEVANTAMIENTO RECOPILACIÓN Y ACTUALIZACIÓN DE LA INFORMACIÓN RELACIONADA CON CUENTAS NACIONALES Y MACROECONÓMICAS A NIVEL  NACIONAL</t>
  </si>
  <si>
    <t>C-0401-1003-26</t>
  </si>
  <si>
    <t>FORTALECIMIENTO DE LA PRODUCCIÓN DE ESTADÍSTICAS SUFICIENTES Y DE CALIDAD, MEDIANTE LA COORDINACIÓN Y REGULACIÓN DEL SEN  NACIONAL</t>
  </si>
  <si>
    <t>C-0401-1003-28</t>
  </si>
  <si>
    <t>DESARROLLO CENSO ECONOMICO. NACIONAL</t>
  </si>
  <si>
    <t>C-0401-1003-30</t>
  </si>
  <si>
    <t>CONSOLIDACION DE UNA CULTURA ESTADISTICA A TRAVES DE LA INFORMACION COMO UN BIEN PUBLICO DEL PAIS  NACIONAL</t>
  </si>
  <si>
    <t>C-0401-1003-35</t>
  </si>
  <si>
    <t>OPTIMIZACIÓN DE LA CAPACIDAD DEL DANE EN SUS PROCESOS DE RECOLECCIÓN Y ACOPIO DE LA INFORMACIÓN ESTADÍSTICA OFICIAL. NACIONAL</t>
  </si>
  <si>
    <t>C-0499-1003-5</t>
  </si>
  <si>
    <t>FORTALECIMIENTO  Y MODERNIZACIÓN DE LAS TICS QUE RESPONDAN A LAS NECESIDADES DE LA ENTIDAD A NIVEL   NACIONAL</t>
  </si>
  <si>
    <t>C-0499-1003-6</t>
  </si>
  <si>
    <t>FORTALECIMIENTO DE LA CAPACIDAD TÉCNICA Y ADMINISTRATIVA DE LOS PROCESOS DE LA ENTIDAD  NACIONAL</t>
  </si>
  <si>
    <t>C-0499-1003-7</t>
  </si>
  <si>
    <t>MEJORAMIENTO  DE LA INFRAESTRUCTURA Y EQUIPAMIENTO FÍSICO DE LA ENTIDAD A NIVEL   NACIONAL</t>
  </si>
  <si>
    <t>TOTALES</t>
  </si>
  <si>
    <t>Reservas de Apropiación - 2023</t>
  </si>
  <si>
    <t>Octubre - Vigencia 2024</t>
  </si>
  <si>
    <t>Reservas Constituidas</t>
  </si>
  <si>
    <t>Compromisos Vigentes</t>
  </si>
  <si>
    <t>C-0401-1003-21</t>
  </si>
  <si>
    <t>LEVANTAMIENTO E INTEGRACIÓN DE LA INFORMACIÓN GEOESPACIAL CON LA INFRAESTRUCTURA ESTADÍSTICA NACIONAL Y OTROS DATOS  NACIONAL</t>
  </si>
  <si>
    <t>C-0401-1003-22</t>
  </si>
  <si>
    <t>LEVANTAMIENTO Y ACTUALIZACIÓN DE ESTADÍSTICAS EN TEMAS ECONÓMICOS.  NACIONAL</t>
  </si>
  <si>
    <t>C-0499-1003-8</t>
  </si>
  <si>
    <t>MODERNIZACIÓN DE LA GESTIÓN DOCUMENTAL DEL DANE NACIONAL</t>
  </si>
  <si>
    <t>C-0499-1003-10</t>
  </si>
  <si>
    <t>MODERNIZACIÓN TECNOLÓGICA PARA LA TRANSFORMACIÓN DIGITAL DEL DANE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</si>
</sst>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;[Red]#,##0"/>
    <numFmt numFmtId="166" formatCode="[$-1240A]&quot;$&quot;\ #,##0.00;\(&quot;$&quot;\ #,##0.00\)"/>
    <numFmt numFmtId="167" formatCode="_(* #,##0_);_(* \(#,##0\);_(* &quot;-&quot;??_);_(@_)"/>
  </numFmts>
  <fonts count="16" x14ac:knownFonts="1">
    <font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theme="9" tint="-0.499984740745262"/>
      <name val="Arial"/>
      <family val="2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D3D3D3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165" fontId="3" fillId="0" borderId="0" xfId="0" applyNumberFormat="1" applyFont="1" applyAlignment="1">
      <alignment vertical="center"/>
    </xf>
    <xf numFmtId="165" fontId="3" fillId="0" borderId="0" xfId="0" applyNumberFormat="1" applyFont="1"/>
    <xf numFmtId="165" fontId="4" fillId="0" borderId="0" xfId="0" applyNumberFormat="1" applyFont="1" applyAlignment="1" applyProtection="1">
      <alignment horizontal="left"/>
      <protection locked="0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/>
    <xf numFmtId="165" fontId="5" fillId="2" borderId="1" xfId="0" applyNumberFormat="1" applyFont="1" applyFill="1" applyBorder="1" applyAlignment="1">
      <alignment horizontal="center" vertical="center" wrapText="1" readingOrder="1"/>
    </xf>
    <xf numFmtId="165" fontId="5" fillId="0" borderId="0" xfId="0" applyNumberFormat="1" applyFont="1" applyAlignment="1">
      <alignment horizontal="center" vertical="center"/>
    </xf>
    <xf numFmtId="165" fontId="4" fillId="0" borderId="2" xfId="0" applyNumberFormat="1" applyFont="1" applyBorder="1" applyAlignment="1">
      <alignment vertical="center" wrapText="1" readingOrder="1"/>
    </xf>
    <xf numFmtId="10" fontId="3" fillId="0" borderId="0" xfId="2" applyNumberFormat="1" applyFont="1" applyFill="1" applyBorder="1" applyAlignment="1">
      <alignment vertical="center"/>
    </xf>
    <xf numFmtId="165" fontId="6" fillId="0" borderId="0" xfId="0" applyNumberFormat="1" applyFont="1"/>
    <xf numFmtId="165" fontId="4" fillId="3" borderId="1" xfId="0" applyNumberFormat="1" applyFont="1" applyFill="1" applyBorder="1" applyAlignment="1">
      <alignment vertical="center" wrapText="1" readingOrder="1"/>
    </xf>
    <xf numFmtId="165" fontId="4" fillId="0" borderId="0" xfId="0" applyNumberFormat="1" applyFont="1"/>
    <xf numFmtId="165" fontId="7" fillId="3" borderId="1" xfId="0" applyNumberFormat="1" applyFont="1" applyFill="1" applyBorder="1" applyAlignment="1">
      <alignment vertical="center" wrapText="1" readingOrder="1"/>
    </xf>
    <xf numFmtId="165" fontId="7" fillId="0" borderId="0" xfId="0" applyNumberFormat="1" applyFont="1"/>
    <xf numFmtId="165" fontId="5" fillId="3" borderId="1" xfId="0" applyNumberFormat="1" applyFont="1" applyFill="1" applyBorder="1" applyAlignment="1">
      <alignment horizontal="left" vertical="center" wrapText="1" readingOrder="1"/>
    </xf>
    <xf numFmtId="49" fontId="5" fillId="3" borderId="1" xfId="0" applyNumberFormat="1" applyFont="1" applyFill="1" applyBorder="1" applyAlignment="1">
      <alignment horizontal="center" vertical="center" wrapText="1" readingOrder="1"/>
    </xf>
    <xf numFmtId="165" fontId="5" fillId="3" borderId="1" xfId="0" applyNumberFormat="1" applyFont="1" applyFill="1" applyBorder="1" applyAlignment="1">
      <alignment horizontal="left" vertical="center" wrapText="1" indent="1" readingOrder="1"/>
    </xf>
    <xf numFmtId="165" fontId="5" fillId="3" borderId="1" xfId="0" applyNumberFormat="1" applyFont="1" applyFill="1" applyBorder="1" applyAlignment="1">
      <alignment vertical="center" wrapText="1" readingOrder="1"/>
    </xf>
    <xf numFmtId="165" fontId="3" fillId="0" borderId="3" xfId="0" applyNumberFormat="1" applyFont="1" applyBorder="1" applyAlignment="1">
      <alignment horizontal="left" vertical="center" wrapText="1" readingOrder="1"/>
    </xf>
    <xf numFmtId="49" fontId="3" fillId="0" borderId="3" xfId="0" applyNumberFormat="1" applyFont="1" applyBorder="1" applyAlignment="1">
      <alignment horizontal="center" vertical="center" wrapText="1" readingOrder="1"/>
    </xf>
    <xf numFmtId="165" fontId="3" fillId="0" borderId="3" xfId="0" applyNumberFormat="1" applyFont="1" applyBorder="1" applyAlignment="1">
      <alignment horizontal="left" vertical="center" wrapText="1" indent="2" readingOrder="1"/>
    </xf>
    <xf numFmtId="165" fontId="3" fillId="0" borderId="3" xfId="0" applyNumberFormat="1" applyFont="1" applyBorder="1" applyAlignment="1">
      <alignment vertical="center" wrapText="1" readingOrder="1"/>
    </xf>
    <xf numFmtId="165" fontId="3" fillId="0" borderId="4" xfId="0" applyNumberFormat="1" applyFont="1" applyBorder="1" applyAlignment="1">
      <alignment horizontal="left" vertical="center" wrapText="1" readingOrder="1"/>
    </xf>
    <xf numFmtId="165" fontId="3" fillId="0" borderId="4" xfId="0" applyNumberFormat="1" applyFont="1" applyBorder="1" applyAlignment="1">
      <alignment horizontal="left" vertical="center" wrapText="1" indent="2" readingOrder="1"/>
    </xf>
    <xf numFmtId="165" fontId="3" fillId="0" borderId="4" xfId="0" applyNumberFormat="1" applyFont="1" applyBorder="1" applyAlignment="1">
      <alignment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0" fontId="3" fillId="0" borderId="4" xfId="0" applyFont="1" applyBorder="1" applyAlignment="1">
      <alignment horizontal="left" vertical="center" wrapText="1" indent="2" readingOrder="1"/>
    </xf>
    <xf numFmtId="0" fontId="3" fillId="0" borderId="4" xfId="0" applyFont="1" applyBorder="1" applyAlignment="1">
      <alignment vertical="center" wrapText="1" readingOrder="1"/>
    </xf>
    <xf numFmtId="165" fontId="3" fillId="0" borderId="5" xfId="0" applyNumberFormat="1" applyFont="1" applyBorder="1" applyAlignment="1">
      <alignment horizontal="left" vertical="center" wrapText="1" readingOrder="1"/>
    </xf>
    <xf numFmtId="49" fontId="3" fillId="0" borderId="5" xfId="0" applyNumberFormat="1" applyFont="1" applyBorder="1" applyAlignment="1">
      <alignment horizontal="center" vertical="center" wrapText="1" readingOrder="1"/>
    </xf>
    <xf numFmtId="165" fontId="3" fillId="0" borderId="5" xfId="0" applyNumberFormat="1" applyFont="1" applyBorder="1" applyAlignment="1">
      <alignment horizontal="left" vertical="center" wrapText="1" indent="2" readingOrder="1"/>
    </xf>
    <xf numFmtId="165" fontId="3" fillId="0" borderId="5" xfId="0" applyNumberFormat="1" applyFont="1" applyBorder="1" applyAlignment="1">
      <alignment vertical="center" wrapText="1" readingOrder="1"/>
    </xf>
    <xf numFmtId="49" fontId="7" fillId="3" borderId="1" xfId="0" applyNumberFormat="1" applyFont="1" applyFill="1" applyBorder="1" applyAlignment="1">
      <alignment horizontal="center" vertical="center" wrapText="1" readingOrder="1"/>
    </xf>
    <xf numFmtId="49" fontId="3" fillId="0" borderId="4" xfId="0" applyNumberFormat="1" applyFont="1" applyBorder="1" applyAlignment="1">
      <alignment horizontal="center" vertical="center" wrapText="1" readingOrder="1"/>
    </xf>
    <xf numFmtId="165" fontId="3" fillId="0" borderId="4" xfId="0" applyNumberFormat="1" applyFont="1" applyBorder="1" applyAlignment="1">
      <alignment horizontal="left" vertical="center" wrapText="1" indent="1" readingOrder="1"/>
    </xf>
    <xf numFmtId="165" fontId="3" fillId="0" borderId="6" xfId="0" applyNumberFormat="1" applyFont="1" applyBorder="1" applyAlignment="1">
      <alignment horizontal="left" vertical="center" wrapText="1" readingOrder="1"/>
    </xf>
    <xf numFmtId="49" fontId="3" fillId="0" borderId="6" xfId="0" applyNumberFormat="1" applyFont="1" applyBorder="1" applyAlignment="1">
      <alignment horizontal="center" vertical="center" wrapText="1" readingOrder="1"/>
    </xf>
    <xf numFmtId="165" fontId="3" fillId="0" borderId="6" xfId="0" applyNumberFormat="1" applyFont="1" applyBorder="1" applyAlignment="1">
      <alignment horizontal="left" vertical="center" wrapText="1" indent="1" readingOrder="1"/>
    </xf>
    <xf numFmtId="165" fontId="3" fillId="0" borderId="6" xfId="0" applyNumberFormat="1" applyFont="1" applyBorder="1" applyAlignment="1">
      <alignment vertical="center" wrapText="1" readingOrder="1"/>
    </xf>
    <xf numFmtId="165" fontId="7" fillId="0" borderId="2" xfId="0" applyNumberFormat="1" applyFont="1" applyBorder="1" applyAlignment="1">
      <alignment horizontal="center" vertical="center" wrapText="1" readingOrder="1"/>
    </xf>
    <xf numFmtId="165" fontId="4" fillId="0" borderId="2" xfId="0" applyNumberFormat="1" applyFont="1" applyBorder="1" applyAlignment="1">
      <alignment horizontal="left" vertical="center" wrapText="1" readingOrder="1"/>
    </xf>
    <xf numFmtId="165" fontId="7" fillId="0" borderId="2" xfId="0" applyNumberFormat="1" applyFont="1" applyBorder="1" applyAlignment="1">
      <alignment vertical="center" wrapText="1" readingOrder="1"/>
    </xf>
    <xf numFmtId="165" fontId="7" fillId="3" borderId="1" xfId="0" applyNumberFormat="1" applyFont="1" applyFill="1" applyBorder="1" applyAlignment="1">
      <alignment horizontal="center" vertical="center" wrapText="1" readingOrder="1"/>
    </xf>
    <xf numFmtId="165" fontId="7" fillId="3" borderId="1" xfId="0" applyNumberFormat="1" applyFont="1" applyFill="1" applyBorder="1" applyAlignment="1">
      <alignment horizontal="left" vertical="center" wrapText="1" indent="1" readingOrder="1"/>
    </xf>
    <xf numFmtId="165" fontId="5" fillId="0" borderId="1" xfId="0" applyNumberFormat="1" applyFont="1" applyBorder="1" applyAlignment="1">
      <alignment vertical="center" wrapText="1" readingOrder="1"/>
    </xf>
    <xf numFmtId="165" fontId="3" fillId="3" borderId="1" xfId="0" applyNumberFormat="1" applyFont="1" applyFill="1" applyBorder="1" applyAlignment="1">
      <alignment vertical="center" wrapText="1" readingOrder="1"/>
    </xf>
    <xf numFmtId="165" fontId="3" fillId="3" borderId="1" xfId="0" applyNumberFormat="1" applyFont="1" applyFill="1" applyBorder="1" applyAlignment="1">
      <alignment horizontal="center" vertical="center" wrapText="1" readingOrder="1"/>
    </xf>
    <xf numFmtId="165" fontId="5" fillId="3" borderId="1" xfId="0" applyNumberFormat="1" applyFont="1" applyFill="1" applyBorder="1" applyAlignment="1">
      <alignment horizontal="left" vertical="center" wrapText="1" indent="2" readingOrder="1"/>
    </xf>
    <xf numFmtId="165" fontId="3" fillId="3" borderId="1" xfId="0" applyNumberFormat="1" applyFont="1" applyFill="1" applyBorder="1" applyAlignment="1">
      <alignment horizontal="left" vertical="center" wrapText="1" indent="3" readingOrder="1"/>
    </xf>
    <xf numFmtId="165" fontId="3" fillId="0" borderId="3" xfId="0" applyNumberFormat="1" applyFont="1" applyBorder="1" applyAlignment="1">
      <alignment horizontal="left" vertical="center" wrapText="1" indent="4" readingOrder="1"/>
    </xf>
    <xf numFmtId="49" fontId="3" fillId="0" borderId="7" xfId="0" applyNumberFormat="1" applyFont="1" applyBorder="1" applyAlignment="1">
      <alignment horizontal="center" vertical="center" wrapText="1" readingOrder="1"/>
    </xf>
    <xf numFmtId="165" fontId="3" fillId="0" borderId="4" xfId="0" applyNumberFormat="1" applyFont="1" applyBorder="1" applyAlignment="1">
      <alignment horizontal="left" vertical="center" wrapText="1" indent="4" readingOrder="1"/>
    </xf>
    <xf numFmtId="165" fontId="3" fillId="0" borderId="5" xfId="0" applyNumberFormat="1" applyFont="1" applyBorder="1" applyAlignment="1">
      <alignment horizontal="left" vertical="center" wrapText="1" indent="4" readingOrder="1"/>
    </xf>
    <xf numFmtId="165" fontId="3" fillId="0" borderId="7" xfId="0" applyNumberFormat="1" applyFont="1" applyBorder="1" applyAlignment="1">
      <alignment horizontal="left" vertical="center" wrapText="1" readingOrder="1"/>
    </xf>
    <xf numFmtId="165" fontId="8" fillId="0" borderId="5" xfId="0" applyNumberFormat="1" applyFont="1" applyBorder="1" applyAlignment="1">
      <alignment horizontal="left" vertical="center" wrapText="1" indent="4" readingOrder="1"/>
    </xf>
    <xf numFmtId="165" fontId="3" fillId="0" borderId="3" xfId="0" applyNumberFormat="1" applyFont="1" applyBorder="1" applyAlignment="1">
      <alignment horizontal="center" vertical="center" wrapText="1" readingOrder="1"/>
    </xf>
    <xf numFmtId="165" fontId="3" fillId="0" borderId="8" xfId="0" applyNumberFormat="1" applyFont="1" applyBorder="1" applyAlignment="1">
      <alignment vertical="center" wrapText="1" readingOrder="1"/>
    </xf>
    <xf numFmtId="165" fontId="3" fillId="0" borderId="4" xfId="0" applyNumberFormat="1" applyFont="1" applyBorder="1" applyAlignment="1">
      <alignment horizontal="center" vertical="center" wrapText="1" readingOrder="1"/>
    </xf>
    <xf numFmtId="165" fontId="3" fillId="4" borderId="4" xfId="0" applyNumberFormat="1" applyFont="1" applyFill="1" applyBorder="1" applyAlignment="1">
      <alignment vertical="center" wrapText="1" readingOrder="1"/>
    </xf>
    <xf numFmtId="165" fontId="3" fillId="0" borderId="8" xfId="0" applyNumberFormat="1" applyFont="1" applyBorder="1" applyAlignment="1">
      <alignment horizontal="left" vertical="center" wrapText="1" indent="4" readingOrder="1"/>
    </xf>
    <xf numFmtId="165" fontId="3" fillId="0" borderId="9" xfId="0" applyNumberFormat="1" applyFont="1" applyBorder="1" applyAlignment="1">
      <alignment vertical="center" wrapText="1" readingOrder="1"/>
    </xf>
    <xf numFmtId="165" fontId="3" fillId="0" borderId="5" xfId="0" applyNumberFormat="1" applyFont="1" applyBorder="1" applyAlignment="1">
      <alignment horizontal="center" vertical="center" wrapText="1" readingOrder="1"/>
    </xf>
    <xf numFmtId="165" fontId="3" fillId="0" borderId="9" xfId="0" applyNumberFormat="1" applyFont="1" applyBorder="1" applyAlignment="1">
      <alignment horizontal="center" vertical="center" wrapText="1" readingOrder="1"/>
    </xf>
    <xf numFmtId="165" fontId="3" fillId="2" borderId="4" xfId="0" applyNumberFormat="1" applyFont="1" applyFill="1" applyBorder="1" applyAlignment="1">
      <alignment vertical="center" wrapText="1" readingOrder="1"/>
    </xf>
    <xf numFmtId="165" fontId="3" fillId="2" borderId="5" xfId="0" applyNumberFormat="1" applyFont="1" applyFill="1" applyBorder="1" applyAlignment="1">
      <alignment horizontal="center" vertical="center" wrapText="1" readingOrder="1"/>
    </xf>
    <xf numFmtId="165" fontId="3" fillId="2" borderId="3" xfId="0" applyNumberFormat="1" applyFont="1" applyFill="1" applyBorder="1" applyAlignment="1">
      <alignment horizontal="left" vertical="center" wrapText="1" indent="3" readingOrder="1"/>
    </xf>
    <xf numFmtId="165" fontId="3" fillId="2" borderId="5" xfId="0" applyNumberFormat="1" applyFont="1" applyFill="1" applyBorder="1" applyAlignment="1">
      <alignment vertical="center" wrapText="1" readingOrder="1"/>
    </xf>
    <xf numFmtId="165" fontId="3" fillId="2" borderId="3" xfId="0" applyNumberFormat="1" applyFont="1" applyFill="1" applyBorder="1" applyAlignment="1">
      <alignment vertical="center" wrapText="1" readingOrder="1"/>
    </xf>
    <xf numFmtId="165" fontId="4" fillId="3" borderId="1" xfId="0" applyNumberFormat="1" applyFont="1" applyFill="1" applyBorder="1" applyAlignment="1">
      <alignment horizontal="left" vertical="center" wrapText="1" readingOrder="1"/>
    </xf>
    <xf numFmtId="165" fontId="4" fillId="3" borderId="1" xfId="0" applyNumberFormat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165" fontId="7" fillId="0" borderId="1" xfId="0" applyNumberFormat="1" applyFont="1" applyBorder="1" applyAlignment="1">
      <alignment horizontal="left" vertical="center" wrapText="1" indent="1" readingOrder="1"/>
    </xf>
    <xf numFmtId="165" fontId="7" fillId="0" borderId="1" xfId="0" applyNumberFormat="1" applyFont="1" applyBorder="1" applyAlignment="1">
      <alignment vertical="center" wrapText="1" readingOrder="1"/>
    </xf>
    <xf numFmtId="165" fontId="7" fillId="5" borderId="0" xfId="0" applyNumberFormat="1" applyFont="1" applyFill="1"/>
    <xf numFmtId="165" fontId="5" fillId="3" borderId="1" xfId="0" applyNumberFormat="1" applyFont="1" applyFill="1" applyBorder="1" applyAlignment="1">
      <alignment horizontal="center" vertical="center" wrapText="1" readingOrder="1"/>
    </xf>
    <xf numFmtId="165" fontId="5" fillId="3" borderId="1" xfId="0" applyNumberFormat="1" applyFont="1" applyFill="1" applyBorder="1" applyAlignment="1">
      <alignment horizontal="left" vertical="center" wrapText="1" indent="3" readingOrder="1"/>
    </xf>
    <xf numFmtId="0" fontId="9" fillId="0" borderId="7" xfId="0" applyFont="1" applyBorder="1" applyAlignment="1">
      <alignment vertical="center" wrapText="1" readingOrder="1"/>
    </xf>
    <xf numFmtId="0" fontId="9" fillId="0" borderId="7" xfId="0" applyFont="1" applyBorder="1" applyAlignment="1">
      <alignment horizontal="center" vertical="center" wrapText="1" readingOrder="1"/>
    </xf>
    <xf numFmtId="165" fontId="7" fillId="0" borderId="7" xfId="0" applyNumberFormat="1" applyFont="1" applyBorder="1" applyAlignment="1">
      <alignment horizontal="left" vertical="center" wrapText="1" indent="1" readingOrder="1"/>
    </xf>
    <xf numFmtId="165" fontId="7" fillId="0" borderId="5" xfId="0" applyNumberFormat="1" applyFont="1" applyBorder="1" applyAlignment="1">
      <alignment vertical="center" wrapText="1" readingOrder="1"/>
    </xf>
    <xf numFmtId="10" fontId="10" fillId="0" borderId="0" xfId="2" applyNumberFormat="1" applyFont="1" applyFill="1" applyBorder="1" applyAlignment="1">
      <alignment vertical="center"/>
    </xf>
    <xf numFmtId="165" fontId="10" fillId="0" borderId="0" xfId="0" applyNumberFormat="1" applyFont="1"/>
    <xf numFmtId="165" fontId="3" fillId="0" borderId="8" xfId="0" applyNumberFormat="1" applyFont="1" applyBorder="1" applyAlignment="1">
      <alignment horizontal="center" vertical="center" wrapText="1" readingOrder="1"/>
    </xf>
    <xf numFmtId="165" fontId="3" fillId="0" borderId="3" xfId="0" applyNumberFormat="1" applyFont="1" applyBorder="1" applyAlignment="1">
      <alignment horizontal="left" vertical="center" wrapText="1" indent="3" readingOrder="1"/>
    </xf>
    <xf numFmtId="165" fontId="3" fillId="0" borderId="8" xfId="0" applyNumberFormat="1" applyFont="1" applyBorder="1" applyAlignment="1">
      <alignment horizontal="left" vertical="center" wrapText="1" indent="3" readingOrder="1"/>
    </xf>
    <xf numFmtId="165" fontId="4" fillId="3" borderId="1" xfId="0" applyNumberFormat="1" applyFont="1" applyFill="1" applyBorder="1" applyAlignment="1">
      <alignment horizontal="left" vertical="center" wrapText="1" indent="1" readingOrder="1"/>
    </xf>
    <xf numFmtId="165" fontId="7" fillId="3" borderId="1" xfId="0" applyNumberFormat="1" applyFont="1" applyFill="1" applyBorder="1" applyAlignment="1">
      <alignment horizontal="left" vertical="center" wrapText="1" indent="2" readingOrder="1"/>
    </xf>
    <xf numFmtId="0" fontId="11" fillId="0" borderId="10" xfId="0" applyFont="1" applyBorder="1" applyAlignment="1">
      <alignment vertical="center" wrapText="1" readingOrder="1"/>
    </xf>
    <xf numFmtId="0" fontId="11" fillId="0" borderId="6" xfId="0" applyFont="1" applyBorder="1" applyAlignment="1">
      <alignment horizontal="left" vertical="center" wrapText="1" indent="4" readingOrder="1"/>
    </xf>
    <xf numFmtId="165" fontId="3" fillId="0" borderId="7" xfId="0" applyNumberFormat="1" applyFont="1" applyBorder="1" applyAlignment="1">
      <alignment vertical="center" wrapText="1" readingOrder="1"/>
    </xf>
    <xf numFmtId="165" fontId="3" fillId="0" borderId="7" xfId="0" applyNumberFormat="1" applyFont="1" applyBorder="1" applyAlignment="1">
      <alignment horizontal="center" vertical="center" wrapText="1" readingOrder="1"/>
    </xf>
    <xf numFmtId="165" fontId="3" fillId="0" borderId="5" xfId="0" applyNumberFormat="1" applyFont="1" applyBorder="1" applyAlignment="1">
      <alignment horizontal="left" vertical="center" wrapText="1" indent="3" readingOrder="1"/>
    </xf>
    <xf numFmtId="165" fontId="4" fillId="2" borderId="1" xfId="0" applyNumberFormat="1" applyFont="1" applyFill="1" applyBorder="1" applyAlignment="1">
      <alignment horizontal="left" vertical="center" wrapText="1" readingOrder="1"/>
    </xf>
    <xf numFmtId="165" fontId="4" fillId="2" borderId="1" xfId="0" applyNumberFormat="1" applyFont="1" applyFill="1" applyBorder="1" applyAlignment="1">
      <alignment horizontal="center" vertical="center" wrapText="1" readingOrder="1"/>
    </xf>
    <xf numFmtId="165" fontId="4" fillId="2" borderId="1" xfId="0" applyNumberFormat="1" applyFont="1" applyFill="1" applyBorder="1" applyAlignment="1">
      <alignment vertical="center" wrapText="1" readingOrder="1"/>
    </xf>
    <xf numFmtId="0" fontId="3" fillId="0" borderId="0" xfId="2" applyNumberFormat="1" applyFont="1" applyFill="1" applyBorder="1" applyAlignment="1">
      <alignment vertical="center"/>
    </xf>
    <xf numFmtId="0" fontId="3" fillId="0" borderId="0" xfId="0" applyFont="1"/>
    <xf numFmtId="165" fontId="8" fillId="0" borderId="0" xfId="0" applyNumberFormat="1" applyFont="1"/>
    <xf numFmtId="165" fontId="5" fillId="0" borderId="0" xfId="0" applyNumberFormat="1" applyFont="1" applyAlignment="1">
      <alignment horizontal="center" vertical="center" wrapText="1" readingOrder="1"/>
    </xf>
    <xf numFmtId="165" fontId="12" fillId="0" borderId="0" xfId="0" applyNumberFormat="1" applyFont="1"/>
    <xf numFmtId="164" fontId="12" fillId="0" borderId="0" xfId="1" applyFont="1" applyFill="1" applyBorder="1"/>
    <xf numFmtId="164" fontId="3" fillId="0" borderId="0" xfId="1" applyFont="1" applyFill="1" applyBorder="1"/>
    <xf numFmtId="164" fontId="13" fillId="0" borderId="0" xfId="1" applyFont="1"/>
    <xf numFmtId="164" fontId="8" fillId="0" borderId="0" xfId="1" applyFont="1" applyFill="1" applyBorder="1"/>
    <xf numFmtId="165" fontId="3" fillId="0" borderId="0" xfId="0" applyNumberFormat="1" applyFont="1" applyAlignment="1">
      <alignment wrapText="1"/>
    </xf>
    <xf numFmtId="166" fontId="14" fillId="0" borderId="11" xfId="0" applyNumberFormat="1" applyFont="1" applyBorder="1" applyAlignment="1">
      <alignment horizontal="right" vertical="center" wrapText="1" readingOrder="1"/>
    </xf>
    <xf numFmtId="0" fontId="4" fillId="0" borderId="0" xfId="0" applyFont="1" applyAlignment="1" applyProtection="1">
      <alignment horizontal="left"/>
      <protection locked="0"/>
    </xf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3" fontId="15" fillId="2" borderId="1" xfId="0" applyNumberFormat="1" applyFont="1" applyFill="1" applyBorder="1" applyAlignment="1">
      <alignment horizontal="center" vertical="center" wrapText="1" readingOrder="1"/>
    </xf>
    <xf numFmtId="0" fontId="6" fillId="0" borderId="0" xfId="0" applyFont="1"/>
    <xf numFmtId="3" fontId="11" fillId="0" borderId="4" xfId="0" applyNumberFormat="1" applyFont="1" applyBorder="1" applyAlignment="1">
      <alignment vertical="center" wrapText="1" readingOrder="1"/>
    </xf>
    <xf numFmtId="165" fontId="3" fillId="0" borderId="4" xfId="0" applyNumberFormat="1" applyFont="1" applyBorder="1" applyAlignment="1">
      <alignment horizontal="left" vertical="center" wrapText="1" indent="3" readingOrder="1"/>
    </xf>
    <xf numFmtId="0" fontId="15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horizontal="center" vertical="center" wrapText="1" readingOrder="1"/>
    </xf>
    <xf numFmtId="165" fontId="5" fillId="0" borderId="1" xfId="0" applyNumberFormat="1" applyFont="1" applyBorder="1" applyAlignment="1">
      <alignment horizontal="left" vertical="center" wrapText="1" indent="1" readingOrder="1"/>
    </xf>
    <xf numFmtId="165" fontId="3" fillId="0" borderId="2" xfId="0" applyNumberFormat="1" applyFont="1" applyBorder="1" applyAlignment="1">
      <alignment vertical="center" wrapText="1" readingOrder="1"/>
    </xf>
    <xf numFmtId="165" fontId="3" fillId="0" borderId="2" xfId="0" applyNumberFormat="1" applyFont="1" applyBorder="1" applyAlignment="1">
      <alignment horizontal="center" vertical="center" wrapText="1" readingOrder="1"/>
    </xf>
    <xf numFmtId="165" fontId="3" fillId="0" borderId="2" xfId="0" applyNumberFormat="1" applyFont="1" applyBorder="1" applyAlignment="1">
      <alignment horizontal="left" vertical="center" wrapText="1" indent="4" readingOrder="1"/>
    </xf>
    <xf numFmtId="165" fontId="3" fillId="0" borderId="4" xfId="0" applyNumberFormat="1" applyFont="1" applyBorder="1" applyAlignment="1">
      <alignment horizontal="justify" vertical="center" wrapText="1" readingOrder="1"/>
    </xf>
    <xf numFmtId="3" fontId="5" fillId="3" borderId="1" xfId="0" applyNumberFormat="1" applyFont="1" applyFill="1" applyBorder="1" applyAlignment="1">
      <alignment vertical="center"/>
    </xf>
    <xf numFmtId="3" fontId="6" fillId="0" borderId="0" xfId="0" applyNumberFormat="1" applyFont="1"/>
    <xf numFmtId="165" fontId="7" fillId="0" borderId="2" xfId="0" applyNumberFormat="1" applyFont="1" applyBorder="1" applyAlignment="1">
      <alignment horizontal="left" vertical="center" wrapText="1" readingOrder="1"/>
    </xf>
    <xf numFmtId="3" fontId="10" fillId="0" borderId="0" xfId="0" applyNumberFormat="1" applyFont="1"/>
    <xf numFmtId="0" fontId="7" fillId="0" borderId="0" xfId="0" applyFont="1"/>
    <xf numFmtId="0" fontId="14" fillId="0" borderId="11" xfId="0" applyFont="1" applyBorder="1" applyAlignment="1">
      <alignment vertical="center" wrapText="1" readingOrder="1"/>
    </xf>
    <xf numFmtId="165" fontId="7" fillId="3" borderId="1" xfId="0" applyNumberFormat="1" applyFont="1" applyFill="1" applyBorder="1" applyAlignment="1">
      <alignment horizontal="left" vertical="center" wrapText="1" readingOrder="1"/>
    </xf>
    <xf numFmtId="167" fontId="13" fillId="0" borderId="0" xfId="1" applyNumberFormat="1" applyFont="1" applyFill="1"/>
    <xf numFmtId="167" fontId="3" fillId="0" borderId="0" xfId="0" applyNumberFormat="1" applyFont="1"/>
    <xf numFmtId="164" fontId="13" fillId="0" borderId="0" xfId="1" applyFont="1" applyFill="1"/>
    <xf numFmtId="164" fontId="3" fillId="0" borderId="0" xfId="1" applyFont="1" applyFill="1"/>
    <xf numFmtId="164" fontId="3" fillId="0" borderId="0" xfId="1" applyFont="1"/>
    <xf numFmtId="165" fontId="3" fillId="0" borderId="8" xfId="0" applyNumberFormat="1" applyFont="1" applyBorder="1" applyAlignment="1">
      <alignment horizontal="justify" vertical="center" wrapText="1" readingOrder="1"/>
    </xf>
    <xf numFmtId="165" fontId="3" fillId="0" borderId="6" xfId="0" applyNumberFormat="1" applyFont="1" applyBorder="1" applyAlignment="1">
      <alignment horizontal="center" vertical="center" wrapText="1" readingOrder="1"/>
    </xf>
    <xf numFmtId="165" fontId="3" fillId="0" borderId="6" xfId="0" applyNumberFormat="1" applyFont="1" applyBorder="1" applyAlignment="1">
      <alignment horizontal="justify" vertical="center" wrapText="1" readingOrder="1"/>
    </xf>
    <xf numFmtId="164" fontId="3" fillId="0" borderId="0" xfId="1" applyFont="1" applyFill="1" applyBorder="1" applyAlignment="1">
      <alignment vertical="center"/>
    </xf>
    <xf numFmtId="165" fontId="4" fillId="6" borderId="1" xfId="0" applyNumberFormat="1" applyFont="1" applyFill="1" applyBorder="1" applyAlignment="1">
      <alignment vertical="center" wrapText="1" readingOrder="1"/>
    </xf>
    <xf numFmtId="165" fontId="3" fillId="0" borderId="15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left" vertical="center" wrapText="1" indent="4" readingOrder="1"/>
    </xf>
    <xf numFmtId="165" fontId="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BD200-9610-4C3D-83BB-7487C18745AF}">
  <dimension ref="A1:BO171"/>
  <sheetViews>
    <sheetView tabSelected="1" zoomScaleNormal="100" workbookViewId="0">
      <pane ySplit="6" topLeftCell="A128" activePane="bottomLeft" state="frozen"/>
      <selection pane="bottomLeft" activeCell="AD147" sqref="AD147"/>
    </sheetView>
  </sheetViews>
  <sheetFormatPr baseColWidth="10" defaultColWidth="11.42578125" defaultRowHeight="11.25" x14ac:dyDescent="0.2"/>
  <cols>
    <col min="1" max="1" width="18.7109375" style="2" customWidth="1"/>
    <col min="2" max="2" width="4" style="2" bestFit="1" customWidth="1"/>
    <col min="3" max="3" width="48.5703125" style="2" customWidth="1"/>
    <col min="4" max="4" width="14.7109375" style="2" bestFit="1" customWidth="1"/>
    <col min="5" max="7" width="13.140625" style="2" customWidth="1"/>
    <col min="8" max="8" width="13.140625" style="2" hidden="1" customWidth="1"/>
    <col min="9" max="15" width="10.28515625" style="2" hidden="1" customWidth="1"/>
    <col min="16" max="16" width="11.42578125" style="2" hidden="1" customWidth="1"/>
    <col min="17" max="17" width="11.85546875" style="2" bestFit="1" customWidth="1"/>
    <col min="18" max="19" width="10.28515625" style="2" hidden="1" customWidth="1"/>
    <col min="20" max="20" width="13.140625" style="2" customWidth="1"/>
    <col min="21" max="21" width="13.140625" style="2" hidden="1" customWidth="1"/>
    <col min="22" max="27" width="11.140625" style="2" hidden="1" customWidth="1"/>
    <col min="28" max="28" width="15" style="2" hidden="1" customWidth="1"/>
    <col min="29" max="29" width="11.140625" style="2" hidden="1" customWidth="1"/>
    <col min="30" max="30" width="15" style="2" bestFit="1" customWidth="1"/>
    <col min="31" max="32" width="11.140625" style="2" hidden="1" customWidth="1"/>
    <col min="33" max="33" width="13.140625" style="2" customWidth="1"/>
    <col min="34" max="34" width="13.140625" style="2" hidden="1" customWidth="1"/>
    <col min="35" max="42" width="10.7109375" style="2" hidden="1" customWidth="1"/>
    <col min="43" max="43" width="13.7109375" style="2" bestFit="1" customWidth="1"/>
    <col min="44" max="45" width="10.7109375" style="2" hidden="1" customWidth="1"/>
    <col min="46" max="46" width="13.140625" style="2" customWidth="1"/>
    <col min="47" max="47" width="13.140625" style="2" hidden="1" customWidth="1"/>
    <col min="48" max="55" width="10.85546875" style="2" hidden="1" customWidth="1"/>
    <col min="56" max="56" width="11.85546875" style="2" bestFit="1" customWidth="1"/>
    <col min="57" max="58" width="10.85546875" style="2" hidden="1" customWidth="1"/>
    <col min="59" max="59" width="13.140625" style="2" customWidth="1"/>
    <col min="60" max="60" width="15.140625" style="1" bestFit="1" customWidth="1"/>
    <col min="61" max="61" width="12.5703125" style="2" bestFit="1" customWidth="1"/>
    <col min="62" max="62" width="15.140625" style="2" bestFit="1" customWidth="1"/>
    <col min="63" max="63" width="17.5703125" style="2" bestFit="1" customWidth="1"/>
    <col min="64" max="67" width="15.140625" style="2" bestFit="1" customWidth="1"/>
    <col min="68" max="256" width="11.42578125" style="2"/>
    <col min="257" max="257" width="18.7109375" style="2" customWidth="1"/>
    <col min="258" max="258" width="4" style="2" bestFit="1" customWidth="1"/>
    <col min="259" max="259" width="48.5703125" style="2" customWidth="1"/>
    <col min="260" max="260" width="14.7109375" style="2" bestFit="1" customWidth="1"/>
    <col min="261" max="263" width="13.140625" style="2" customWidth="1"/>
    <col min="264" max="272" width="0" style="2" hidden="1" customWidth="1"/>
    <col min="273" max="273" width="11.85546875" style="2" bestFit="1" customWidth="1"/>
    <col min="274" max="275" width="0" style="2" hidden="1" customWidth="1"/>
    <col min="276" max="276" width="13.140625" style="2" customWidth="1"/>
    <col min="277" max="285" width="0" style="2" hidden="1" customWidth="1"/>
    <col min="286" max="286" width="15" style="2" bestFit="1" customWidth="1"/>
    <col min="287" max="288" width="0" style="2" hidden="1" customWidth="1"/>
    <col min="289" max="289" width="13.140625" style="2" customWidth="1"/>
    <col min="290" max="298" width="0" style="2" hidden="1" customWidth="1"/>
    <col min="299" max="299" width="13.7109375" style="2" bestFit="1" customWidth="1"/>
    <col min="300" max="301" width="0" style="2" hidden="1" customWidth="1"/>
    <col min="302" max="302" width="13.140625" style="2" customWidth="1"/>
    <col min="303" max="311" width="0" style="2" hidden="1" customWidth="1"/>
    <col min="312" max="312" width="11.85546875" style="2" bestFit="1" customWidth="1"/>
    <col min="313" max="314" width="0" style="2" hidden="1" customWidth="1"/>
    <col min="315" max="315" width="13.140625" style="2" customWidth="1"/>
    <col min="316" max="316" width="15.140625" style="2" bestFit="1" customWidth="1"/>
    <col min="317" max="317" width="12.5703125" style="2" bestFit="1" customWidth="1"/>
    <col min="318" max="318" width="15.140625" style="2" bestFit="1" customWidth="1"/>
    <col min="319" max="319" width="17.5703125" style="2" bestFit="1" customWidth="1"/>
    <col min="320" max="323" width="15.140625" style="2" bestFit="1" customWidth="1"/>
    <col min="324" max="512" width="11.42578125" style="2"/>
    <col min="513" max="513" width="18.7109375" style="2" customWidth="1"/>
    <col min="514" max="514" width="4" style="2" bestFit="1" customWidth="1"/>
    <col min="515" max="515" width="48.5703125" style="2" customWidth="1"/>
    <col min="516" max="516" width="14.7109375" style="2" bestFit="1" customWidth="1"/>
    <col min="517" max="519" width="13.140625" style="2" customWidth="1"/>
    <col min="520" max="528" width="0" style="2" hidden="1" customWidth="1"/>
    <col min="529" max="529" width="11.85546875" style="2" bestFit="1" customWidth="1"/>
    <col min="530" max="531" width="0" style="2" hidden="1" customWidth="1"/>
    <col min="532" max="532" width="13.140625" style="2" customWidth="1"/>
    <col min="533" max="541" width="0" style="2" hidden="1" customWidth="1"/>
    <col min="542" max="542" width="15" style="2" bestFit="1" customWidth="1"/>
    <col min="543" max="544" width="0" style="2" hidden="1" customWidth="1"/>
    <col min="545" max="545" width="13.140625" style="2" customWidth="1"/>
    <col min="546" max="554" width="0" style="2" hidden="1" customWidth="1"/>
    <col min="555" max="555" width="13.7109375" style="2" bestFit="1" customWidth="1"/>
    <col min="556" max="557" width="0" style="2" hidden="1" customWidth="1"/>
    <col min="558" max="558" width="13.140625" style="2" customWidth="1"/>
    <col min="559" max="567" width="0" style="2" hidden="1" customWidth="1"/>
    <col min="568" max="568" width="11.85546875" style="2" bestFit="1" customWidth="1"/>
    <col min="569" max="570" width="0" style="2" hidden="1" customWidth="1"/>
    <col min="571" max="571" width="13.140625" style="2" customWidth="1"/>
    <col min="572" max="572" width="15.140625" style="2" bestFit="1" customWidth="1"/>
    <col min="573" max="573" width="12.5703125" style="2" bestFit="1" customWidth="1"/>
    <col min="574" max="574" width="15.140625" style="2" bestFit="1" customWidth="1"/>
    <col min="575" max="575" width="17.5703125" style="2" bestFit="1" customWidth="1"/>
    <col min="576" max="579" width="15.140625" style="2" bestFit="1" customWidth="1"/>
    <col min="580" max="768" width="11.42578125" style="2"/>
    <col min="769" max="769" width="18.7109375" style="2" customWidth="1"/>
    <col min="770" max="770" width="4" style="2" bestFit="1" customWidth="1"/>
    <col min="771" max="771" width="48.5703125" style="2" customWidth="1"/>
    <col min="772" max="772" width="14.7109375" style="2" bestFit="1" customWidth="1"/>
    <col min="773" max="775" width="13.140625" style="2" customWidth="1"/>
    <col min="776" max="784" width="0" style="2" hidden="1" customWidth="1"/>
    <col min="785" max="785" width="11.85546875" style="2" bestFit="1" customWidth="1"/>
    <col min="786" max="787" width="0" style="2" hidden="1" customWidth="1"/>
    <col min="788" max="788" width="13.140625" style="2" customWidth="1"/>
    <col min="789" max="797" width="0" style="2" hidden="1" customWidth="1"/>
    <col min="798" max="798" width="15" style="2" bestFit="1" customWidth="1"/>
    <col min="799" max="800" width="0" style="2" hidden="1" customWidth="1"/>
    <col min="801" max="801" width="13.140625" style="2" customWidth="1"/>
    <col min="802" max="810" width="0" style="2" hidden="1" customWidth="1"/>
    <col min="811" max="811" width="13.7109375" style="2" bestFit="1" customWidth="1"/>
    <col min="812" max="813" width="0" style="2" hidden="1" customWidth="1"/>
    <col min="814" max="814" width="13.140625" style="2" customWidth="1"/>
    <col min="815" max="823" width="0" style="2" hidden="1" customWidth="1"/>
    <col min="824" max="824" width="11.85546875" style="2" bestFit="1" customWidth="1"/>
    <col min="825" max="826" width="0" style="2" hidden="1" customWidth="1"/>
    <col min="827" max="827" width="13.140625" style="2" customWidth="1"/>
    <col min="828" max="828" width="15.140625" style="2" bestFit="1" customWidth="1"/>
    <col min="829" max="829" width="12.5703125" style="2" bestFit="1" customWidth="1"/>
    <col min="830" max="830" width="15.140625" style="2" bestFit="1" customWidth="1"/>
    <col min="831" max="831" width="17.5703125" style="2" bestFit="1" customWidth="1"/>
    <col min="832" max="835" width="15.140625" style="2" bestFit="1" customWidth="1"/>
    <col min="836" max="1024" width="11.42578125" style="2"/>
    <col min="1025" max="1025" width="18.7109375" style="2" customWidth="1"/>
    <col min="1026" max="1026" width="4" style="2" bestFit="1" customWidth="1"/>
    <col min="1027" max="1027" width="48.5703125" style="2" customWidth="1"/>
    <col min="1028" max="1028" width="14.7109375" style="2" bestFit="1" customWidth="1"/>
    <col min="1029" max="1031" width="13.140625" style="2" customWidth="1"/>
    <col min="1032" max="1040" width="0" style="2" hidden="1" customWidth="1"/>
    <col min="1041" max="1041" width="11.85546875" style="2" bestFit="1" customWidth="1"/>
    <col min="1042" max="1043" width="0" style="2" hidden="1" customWidth="1"/>
    <col min="1044" max="1044" width="13.140625" style="2" customWidth="1"/>
    <col min="1045" max="1053" width="0" style="2" hidden="1" customWidth="1"/>
    <col min="1054" max="1054" width="15" style="2" bestFit="1" customWidth="1"/>
    <col min="1055" max="1056" width="0" style="2" hidden="1" customWidth="1"/>
    <col min="1057" max="1057" width="13.140625" style="2" customWidth="1"/>
    <col min="1058" max="1066" width="0" style="2" hidden="1" customWidth="1"/>
    <col min="1067" max="1067" width="13.7109375" style="2" bestFit="1" customWidth="1"/>
    <col min="1068" max="1069" width="0" style="2" hidden="1" customWidth="1"/>
    <col min="1070" max="1070" width="13.140625" style="2" customWidth="1"/>
    <col min="1071" max="1079" width="0" style="2" hidden="1" customWidth="1"/>
    <col min="1080" max="1080" width="11.85546875" style="2" bestFit="1" customWidth="1"/>
    <col min="1081" max="1082" width="0" style="2" hidden="1" customWidth="1"/>
    <col min="1083" max="1083" width="13.140625" style="2" customWidth="1"/>
    <col min="1084" max="1084" width="15.140625" style="2" bestFit="1" customWidth="1"/>
    <col min="1085" max="1085" width="12.5703125" style="2" bestFit="1" customWidth="1"/>
    <col min="1086" max="1086" width="15.140625" style="2" bestFit="1" customWidth="1"/>
    <col min="1087" max="1087" width="17.5703125" style="2" bestFit="1" customWidth="1"/>
    <col min="1088" max="1091" width="15.140625" style="2" bestFit="1" customWidth="1"/>
    <col min="1092" max="1280" width="11.42578125" style="2"/>
    <col min="1281" max="1281" width="18.7109375" style="2" customWidth="1"/>
    <col min="1282" max="1282" width="4" style="2" bestFit="1" customWidth="1"/>
    <col min="1283" max="1283" width="48.5703125" style="2" customWidth="1"/>
    <col min="1284" max="1284" width="14.7109375" style="2" bestFit="1" customWidth="1"/>
    <col min="1285" max="1287" width="13.140625" style="2" customWidth="1"/>
    <col min="1288" max="1296" width="0" style="2" hidden="1" customWidth="1"/>
    <col min="1297" max="1297" width="11.85546875" style="2" bestFit="1" customWidth="1"/>
    <col min="1298" max="1299" width="0" style="2" hidden="1" customWidth="1"/>
    <col min="1300" max="1300" width="13.140625" style="2" customWidth="1"/>
    <col min="1301" max="1309" width="0" style="2" hidden="1" customWidth="1"/>
    <col min="1310" max="1310" width="15" style="2" bestFit="1" customWidth="1"/>
    <col min="1311" max="1312" width="0" style="2" hidden="1" customWidth="1"/>
    <col min="1313" max="1313" width="13.140625" style="2" customWidth="1"/>
    <col min="1314" max="1322" width="0" style="2" hidden="1" customWidth="1"/>
    <col min="1323" max="1323" width="13.7109375" style="2" bestFit="1" customWidth="1"/>
    <col min="1324" max="1325" width="0" style="2" hidden="1" customWidth="1"/>
    <col min="1326" max="1326" width="13.140625" style="2" customWidth="1"/>
    <col min="1327" max="1335" width="0" style="2" hidden="1" customWidth="1"/>
    <col min="1336" max="1336" width="11.85546875" style="2" bestFit="1" customWidth="1"/>
    <col min="1337" max="1338" width="0" style="2" hidden="1" customWidth="1"/>
    <col min="1339" max="1339" width="13.140625" style="2" customWidth="1"/>
    <col min="1340" max="1340" width="15.140625" style="2" bestFit="1" customWidth="1"/>
    <col min="1341" max="1341" width="12.5703125" style="2" bestFit="1" customWidth="1"/>
    <col min="1342" max="1342" width="15.140625" style="2" bestFit="1" customWidth="1"/>
    <col min="1343" max="1343" width="17.5703125" style="2" bestFit="1" customWidth="1"/>
    <col min="1344" max="1347" width="15.140625" style="2" bestFit="1" customWidth="1"/>
    <col min="1348" max="1536" width="11.42578125" style="2"/>
    <col min="1537" max="1537" width="18.7109375" style="2" customWidth="1"/>
    <col min="1538" max="1538" width="4" style="2" bestFit="1" customWidth="1"/>
    <col min="1539" max="1539" width="48.5703125" style="2" customWidth="1"/>
    <col min="1540" max="1540" width="14.7109375" style="2" bestFit="1" customWidth="1"/>
    <col min="1541" max="1543" width="13.140625" style="2" customWidth="1"/>
    <col min="1544" max="1552" width="0" style="2" hidden="1" customWidth="1"/>
    <col min="1553" max="1553" width="11.85546875" style="2" bestFit="1" customWidth="1"/>
    <col min="1554" max="1555" width="0" style="2" hidden="1" customWidth="1"/>
    <col min="1556" max="1556" width="13.140625" style="2" customWidth="1"/>
    <col min="1557" max="1565" width="0" style="2" hidden="1" customWidth="1"/>
    <col min="1566" max="1566" width="15" style="2" bestFit="1" customWidth="1"/>
    <col min="1567" max="1568" width="0" style="2" hidden="1" customWidth="1"/>
    <col min="1569" max="1569" width="13.140625" style="2" customWidth="1"/>
    <col min="1570" max="1578" width="0" style="2" hidden="1" customWidth="1"/>
    <col min="1579" max="1579" width="13.7109375" style="2" bestFit="1" customWidth="1"/>
    <col min="1580" max="1581" width="0" style="2" hidden="1" customWidth="1"/>
    <col min="1582" max="1582" width="13.140625" style="2" customWidth="1"/>
    <col min="1583" max="1591" width="0" style="2" hidden="1" customWidth="1"/>
    <col min="1592" max="1592" width="11.85546875" style="2" bestFit="1" customWidth="1"/>
    <col min="1593" max="1594" width="0" style="2" hidden="1" customWidth="1"/>
    <col min="1595" max="1595" width="13.140625" style="2" customWidth="1"/>
    <col min="1596" max="1596" width="15.140625" style="2" bestFit="1" customWidth="1"/>
    <col min="1597" max="1597" width="12.5703125" style="2" bestFit="1" customWidth="1"/>
    <col min="1598" max="1598" width="15.140625" style="2" bestFit="1" customWidth="1"/>
    <col min="1599" max="1599" width="17.5703125" style="2" bestFit="1" customWidth="1"/>
    <col min="1600" max="1603" width="15.140625" style="2" bestFit="1" customWidth="1"/>
    <col min="1604" max="1792" width="11.42578125" style="2"/>
    <col min="1793" max="1793" width="18.7109375" style="2" customWidth="1"/>
    <col min="1794" max="1794" width="4" style="2" bestFit="1" customWidth="1"/>
    <col min="1795" max="1795" width="48.5703125" style="2" customWidth="1"/>
    <col min="1796" max="1796" width="14.7109375" style="2" bestFit="1" customWidth="1"/>
    <col min="1797" max="1799" width="13.140625" style="2" customWidth="1"/>
    <col min="1800" max="1808" width="0" style="2" hidden="1" customWidth="1"/>
    <col min="1809" max="1809" width="11.85546875" style="2" bestFit="1" customWidth="1"/>
    <col min="1810" max="1811" width="0" style="2" hidden="1" customWidth="1"/>
    <col min="1812" max="1812" width="13.140625" style="2" customWidth="1"/>
    <col min="1813" max="1821" width="0" style="2" hidden="1" customWidth="1"/>
    <col min="1822" max="1822" width="15" style="2" bestFit="1" customWidth="1"/>
    <col min="1823" max="1824" width="0" style="2" hidden="1" customWidth="1"/>
    <col min="1825" max="1825" width="13.140625" style="2" customWidth="1"/>
    <col min="1826" max="1834" width="0" style="2" hidden="1" customWidth="1"/>
    <col min="1835" max="1835" width="13.7109375" style="2" bestFit="1" customWidth="1"/>
    <col min="1836" max="1837" width="0" style="2" hidden="1" customWidth="1"/>
    <col min="1838" max="1838" width="13.140625" style="2" customWidth="1"/>
    <col min="1839" max="1847" width="0" style="2" hidden="1" customWidth="1"/>
    <col min="1848" max="1848" width="11.85546875" style="2" bestFit="1" customWidth="1"/>
    <col min="1849" max="1850" width="0" style="2" hidden="1" customWidth="1"/>
    <col min="1851" max="1851" width="13.140625" style="2" customWidth="1"/>
    <col min="1852" max="1852" width="15.140625" style="2" bestFit="1" customWidth="1"/>
    <col min="1853" max="1853" width="12.5703125" style="2" bestFit="1" customWidth="1"/>
    <col min="1854" max="1854" width="15.140625" style="2" bestFit="1" customWidth="1"/>
    <col min="1855" max="1855" width="17.5703125" style="2" bestFit="1" customWidth="1"/>
    <col min="1856" max="1859" width="15.140625" style="2" bestFit="1" customWidth="1"/>
    <col min="1860" max="2048" width="11.42578125" style="2"/>
    <col min="2049" max="2049" width="18.7109375" style="2" customWidth="1"/>
    <col min="2050" max="2050" width="4" style="2" bestFit="1" customWidth="1"/>
    <col min="2051" max="2051" width="48.5703125" style="2" customWidth="1"/>
    <col min="2052" max="2052" width="14.7109375" style="2" bestFit="1" customWidth="1"/>
    <col min="2053" max="2055" width="13.140625" style="2" customWidth="1"/>
    <col min="2056" max="2064" width="0" style="2" hidden="1" customWidth="1"/>
    <col min="2065" max="2065" width="11.85546875" style="2" bestFit="1" customWidth="1"/>
    <col min="2066" max="2067" width="0" style="2" hidden="1" customWidth="1"/>
    <col min="2068" max="2068" width="13.140625" style="2" customWidth="1"/>
    <col min="2069" max="2077" width="0" style="2" hidden="1" customWidth="1"/>
    <col min="2078" max="2078" width="15" style="2" bestFit="1" customWidth="1"/>
    <col min="2079" max="2080" width="0" style="2" hidden="1" customWidth="1"/>
    <col min="2081" max="2081" width="13.140625" style="2" customWidth="1"/>
    <col min="2082" max="2090" width="0" style="2" hidden="1" customWidth="1"/>
    <col min="2091" max="2091" width="13.7109375" style="2" bestFit="1" customWidth="1"/>
    <col min="2092" max="2093" width="0" style="2" hidden="1" customWidth="1"/>
    <col min="2094" max="2094" width="13.140625" style="2" customWidth="1"/>
    <col min="2095" max="2103" width="0" style="2" hidden="1" customWidth="1"/>
    <col min="2104" max="2104" width="11.85546875" style="2" bestFit="1" customWidth="1"/>
    <col min="2105" max="2106" width="0" style="2" hidden="1" customWidth="1"/>
    <col min="2107" max="2107" width="13.140625" style="2" customWidth="1"/>
    <col min="2108" max="2108" width="15.140625" style="2" bestFit="1" customWidth="1"/>
    <col min="2109" max="2109" width="12.5703125" style="2" bestFit="1" customWidth="1"/>
    <col min="2110" max="2110" width="15.140625" style="2" bestFit="1" customWidth="1"/>
    <col min="2111" max="2111" width="17.5703125" style="2" bestFit="1" customWidth="1"/>
    <col min="2112" max="2115" width="15.140625" style="2" bestFit="1" customWidth="1"/>
    <col min="2116" max="2304" width="11.42578125" style="2"/>
    <col min="2305" max="2305" width="18.7109375" style="2" customWidth="1"/>
    <col min="2306" max="2306" width="4" style="2" bestFit="1" customWidth="1"/>
    <col min="2307" max="2307" width="48.5703125" style="2" customWidth="1"/>
    <col min="2308" max="2308" width="14.7109375" style="2" bestFit="1" customWidth="1"/>
    <col min="2309" max="2311" width="13.140625" style="2" customWidth="1"/>
    <col min="2312" max="2320" width="0" style="2" hidden="1" customWidth="1"/>
    <col min="2321" max="2321" width="11.85546875" style="2" bestFit="1" customWidth="1"/>
    <col min="2322" max="2323" width="0" style="2" hidden="1" customWidth="1"/>
    <col min="2324" max="2324" width="13.140625" style="2" customWidth="1"/>
    <col min="2325" max="2333" width="0" style="2" hidden="1" customWidth="1"/>
    <col min="2334" max="2334" width="15" style="2" bestFit="1" customWidth="1"/>
    <col min="2335" max="2336" width="0" style="2" hidden="1" customWidth="1"/>
    <col min="2337" max="2337" width="13.140625" style="2" customWidth="1"/>
    <col min="2338" max="2346" width="0" style="2" hidden="1" customWidth="1"/>
    <col min="2347" max="2347" width="13.7109375" style="2" bestFit="1" customWidth="1"/>
    <col min="2348" max="2349" width="0" style="2" hidden="1" customWidth="1"/>
    <col min="2350" max="2350" width="13.140625" style="2" customWidth="1"/>
    <col min="2351" max="2359" width="0" style="2" hidden="1" customWidth="1"/>
    <col min="2360" max="2360" width="11.85546875" style="2" bestFit="1" customWidth="1"/>
    <col min="2361" max="2362" width="0" style="2" hidden="1" customWidth="1"/>
    <col min="2363" max="2363" width="13.140625" style="2" customWidth="1"/>
    <col min="2364" max="2364" width="15.140625" style="2" bestFit="1" customWidth="1"/>
    <col min="2365" max="2365" width="12.5703125" style="2" bestFit="1" customWidth="1"/>
    <col min="2366" max="2366" width="15.140625" style="2" bestFit="1" customWidth="1"/>
    <col min="2367" max="2367" width="17.5703125" style="2" bestFit="1" customWidth="1"/>
    <col min="2368" max="2371" width="15.140625" style="2" bestFit="1" customWidth="1"/>
    <col min="2372" max="2560" width="11.42578125" style="2"/>
    <col min="2561" max="2561" width="18.7109375" style="2" customWidth="1"/>
    <col min="2562" max="2562" width="4" style="2" bestFit="1" customWidth="1"/>
    <col min="2563" max="2563" width="48.5703125" style="2" customWidth="1"/>
    <col min="2564" max="2564" width="14.7109375" style="2" bestFit="1" customWidth="1"/>
    <col min="2565" max="2567" width="13.140625" style="2" customWidth="1"/>
    <col min="2568" max="2576" width="0" style="2" hidden="1" customWidth="1"/>
    <col min="2577" max="2577" width="11.85546875" style="2" bestFit="1" customWidth="1"/>
    <col min="2578" max="2579" width="0" style="2" hidden="1" customWidth="1"/>
    <col min="2580" max="2580" width="13.140625" style="2" customWidth="1"/>
    <col min="2581" max="2589" width="0" style="2" hidden="1" customWidth="1"/>
    <col min="2590" max="2590" width="15" style="2" bestFit="1" customWidth="1"/>
    <col min="2591" max="2592" width="0" style="2" hidden="1" customWidth="1"/>
    <col min="2593" max="2593" width="13.140625" style="2" customWidth="1"/>
    <col min="2594" max="2602" width="0" style="2" hidden="1" customWidth="1"/>
    <col min="2603" max="2603" width="13.7109375" style="2" bestFit="1" customWidth="1"/>
    <col min="2604" max="2605" width="0" style="2" hidden="1" customWidth="1"/>
    <col min="2606" max="2606" width="13.140625" style="2" customWidth="1"/>
    <col min="2607" max="2615" width="0" style="2" hidden="1" customWidth="1"/>
    <col min="2616" max="2616" width="11.85546875" style="2" bestFit="1" customWidth="1"/>
    <col min="2617" max="2618" width="0" style="2" hidden="1" customWidth="1"/>
    <col min="2619" max="2619" width="13.140625" style="2" customWidth="1"/>
    <col min="2620" max="2620" width="15.140625" style="2" bestFit="1" customWidth="1"/>
    <col min="2621" max="2621" width="12.5703125" style="2" bestFit="1" customWidth="1"/>
    <col min="2622" max="2622" width="15.140625" style="2" bestFit="1" customWidth="1"/>
    <col min="2623" max="2623" width="17.5703125" style="2" bestFit="1" customWidth="1"/>
    <col min="2624" max="2627" width="15.140625" style="2" bestFit="1" customWidth="1"/>
    <col min="2628" max="2816" width="11.42578125" style="2"/>
    <col min="2817" max="2817" width="18.7109375" style="2" customWidth="1"/>
    <col min="2818" max="2818" width="4" style="2" bestFit="1" customWidth="1"/>
    <col min="2819" max="2819" width="48.5703125" style="2" customWidth="1"/>
    <col min="2820" max="2820" width="14.7109375" style="2" bestFit="1" customWidth="1"/>
    <col min="2821" max="2823" width="13.140625" style="2" customWidth="1"/>
    <col min="2824" max="2832" width="0" style="2" hidden="1" customWidth="1"/>
    <col min="2833" max="2833" width="11.85546875" style="2" bestFit="1" customWidth="1"/>
    <col min="2834" max="2835" width="0" style="2" hidden="1" customWidth="1"/>
    <col min="2836" max="2836" width="13.140625" style="2" customWidth="1"/>
    <col min="2837" max="2845" width="0" style="2" hidden="1" customWidth="1"/>
    <col min="2846" max="2846" width="15" style="2" bestFit="1" customWidth="1"/>
    <col min="2847" max="2848" width="0" style="2" hidden="1" customWidth="1"/>
    <col min="2849" max="2849" width="13.140625" style="2" customWidth="1"/>
    <col min="2850" max="2858" width="0" style="2" hidden="1" customWidth="1"/>
    <col min="2859" max="2859" width="13.7109375" style="2" bestFit="1" customWidth="1"/>
    <col min="2860" max="2861" width="0" style="2" hidden="1" customWidth="1"/>
    <col min="2862" max="2862" width="13.140625" style="2" customWidth="1"/>
    <col min="2863" max="2871" width="0" style="2" hidden="1" customWidth="1"/>
    <col min="2872" max="2872" width="11.85546875" style="2" bestFit="1" customWidth="1"/>
    <col min="2873" max="2874" width="0" style="2" hidden="1" customWidth="1"/>
    <col min="2875" max="2875" width="13.140625" style="2" customWidth="1"/>
    <col min="2876" max="2876" width="15.140625" style="2" bestFit="1" customWidth="1"/>
    <col min="2877" max="2877" width="12.5703125" style="2" bestFit="1" customWidth="1"/>
    <col min="2878" max="2878" width="15.140625" style="2" bestFit="1" customWidth="1"/>
    <col min="2879" max="2879" width="17.5703125" style="2" bestFit="1" customWidth="1"/>
    <col min="2880" max="2883" width="15.140625" style="2" bestFit="1" customWidth="1"/>
    <col min="2884" max="3072" width="11.42578125" style="2"/>
    <col min="3073" max="3073" width="18.7109375" style="2" customWidth="1"/>
    <col min="3074" max="3074" width="4" style="2" bestFit="1" customWidth="1"/>
    <col min="3075" max="3075" width="48.5703125" style="2" customWidth="1"/>
    <col min="3076" max="3076" width="14.7109375" style="2" bestFit="1" customWidth="1"/>
    <col min="3077" max="3079" width="13.140625" style="2" customWidth="1"/>
    <col min="3080" max="3088" width="0" style="2" hidden="1" customWidth="1"/>
    <col min="3089" max="3089" width="11.85546875" style="2" bestFit="1" customWidth="1"/>
    <col min="3090" max="3091" width="0" style="2" hidden="1" customWidth="1"/>
    <col min="3092" max="3092" width="13.140625" style="2" customWidth="1"/>
    <col min="3093" max="3101" width="0" style="2" hidden="1" customWidth="1"/>
    <col min="3102" max="3102" width="15" style="2" bestFit="1" customWidth="1"/>
    <col min="3103" max="3104" width="0" style="2" hidden="1" customWidth="1"/>
    <col min="3105" max="3105" width="13.140625" style="2" customWidth="1"/>
    <col min="3106" max="3114" width="0" style="2" hidden="1" customWidth="1"/>
    <col min="3115" max="3115" width="13.7109375" style="2" bestFit="1" customWidth="1"/>
    <col min="3116" max="3117" width="0" style="2" hidden="1" customWidth="1"/>
    <col min="3118" max="3118" width="13.140625" style="2" customWidth="1"/>
    <col min="3119" max="3127" width="0" style="2" hidden="1" customWidth="1"/>
    <col min="3128" max="3128" width="11.85546875" style="2" bestFit="1" customWidth="1"/>
    <col min="3129" max="3130" width="0" style="2" hidden="1" customWidth="1"/>
    <col min="3131" max="3131" width="13.140625" style="2" customWidth="1"/>
    <col min="3132" max="3132" width="15.140625" style="2" bestFit="1" customWidth="1"/>
    <col min="3133" max="3133" width="12.5703125" style="2" bestFit="1" customWidth="1"/>
    <col min="3134" max="3134" width="15.140625" style="2" bestFit="1" customWidth="1"/>
    <col min="3135" max="3135" width="17.5703125" style="2" bestFit="1" customWidth="1"/>
    <col min="3136" max="3139" width="15.140625" style="2" bestFit="1" customWidth="1"/>
    <col min="3140" max="3328" width="11.42578125" style="2"/>
    <col min="3329" max="3329" width="18.7109375" style="2" customWidth="1"/>
    <col min="3330" max="3330" width="4" style="2" bestFit="1" customWidth="1"/>
    <col min="3331" max="3331" width="48.5703125" style="2" customWidth="1"/>
    <col min="3332" max="3332" width="14.7109375" style="2" bestFit="1" customWidth="1"/>
    <col min="3333" max="3335" width="13.140625" style="2" customWidth="1"/>
    <col min="3336" max="3344" width="0" style="2" hidden="1" customWidth="1"/>
    <col min="3345" max="3345" width="11.85546875" style="2" bestFit="1" customWidth="1"/>
    <col min="3346" max="3347" width="0" style="2" hidden="1" customWidth="1"/>
    <col min="3348" max="3348" width="13.140625" style="2" customWidth="1"/>
    <col min="3349" max="3357" width="0" style="2" hidden="1" customWidth="1"/>
    <col min="3358" max="3358" width="15" style="2" bestFit="1" customWidth="1"/>
    <col min="3359" max="3360" width="0" style="2" hidden="1" customWidth="1"/>
    <col min="3361" max="3361" width="13.140625" style="2" customWidth="1"/>
    <col min="3362" max="3370" width="0" style="2" hidden="1" customWidth="1"/>
    <col min="3371" max="3371" width="13.7109375" style="2" bestFit="1" customWidth="1"/>
    <col min="3372" max="3373" width="0" style="2" hidden="1" customWidth="1"/>
    <col min="3374" max="3374" width="13.140625" style="2" customWidth="1"/>
    <col min="3375" max="3383" width="0" style="2" hidden="1" customWidth="1"/>
    <col min="3384" max="3384" width="11.85546875" style="2" bestFit="1" customWidth="1"/>
    <col min="3385" max="3386" width="0" style="2" hidden="1" customWidth="1"/>
    <col min="3387" max="3387" width="13.140625" style="2" customWidth="1"/>
    <col min="3388" max="3388" width="15.140625" style="2" bestFit="1" customWidth="1"/>
    <col min="3389" max="3389" width="12.5703125" style="2" bestFit="1" customWidth="1"/>
    <col min="3390" max="3390" width="15.140625" style="2" bestFit="1" customWidth="1"/>
    <col min="3391" max="3391" width="17.5703125" style="2" bestFit="1" customWidth="1"/>
    <col min="3392" max="3395" width="15.140625" style="2" bestFit="1" customWidth="1"/>
    <col min="3396" max="3584" width="11.42578125" style="2"/>
    <col min="3585" max="3585" width="18.7109375" style="2" customWidth="1"/>
    <col min="3586" max="3586" width="4" style="2" bestFit="1" customWidth="1"/>
    <col min="3587" max="3587" width="48.5703125" style="2" customWidth="1"/>
    <col min="3588" max="3588" width="14.7109375" style="2" bestFit="1" customWidth="1"/>
    <col min="3589" max="3591" width="13.140625" style="2" customWidth="1"/>
    <col min="3592" max="3600" width="0" style="2" hidden="1" customWidth="1"/>
    <col min="3601" max="3601" width="11.85546875" style="2" bestFit="1" customWidth="1"/>
    <col min="3602" max="3603" width="0" style="2" hidden="1" customWidth="1"/>
    <col min="3604" max="3604" width="13.140625" style="2" customWidth="1"/>
    <col min="3605" max="3613" width="0" style="2" hidden="1" customWidth="1"/>
    <col min="3614" max="3614" width="15" style="2" bestFit="1" customWidth="1"/>
    <col min="3615" max="3616" width="0" style="2" hidden="1" customWidth="1"/>
    <col min="3617" max="3617" width="13.140625" style="2" customWidth="1"/>
    <col min="3618" max="3626" width="0" style="2" hidden="1" customWidth="1"/>
    <col min="3627" max="3627" width="13.7109375" style="2" bestFit="1" customWidth="1"/>
    <col min="3628" max="3629" width="0" style="2" hidden="1" customWidth="1"/>
    <col min="3630" max="3630" width="13.140625" style="2" customWidth="1"/>
    <col min="3631" max="3639" width="0" style="2" hidden="1" customWidth="1"/>
    <col min="3640" max="3640" width="11.85546875" style="2" bestFit="1" customWidth="1"/>
    <col min="3641" max="3642" width="0" style="2" hidden="1" customWidth="1"/>
    <col min="3643" max="3643" width="13.140625" style="2" customWidth="1"/>
    <col min="3644" max="3644" width="15.140625" style="2" bestFit="1" customWidth="1"/>
    <col min="3645" max="3645" width="12.5703125" style="2" bestFit="1" customWidth="1"/>
    <col min="3646" max="3646" width="15.140625" style="2" bestFit="1" customWidth="1"/>
    <col min="3647" max="3647" width="17.5703125" style="2" bestFit="1" customWidth="1"/>
    <col min="3648" max="3651" width="15.140625" style="2" bestFit="1" customWidth="1"/>
    <col min="3652" max="3840" width="11.42578125" style="2"/>
    <col min="3841" max="3841" width="18.7109375" style="2" customWidth="1"/>
    <col min="3842" max="3842" width="4" style="2" bestFit="1" customWidth="1"/>
    <col min="3843" max="3843" width="48.5703125" style="2" customWidth="1"/>
    <col min="3844" max="3844" width="14.7109375" style="2" bestFit="1" customWidth="1"/>
    <col min="3845" max="3847" width="13.140625" style="2" customWidth="1"/>
    <col min="3848" max="3856" width="0" style="2" hidden="1" customWidth="1"/>
    <col min="3857" max="3857" width="11.85546875" style="2" bestFit="1" customWidth="1"/>
    <col min="3858" max="3859" width="0" style="2" hidden="1" customWidth="1"/>
    <col min="3860" max="3860" width="13.140625" style="2" customWidth="1"/>
    <col min="3861" max="3869" width="0" style="2" hidden="1" customWidth="1"/>
    <col min="3870" max="3870" width="15" style="2" bestFit="1" customWidth="1"/>
    <col min="3871" max="3872" width="0" style="2" hidden="1" customWidth="1"/>
    <col min="3873" max="3873" width="13.140625" style="2" customWidth="1"/>
    <col min="3874" max="3882" width="0" style="2" hidden="1" customWidth="1"/>
    <col min="3883" max="3883" width="13.7109375" style="2" bestFit="1" customWidth="1"/>
    <col min="3884" max="3885" width="0" style="2" hidden="1" customWidth="1"/>
    <col min="3886" max="3886" width="13.140625" style="2" customWidth="1"/>
    <col min="3887" max="3895" width="0" style="2" hidden="1" customWidth="1"/>
    <col min="3896" max="3896" width="11.85546875" style="2" bestFit="1" customWidth="1"/>
    <col min="3897" max="3898" width="0" style="2" hidden="1" customWidth="1"/>
    <col min="3899" max="3899" width="13.140625" style="2" customWidth="1"/>
    <col min="3900" max="3900" width="15.140625" style="2" bestFit="1" customWidth="1"/>
    <col min="3901" max="3901" width="12.5703125" style="2" bestFit="1" customWidth="1"/>
    <col min="3902" max="3902" width="15.140625" style="2" bestFit="1" customWidth="1"/>
    <col min="3903" max="3903" width="17.5703125" style="2" bestFit="1" customWidth="1"/>
    <col min="3904" max="3907" width="15.140625" style="2" bestFit="1" customWidth="1"/>
    <col min="3908" max="4096" width="11.42578125" style="2"/>
    <col min="4097" max="4097" width="18.7109375" style="2" customWidth="1"/>
    <col min="4098" max="4098" width="4" style="2" bestFit="1" customWidth="1"/>
    <col min="4099" max="4099" width="48.5703125" style="2" customWidth="1"/>
    <col min="4100" max="4100" width="14.7109375" style="2" bestFit="1" customWidth="1"/>
    <col min="4101" max="4103" width="13.140625" style="2" customWidth="1"/>
    <col min="4104" max="4112" width="0" style="2" hidden="1" customWidth="1"/>
    <col min="4113" max="4113" width="11.85546875" style="2" bestFit="1" customWidth="1"/>
    <col min="4114" max="4115" width="0" style="2" hidden="1" customWidth="1"/>
    <col min="4116" max="4116" width="13.140625" style="2" customWidth="1"/>
    <col min="4117" max="4125" width="0" style="2" hidden="1" customWidth="1"/>
    <col min="4126" max="4126" width="15" style="2" bestFit="1" customWidth="1"/>
    <col min="4127" max="4128" width="0" style="2" hidden="1" customWidth="1"/>
    <col min="4129" max="4129" width="13.140625" style="2" customWidth="1"/>
    <col min="4130" max="4138" width="0" style="2" hidden="1" customWidth="1"/>
    <col min="4139" max="4139" width="13.7109375" style="2" bestFit="1" customWidth="1"/>
    <col min="4140" max="4141" width="0" style="2" hidden="1" customWidth="1"/>
    <col min="4142" max="4142" width="13.140625" style="2" customWidth="1"/>
    <col min="4143" max="4151" width="0" style="2" hidden="1" customWidth="1"/>
    <col min="4152" max="4152" width="11.85546875" style="2" bestFit="1" customWidth="1"/>
    <col min="4153" max="4154" width="0" style="2" hidden="1" customWidth="1"/>
    <col min="4155" max="4155" width="13.140625" style="2" customWidth="1"/>
    <col min="4156" max="4156" width="15.140625" style="2" bestFit="1" customWidth="1"/>
    <col min="4157" max="4157" width="12.5703125" style="2" bestFit="1" customWidth="1"/>
    <col min="4158" max="4158" width="15.140625" style="2" bestFit="1" customWidth="1"/>
    <col min="4159" max="4159" width="17.5703125" style="2" bestFit="1" customWidth="1"/>
    <col min="4160" max="4163" width="15.140625" style="2" bestFit="1" customWidth="1"/>
    <col min="4164" max="4352" width="11.42578125" style="2"/>
    <col min="4353" max="4353" width="18.7109375" style="2" customWidth="1"/>
    <col min="4354" max="4354" width="4" style="2" bestFit="1" customWidth="1"/>
    <col min="4355" max="4355" width="48.5703125" style="2" customWidth="1"/>
    <col min="4356" max="4356" width="14.7109375" style="2" bestFit="1" customWidth="1"/>
    <col min="4357" max="4359" width="13.140625" style="2" customWidth="1"/>
    <col min="4360" max="4368" width="0" style="2" hidden="1" customWidth="1"/>
    <col min="4369" max="4369" width="11.85546875" style="2" bestFit="1" customWidth="1"/>
    <col min="4370" max="4371" width="0" style="2" hidden="1" customWidth="1"/>
    <col min="4372" max="4372" width="13.140625" style="2" customWidth="1"/>
    <col min="4373" max="4381" width="0" style="2" hidden="1" customWidth="1"/>
    <col min="4382" max="4382" width="15" style="2" bestFit="1" customWidth="1"/>
    <col min="4383" max="4384" width="0" style="2" hidden="1" customWidth="1"/>
    <col min="4385" max="4385" width="13.140625" style="2" customWidth="1"/>
    <col min="4386" max="4394" width="0" style="2" hidden="1" customWidth="1"/>
    <col min="4395" max="4395" width="13.7109375" style="2" bestFit="1" customWidth="1"/>
    <col min="4396" max="4397" width="0" style="2" hidden="1" customWidth="1"/>
    <col min="4398" max="4398" width="13.140625" style="2" customWidth="1"/>
    <col min="4399" max="4407" width="0" style="2" hidden="1" customWidth="1"/>
    <col min="4408" max="4408" width="11.85546875" style="2" bestFit="1" customWidth="1"/>
    <col min="4409" max="4410" width="0" style="2" hidden="1" customWidth="1"/>
    <col min="4411" max="4411" width="13.140625" style="2" customWidth="1"/>
    <col min="4412" max="4412" width="15.140625" style="2" bestFit="1" customWidth="1"/>
    <col min="4413" max="4413" width="12.5703125" style="2" bestFit="1" customWidth="1"/>
    <col min="4414" max="4414" width="15.140625" style="2" bestFit="1" customWidth="1"/>
    <col min="4415" max="4415" width="17.5703125" style="2" bestFit="1" customWidth="1"/>
    <col min="4416" max="4419" width="15.140625" style="2" bestFit="1" customWidth="1"/>
    <col min="4420" max="4608" width="11.42578125" style="2"/>
    <col min="4609" max="4609" width="18.7109375" style="2" customWidth="1"/>
    <col min="4610" max="4610" width="4" style="2" bestFit="1" customWidth="1"/>
    <col min="4611" max="4611" width="48.5703125" style="2" customWidth="1"/>
    <col min="4612" max="4612" width="14.7109375" style="2" bestFit="1" customWidth="1"/>
    <col min="4613" max="4615" width="13.140625" style="2" customWidth="1"/>
    <col min="4616" max="4624" width="0" style="2" hidden="1" customWidth="1"/>
    <col min="4625" max="4625" width="11.85546875" style="2" bestFit="1" customWidth="1"/>
    <col min="4626" max="4627" width="0" style="2" hidden="1" customWidth="1"/>
    <col min="4628" max="4628" width="13.140625" style="2" customWidth="1"/>
    <col min="4629" max="4637" width="0" style="2" hidden="1" customWidth="1"/>
    <col min="4638" max="4638" width="15" style="2" bestFit="1" customWidth="1"/>
    <col min="4639" max="4640" width="0" style="2" hidden="1" customWidth="1"/>
    <col min="4641" max="4641" width="13.140625" style="2" customWidth="1"/>
    <col min="4642" max="4650" width="0" style="2" hidden="1" customWidth="1"/>
    <col min="4651" max="4651" width="13.7109375" style="2" bestFit="1" customWidth="1"/>
    <col min="4652" max="4653" width="0" style="2" hidden="1" customWidth="1"/>
    <col min="4654" max="4654" width="13.140625" style="2" customWidth="1"/>
    <col min="4655" max="4663" width="0" style="2" hidden="1" customWidth="1"/>
    <col min="4664" max="4664" width="11.85546875" style="2" bestFit="1" customWidth="1"/>
    <col min="4665" max="4666" width="0" style="2" hidden="1" customWidth="1"/>
    <col min="4667" max="4667" width="13.140625" style="2" customWidth="1"/>
    <col min="4668" max="4668" width="15.140625" style="2" bestFit="1" customWidth="1"/>
    <col min="4669" max="4669" width="12.5703125" style="2" bestFit="1" customWidth="1"/>
    <col min="4670" max="4670" width="15.140625" style="2" bestFit="1" customWidth="1"/>
    <col min="4671" max="4671" width="17.5703125" style="2" bestFit="1" customWidth="1"/>
    <col min="4672" max="4675" width="15.140625" style="2" bestFit="1" customWidth="1"/>
    <col min="4676" max="4864" width="11.42578125" style="2"/>
    <col min="4865" max="4865" width="18.7109375" style="2" customWidth="1"/>
    <col min="4866" max="4866" width="4" style="2" bestFit="1" customWidth="1"/>
    <col min="4867" max="4867" width="48.5703125" style="2" customWidth="1"/>
    <col min="4868" max="4868" width="14.7109375" style="2" bestFit="1" customWidth="1"/>
    <col min="4869" max="4871" width="13.140625" style="2" customWidth="1"/>
    <col min="4872" max="4880" width="0" style="2" hidden="1" customWidth="1"/>
    <col min="4881" max="4881" width="11.85546875" style="2" bestFit="1" customWidth="1"/>
    <col min="4882" max="4883" width="0" style="2" hidden="1" customWidth="1"/>
    <col min="4884" max="4884" width="13.140625" style="2" customWidth="1"/>
    <col min="4885" max="4893" width="0" style="2" hidden="1" customWidth="1"/>
    <col min="4894" max="4894" width="15" style="2" bestFit="1" customWidth="1"/>
    <col min="4895" max="4896" width="0" style="2" hidden="1" customWidth="1"/>
    <col min="4897" max="4897" width="13.140625" style="2" customWidth="1"/>
    <col min="4898" max="4906" width="0" style="2" hidden="1" customWidth="1"/>
    <col min="4907" max="4907" width="13.7109375" style="2" bestFit="1" customWidth="1"/>
    <col min="4908" max="4909" width="0" style="2" hidden="1" customWidth="1"/>
    <col min="4910" max="4910" width="13.140625" style="2" customWidth="1"/>
    <col min="4911" max="4919" width="0" style="2" hidden="1" customWidth="1"/>
    <col min="4920" max="4920" width="11.85546875" style="2" bestFit="1" customWidth="1"/>
    <col min="4921" max="4922" width="0" style="2" hidden="1" customWidth="1"/>
    <col min="4923" max="4923" width="13.140625" style="2" customWidth="1"/>
    <col min="4924" max="4924" width="15.140625" style="2" bestFit="1" customWidth="1"/>
    <col min="4925" max="4925" width="12.5703125" style="2" bestFit="1" customWidth="1"/>
    <col min="4926" max="4926" width="15.140625" style="2" bestFit="1" customWidth="1"/>
    <col min="4927" max="4927" width="17.5703125" style="2" bestFit="1" customWidth="1"/>
    <col min="4928" max="4931" width="15.140625" style="2" bestFit="1" customWidth="1"/>
    <col min="4932" max="5120" width="11.42578125" style="2"/>
    <col min="5121" max="5121" width="18.7109375" style="2" customWidth="1"/>
    <col min="5122" max="5122" width="4" style="2" bestFit="1" customWidth="1"/>
    <col min="5123" max="5123" width="48.5703125" style="2" customWidth="1"/>
    <col min="5124" max="5124" width="14.7109375" style="2" bestFit="1" customWidth="1"/>
    <col min="5125" max="5127" width="13.140625" style="2" customWidth="1"/>
    <col min="5128" max="5136" width="0" style="2" hidden="1" customWidth="1"/>
    <col min="5137" max="5137" width="11.85546875" style="2" bestFit="1" customWidth="1"/>
    <col min="5138" max="5139" width="0" style="2" hidden="1" customWidth="1"/>
    <col min="5140" max="5140" width="13.140625" style="2" customWidth="1"/>
    <col min="5141" max="5149" width="0" style="2" hidden="1" customWidth="1"/>
    <col min="5150" max="5150" width="15" style="2" bestFit="1" customWidth="1"/>
    <col min="5151" max="5152" width="0" style="2" hidden="1" customWidth="1"/>
    <col min="5153" max="5153" width="13.140625" style="2" customWidth="1"/>
    <col min="5154" max="5162" width="0" style="2" hidden="1" customWidth="1"/>
    <col min="5163" max="5163" width="13.7109375" style="2" bestFit="1" customWidth="1"/>
    <col min="5164" max="5165" width="0" style="2" hidden="1" customWidth="1"/>
    <col min="5166" max="5166" width="13.140625" style="2" customWidth="1"/>
    <col min="5167" max="5175" width="0" style="2" hidden="1" customWidth="1"/>
    <col min="5176" max="5176" width="11.85546875" style="2" bestFit="1" customWidth="1"/>
    <col min="5177" max="5178" width="0" style="2" hidden="1" customWidth="1"/>
    <col min="5179" max="5179" width="13.140625" style="2" customWidth="1"/>
    <col min="5180" max="5180" width="15.140625" style="2" bestFit="1" customWidth="1"/>
    <col min="5181" max="5181" width="12.5703125" style="2" bestFit="1" customWidth="1"/>
    <col min="5182" max="5182" width="15.140625" style="2" bestFit="1" customWidth="1"/>
    <col min="5183" max="5183" width="17.5703125" style="2" bestFit="1" customWidth="1"/>
    <col min="5184" max="5187" width="15.140625" style="2" bestFit="1" customWidth="1"/>
    <col min="5188" max="5376" width="11.42578125" style="2"/>
    <col min="5377" max="5377" width="18.7109375" style="2" customWidth="1"/>
    <col min="5378" max="5378" width="4" style="2" bestFit="1" customWidth="1"/>
    <col min="5379" max="5379" width="48.5703125" style="2" customWidth="1"/>
    <col min="5380" max="5380" width="14.7109375" style="2" bestFit="1" customWidth="1"/>
    <col min="5381" max="5383" width="13.140625" style="2" customWidth="1"/>
    <col min="5384" max="5392" width="0" style="2" hidden="1" customWidth="1"/>
    <col min="5393" max="5393" width="11.85546875" style="2" bestFit="1" customWidth="1"/>
    <col min="5394" max="5395" width="0" style="2" hidden="1" customWidth="1"/>
    <col min="5396" max="5396" width="13.140625" style="2" customWidth="1"/>
    <col min="5397" max="5405" width="0" style="2" hidden="1" customWidth="1"/>
    <col min="5406" max="5406" width="15" style="2" bestFit="1" customWidth="1"/>
    <col min="5407" max="5408" width="0" style="2" hidden="1" customWidth="1"/>
    <col min="5409" max="5409" width="13.140625" style="2" customWidth="1"/>
    <col min="5410" max="5418" width="0" style="2" hidden="1" customWidth="1"/>
    <col min="5419" max="5419" width="13.7109375" style="2" bestFit="1" customWidth="1"/>
    <col min="5420" max="5421" width="0" style="2" hidden="1" customWidth="1"/>
    <col min="5422" max="5422" width="13.140625" style="2" customWidth="1"/>
    <col min="5423" max="5431" width="0" style="2" hidden="1" customWidth="1"/>
    <col min="5432" max="5432" width="11.85546875" style="2" bestFit="1" customWidth="1"/>
    <col min="5433" max="5434" width="0" style="2" hidden="1" customWidth="1"/>
    <col min="5435" max="5435" width="13.140625" style="2" customWidth="1"/>
    <col min="5436" max="5436" width="15.140625" style="2" bestFit="1" customWidth="1"/>
    <col min="5437" max="5437" width="12.5703125" style="2" bestFit="1" customWidth="1"/>
    <col min="5438" max="5438" width="15.140625" style="2" bestFit="1" customWidth="1"/>
    <col min="5439" max="5439" width="17.5703125" style="2" bestFit="1" customWidth="1"/>
    <col min="5440" max="5443" width="15.140625" style="2" bestFit="1" customWidth="1"/>
    <col min="5444" max="5632" width="11.42578125" style="2"/>
    <col min="5633" max="5633" width="18.7109375" style="2" customWidth="1"/>
    <col min="5634" max="5634" width="4" style="2" bestFit="1" customWidth="1"/>
    <col min="5635" max="5635" width="48.5703125" style="2" customWidth="1"/>
    <col min="5636" max="5636" width="14.7109375" style="2" bestFit="1" customWidth="1"/>
    <col min="5637" max="5639" width="13.140625" style="2" customWidth="1"/>
    <col min="5640" max="5648" width="0" style="2" hidden="1" customWidth="1"/>
    <col min="5649" max="5649" width="11.85546875" style="2" bestFit="1" customWidth="1"/>
    <col min="5650" max="5651" width="0" style="2" hidden="1" customWidth="1"/>
    <col min="5652" max="5652" width="13.140625" style="2" customWidth="1"/>
    <col min="5653" max="5661" width="0" style="2" hidden="1" customWidth="1"/>
    <col min="5662" max="5662" width="15" style="2" bestFit="1" customWidth="1"/>
    <col min="5663" max="5664" width="0" style="2" hidden="1" customWidth="1"/>
    <col min="5665" max="5665" width="13.140625" style="2" customWidth="1"/>
    <col min="5666" max="5674" width="0" style="2" hidden="1" customWidth="1"/>
    <col min="5675" max="5675" width="13.7109375" style="2" bestFit="1" customWidth="1"/>
    <col min="5676" max="5677" width="0" style="2" hidden="1" customWidth="1"/>
    <col min="5678" max="5678" width="13.140625" style="2" customWidth="1"/>
    <col min="5679" max="5687" width="0" style="2" hidden="1" customWidth="1"/>
    <col min="5688" max="5688" width="11.85546875" style="2" bestFit="1" customWidth="1"/>
    <col min="5689" max="5690" width="0" style="2" hidden="1" customWidth="1"/>
    <col min="5691" max="5691" width="13.140625" style="2" customWidth="1"/>
    <col min="5692" max="5692" width="15.140625" style="2" bestFit="1" customWidth="1"/>
    <col min="5693" max="5693" width="12.5703125" style="2" bestFit="1" customWidth="1"/>
    <col min="5694" max="5694" width="15.140625" style="2" bestFit="1" customWidth="1"/>
    <col min="5695" max="5695" width="17.5703125" style="2" bestFit="1" customWidth="1"/>
    <col min="5696" max="5699" width="15.140625" style="2" bestFit="1" customWidth="1"/>
    <col min="5700" max="5888" width="11.42578125" style="2"/>
    <col min="5889" max="5889" width="18.7109375" style="2" customWidth="1"/>
    <col min="5890" max="5890" width="4" style="2" bestFit="1" customWidth="1"/>
    <col min="5891" max="5891" width="48.5703125" style="2" customWidth="1"/>
    <col min="5892" max="5892" width="14.7109375" style="2" bestFit="1" customWidth="1"/>
    <col min="5893" max="5895" width="13.140625" style="2" customWidth="1"/>
    <col min="5896" max="5904" width="0" style="2" hidden="1" customWidth="1"/>
    <col min="5905" max="5905" width="11.85546875" style="2" bestFit="1" customWidth="1"/>
    <col min="5906" max="5907" width="0" style="2" hidden="1" customWidth="1"/>
    <col min="5908" max="5908" width="13.140625" style="2" customWidth="1"/>
    <col min="5909" max="5917" width="0" style="2" hidden="1" customWidth="1"/>
    <col min="5918" max="5918" width="15" style="2" bestFit="1" customWidth="1"/>
    <col min="5919" max="5920" width="0" style="2" hidden="1" customWidth="1"/>
    <col min="5921" max="5921" width="13.140625" style="2" customWidth="1"/>
    <col min="5922" max="5930" width="0" style="2" hidden="1" customWidth="1"/>
    <col min="5931" max="5931" width="13.7109375" style="2" bestFit="1" customWidth="1"/>
    <col min="5932" max="5933" width="0" style="2" hidden="1" customWidth="1"/>
    <col min="5934" max="5934" width="13.140625" style="2" customWidth="1"/>
    <col min="5935" max="5943" width="0" style="2" hidden="1" customWidth="1"/>
    <col min="5944" max="5944" width="11.85546875" style="2" bestFit="1" customWidth="1"/>
    <col min="5945" max="5946" width="0" style="2" hidden="1" customWidth="1"/>
    <col min="5947" max="5947" width="13.140625" style="2" customWidth="1"/>
    <col min="5948" max="5948" width="15.140625" style="2" bestFit="1" customWidth="1"/>
    <col min="5949" max="5949" width="12.5703125" style="2" bestFit="1" customWidth="1"/>
    <col min="5950" max="5950" width="15.140625" style="2" bestFit="1" customWidth="1"/>
    <col min="5951" max="5951" width="17.5703125" style="2" bestFit="1" customWidth="1"/>
    <col min="5952" max="5955" width="15.140625" style="2" bestFit="1" customWidth="1"/>
    <col min="5956" max="6144" width="11.42578125" style="2"/>
    <col min="6145" max="6145" width="18.7109375" style="2" customWidth="1"/>
    <col min="6146" max="6146" width="4" style="2" bestFit="1" customWidth="1"/>
    <col min="6147" max="6147" width="48.5703125" style="2" customWidth="1"/>
    <col min="6148" max="6148" width="14.7109375" style="2" bestFit="1" customWidth="1"/>
    <col min="6149" max="6151" width="13.140625" style="2" customWidth="1"/>
    <col min="6152" max="6160" width="0" style="2" hidden="1" customWidth="1"/>
    <col min="6161" max="6161" width="11.85546875" style="2" bestFit="1" customWidth="1"/>
    <col min="6162" max="6163" width="0" style="2" hidden="1" customWidth="1"/>
    <col min="6164" max="6164" width="13.140625" style="2" customWidth="1"/>
    <col min="6165" max="6173" width="0" style="2" hidden="1" customWidth="1"/>
    <col min="6174" max="6174" width="15" style="2" bestFit="1" customWidth="1"/>
    <col min="6175" max="6176" width="0" style="2" hidden="1" customWidth="1"/>
    <col min="6177" max="6177" width="13.140625" style="2" customWidth="1"/>
    <col min="6178" max="6186" width="0" style="2" hidden="1" customWidth="1"/>
    <col min="6187" max="6187" width="13.7109375" style="2" bestFit="1" customWidth="1"/>
    <col min="6188" max="6189" width="0" style="2" hidden="1" customWidth="1"/>
    <col min="6190" max="6190" width="13.140625" style="2" customWidth="1"/>
    <col min="6191" max="6199" width="0" style="2" hidden="1" customWidth="1"/>
    <col min="6200" max="6200" width="11.85546875" style="2" bestFit="1" customWidth="1"/>
    <col min="6201" max="6202" width="0" style="2" hidden="1" customWidth="1"/>
    <col min="6203" max="6203" width="13.140625" style="2" customWidth="1"/>
    <col min="6204" max="6204" width="15.140625" style="2" bestFit="1" customWidth="1"/>
    <col min="6205" max="6205" width="12.5703125" style="2" bestFit="1" customWidth="1"/>
    <col min="6206" max="6206" width="15.140625" style="2" bestFit="1" customWidth="1"/>
    <col min="6207" max="6207" width="17.5703125" style="2" bestFit="1" customWidth="1"/>
    <col min="6208" max="6211" width="15.140625" style="2" bestFit="1" customWidth="1"/>
    <col min="6212" max="6400" width="11.42578125" style="2"/>
    <col min="6401" max="6401" width="18.7109375" style="2" customWidth="1"/>
    <col min="6402" max="6402" width="4" style="2" bestFit="1" customWidth="1"/>
    <col min="6403" max="6403" width="48.5703125" style="2" customWidth="1"/>
    <col min="6404" max="6404" width="14.7109375" style="2" bestFit="1" customWidth="1"/>
    <col min="6405" max="6407" width="13.140625" style="2" customWidth="1"/>
    <col min="6408" max="6416" width="0" style="2" hidden="1" customWidth="1"/>
    <col min="6417" max="6417" width="11.85546875" style="2" bestFit="1" customWidth="1"/>
    <col min="6418" max="6419" width="0" style="2" hidden="1" customWidth="1"/>
    <col min="6420" max="6420" width="13.140625" style="2" customWidth="1"/>
    <col min="6421" max="6429" width="0" style="2" hidden="1" customWidth="1"/>
    <col min="6430" max="6430" width="15" style="2" bestFit="1" customWidth="1"/>
    <col min="6431" max="6432" width="0" style="2" hidden="1" customWidth="1"/>
    <col min="6433" max="6433" width="13.140625" style="2" customWidth="1"/>
    <col min="6434" max="6442" width="0" style="2" hidden="1" customWidth="1"/>
    <col min="6443" max="6443" width="13.7109375" style="2" bestFit="1" customWidth="1"/>
    <col min="6444" max="6445" width="0" style="2" hidden="1" customWidth="1"/>
    <col min="6446" max="6446" width="13.140625" style="2" customWidth="1"/>
    <col min="6447" max="6455" width="0" style="2" hidden="1" customWidth="1"/>
    <col min="6456" max="6456" width="11.85546875" style="2" bestFit="1" customWidth="1"/>
    <col min="6457" max="6458" width="0" style="2" hidden="1" customWidth="1"/>
    <col min="6459" max="6459" width="13.140625" style="2" customWidth="1"/>
    <col min="6460" max="6460" width="15.140625" style="2" bestFit="1" customWidth="1"/>
    <col min="6461" max="6461" width="12.5703125" style="2" bestFit="1" customWidth="1"/>
    <col min="6462" max="6462" width="15.140625" style="2" bestFit="1" customWidth="1"/>
    <col min="6463" max="6463" width="17.5703125" style="2" bestFit="1" customWidth="1"/>
    <col min="6464" max="6467" width="15.140625" style="2" bestFit="1" customWidth="1"/>
    <col min="6468" max="6656" width="11.42578125" style="2"/>
    <col min="6657" max="6657" width="18.7109375" style="2" customWidth="1"/>
    <col min="6658" max="6658" width="4" style="2" bestFit="1" customWidth="1"/>
    <col min="6659" max="6659" width="48.5703125" style="2" customWidth="1"/>
    <col min="6660" max="6660" width="14.7109375" style="2" bestFit="1" customWidth="1"/>
    <col min="6661" max="6663" width="13.140625" style="2" customWidth="1"/>
    <col min="6664" max="6672" width="0" style="2" hidden="1" customWidth="1"/>
    <col min="6673" max="6673" width="11.85546875" style="2" bestFit="1" customWidth="1"/>
    <col min="6674" max="6675" width="0" style="2" hidden="1" customWidth="1"/>
    <col min="6676" max="6676" width="13.140625" style="2" customWidth="1"/>
    <col min="6677" max="6685" width="0" style="2" hidden="1" customWidth="1"/>
    <col min="6686" max="6686" width="15" style="2" bestFit="1" customWidth="1"/>
    <col min="6687" max="6688" width="0" style="2" hidden="1" customWidth="1"/>
    <col min="6689" max="6689" width="13.140625" style="2" customWidth="1"/>
    <col min="6690" max="6698" width="0" style="2" hidden="1" customWidth="1"/>
    <col min="6699" max="6699" width="13.7109375" style="2" bestFit="1" customWidth="1"/>
    <col min="6700" max="6701" width="0" style="2" hidden="1" customWidth="1"/>
    <col min="6702" max="6702" width="13.140625" style="2" customWidth="1"/>
    <col min="6703" max="6711" width="0" style="2" hidden="1" customWidth="1"/>
    <col min="6712" max="6712" width="11.85546875" style="2" bestFit="1" customWidth="1"/>
    <col min="6713" max="6714" width="0" style="2" hidden="1" customWidth="1"/>
    <col min="6715" max="6715" width="13.140625" style="2" customWidth="1"/>
    <col min="6716" max="6716" width="15.140625" style="2" bestFit="1" customWidth="1"/>
    <col min="6717" max="6717" width="12.5703125" style="2" bestFit="1" customWidth="1"/>
    <col min="6718" max="6718" width="15.140625" style="2" bestFit="1" customWidth="1"/>
    <col min="6719" max="6719" width="17.5703125" style="2" bestFit="1" customWidth="1"/>
    <col min="6720" max="6723" width="15.140625" style="2" bestFit="1" customWidth="1"/>
    <col min="6724" max="6912" width="11.42578125" style="2"/>
    <col min="6913" max="6913" width="18.7109375" style="2" customWidth="1"/>
    <col min="6914" max="6914" width="4" style="2" bestFit="1" customWidth="1"/>
    <col min="6915" max="6915" width="48.5703125" style="2" customWidth="1"/>
    <col min="6916" max="6916" width="14.7109375" style="2" bestFit="1" customWidth="1"/>
    <col min="6917" max="6919" width="13.140625" style="2" customWidth="1"/>
    <col min="6920" max="6928" width="0" style="2" hidden="1" customWidth="1"/>
    <col min="6929" max="6929" width="11.85546875" style="2" bestFit="1" customWidth="1"/>
    <col min="6930" max="6931" width="0" style="2" hidden="1" customWidth="1"/>
    <col min="6932" max="6932" width="13.140625" style="2" customWidth="1"/>
    <col min="6933" max="6941" width="0" style="2" hidden="1" customWidth="1"/>
    <col min="6942" max="6942" width="15" style="2" bestFit="1" customWidth="1"/>
    <col min="6943" max="6944" width="0" style="2" hidden="1" customWidth="1"/>
    <col min="6945" max="6945" width="13.140625" style="2" customWidth="1"/>
    <col min="6946" max="6954" width="0" style="2" hidden="1" customWidth="1"/>
    <col min="6955" max="6955" width="13.7109375" style="2" bestFit="1" customWidth="1"/>
    <col min="6956" max="6957" width="0" style="2" hidden="1" customWidth="1"/>
    <col min="6958" max="6958" width="13.140625" style="2" customWidth="1"/>
    <col min="6959" max="6967" width="0" style="2" hidden="1" customWidth="1"/>
    <col min="6968" max="6968" width="11.85546875" style="2" bestFit="1" customWidth="1"/>
    <col min="6969" max="6970" width="0" style="2" hidden="1" customWidth="1"/>
    <col min="6971" max="6971" width="13.140625" style="2" customWidth="1"/>
    <col min="6972" max="6972" width="15.140625" style="2" bestFit="1" customWidth="1"/>
    <col min="6973" max="6973" width="12.5703125" style="2" bestFit="1" customWidth="1"/>
    <col min="6974" max="6974" width="15.140625" style="2" bestFit="1" customWidth="1"/>
    <col min="6975" max="6975" width="17.5703125" style="2" bestFit="1" customWidth="1"/>
    <col min="6976" max="6979" width="15.140625" style="2" bestFit="1" customWidth="1"/>
    <col min="6980" max="7168" width="11.42578125" style="2"/>
    <col min="7169" max="7169" width="18.7109375" style="2" customWidth="1"/>
    <col min="7170" max="7170" width="4" style="2" bestFit="1" customWidth="1"/>
    <col min="7171" max="7171" width="48.5703125" style="2" customWidth="1"/>
    <col min="7172" max="7172" width="14.7109375" style="2" bestFit="1" customWidth="1"/>
    <col min="7173" max="7175" width="13.140625" style="2" customWidth="1"/>
    <col min="7176" max="7184" width="0" style="2" hidden="1" customWidth="1"/>
    <col min="7185" max="7185" width="11.85546875" style="2" bestFit="1" customWidth="1"/>
    <col min="7186" max="7187" width="0" style="2" hidden="1" customWidth="1"/>
    <col min="7188" max="7188" width="13.140625" style="2" customWidth="1"/>
    <col min="7189" max="7197" width="0" style="2" hidden="1" customWidth="1"/>
    <col min="7198" max="7198" width="15" style="2" bestFit="1" customWidth="1"/>
    <col min="7199" max="7200" width="0" style="2" hidden="1" customWidth="1"/>
    <col min="7201" max="7201" width="13.140625" style="2" customWidth="1"/>
    <col min="7202" max="7210" width="0" style="2" hidden="1" customWidth="1"/>
    <col min="7211" max="7211" width="13.7109375" style="2" bestFit="1" customWidth="1"/>
    <col min="7212" max="7213" width="0" style="2" hidden="1" customWidth="1"/>
    <col min="7214" max="7214" width="13.140625" style="2" customWidth="1"/>
    <col min="7215" max="7223" width="0" style="2" hidden="1" customWidth="1"/>
    <col min="7224" max="7224" width="11.85546875" style="2" bestFit="1" customWidth="1"/>
    <col min="7225" max="7226" width="0" style="2" hidden="1" customWidth="1"/>
    <col min="7227" max="7227" width="13.140625" style="2" customWidth="1"/>
    <col min="7228" max="7228" width="15.140625" style="2" bestFit="1" customWidth="1"/>
    <col min="7229" max="7229" width="12.5703125" style="2" bestFit="1" customWidth="1"/>
    <col min="7230" max="7230" width="15.140625" style="2" bestFit="1" customWidth="1"/>
    <col min="7231" max="7231" width="17.5703125" style="2" bestFit="1" customWidth="1"/>
    <col min="7232" max="7235" width="15.140625" style="2" bestFit="1" customWidth="1"/>
    <col min="7236" max="7424" width="11.42578125" style="2"/>
    <col min="7425" max="7425" width="18.7109375" style="2" customWidth="1"/>
    <col min="7426" max="7426" width="4" style="2" bestFit="1" customWidth="1"/>
    <col min="7427" max="7427" width="48.5703125" style="2" customWidth="1"/>
    <col min="7428" max="7428" width="14.7109375" style="2" bestFit="1" customWidth="1"/>
    <col min="7429" max="7431" width="13.140625" style="2" customWidth="1"/>
    <col min="7432" max="7440" width="0" style="2" hidden="1" customWidth="1"/>
    <col min="7441" max="7441" width="11.85546875" style="2" bestFit="1" customWidth="1"/>
    <col min="7442" max="7443" width="0" style="2" hidden="1" customWidth="1"/>
    <col min="7444" max="7444" width="13.140625" style="2" customWidth="1"/>
    <col min="7445" max="7453" width="0" style="2" hidden="1" customWidth="1"/>
    <col min="7454" max="7454" width="15" style="2" bestFit="1" customWidth="1"/>
    <col min="7455" max="7456" width="0" style="2" hidden="1" customWidth="1"/>
    <col min="7457" max="7457" width="13.140625" style="2" customWidth="1"/>
    <col min="7458" max="7466" width="0" style="2" hidden="1" customWidth="1"/>
    <col min="7467" max="7467" width="13.7109375" style="2" bestFit="1" customWidth="1"/>
    <col min="7468" max="7469" width="0" style="2" hidden="1" customWidth="1"/>
    <col min="7470" max="7470" width="13.140625" style="2" customWidth="1"/>
    <col min="7471" max="7479" width="0" style="2" hidden="1" customWidth="1"/>
    <col min="7480" max="7480" width="11.85546875" style="2" bestFit="1" customWidth="1"/>
    <col min="7481" max="7482" width="0" style="2" hidden="1" customWidth="1"/>
    <col min="7483" max="7483" width="13.140625" style="2" customWidth="1"/>
    <col min="7484" max="7484" width="15.140625" style="2" bestFit="1" customWidth="1"/>
    <col min="7485" max="7485" width="12.5703125" style="2" bestFit="1" customWidth="1"/>
    <col min="7486" max="7486" width="15.140625" style="2" bestFit="1" customWidth="1"/>
    <col min="7487" max="7487" width="17.5703125" style="2" bestFit="1" customWidth="1"/>
    <col min="7488" max="7491" width="15.140625" style="2" bestFit="1" customWidth="1"/>
    <col min="7492" max="7680" width="11.42578125" style="2"/>
    <col min="7681" max="7681" width="18.7109375" style="2" customWidth="1"/>
    <col min="7682" max="7682" width="4" style="2" bestFit="1" customWidth="1"/>
    <col min="7683" max="7683" width="48.5703125" style="2" customWidth="1"/>
    <col min="7684" max="7684" width="14.7109375" style="2" bestFit="1" customWidth="1"/>
    <col min="7685" max="7687" width="13.140625" style="2" customWidth="1"/>
    <col min="7688" max="7696" width="0" style="2" hidden="1" customWidth="1"/>
    <col min="7697" max="7697" width="11.85546875" style="2" bestFit="1" customWidth="1"/>
    <col min="7698" max="7699" width="0" style="2" hidden="1" customWidth="1"/>
    <col min="7700" max="7700" width="13.140625" style="2" customWidth="1"/>
    <col min="7701" max="7709" width="0" style="2" hidden="1" customWidth="1"/>
    <col min="7710" max="7710" width="15" style="2" bestFit="1" customWidth="1"/>
    <col min="7711" max="7712" width="0" style="2" hidden="1" customWidth="1"/>
    <col min="7713" max="7713" width="13.140625" style="2" customWidth="1"/>
    <col min="7714" max="7722" width="0" style="2" hidden="1" customWidth="1"/>
    <col min="7723" max="7723" width="13.7109375" style="2" bestFit="1" customWidth="1"/>
    <col min="7724" max="7725" width="0" style="2" hidden="1" customWidth="1"/>
    <col min="7726" max="7726" width="13.140625" style="2" customWidth="1"/>
    <col min="7727" max="7735" width="0" style="2" hidden="1" customWidth="1"/>
    <col min="7736" max="7736" width="11.85546875" style="2" bestFit="1" customWidth="1"/>
    <col min="7737" max="7738" width="0" style="2" hidden="1" customWidth="1"/>
    <col min="7739" max="7739" width="13.140625" style="2" customWidth="1"/>
    <col min="7740" max="7740" width="15.140625" style="2" bestFit="1" customWidth="1"/>
    <col min="7741" max="7741" width="12.5703125" style="2" bestFit="1" customWidth="1"/>
    <col min="7742" max="7742" width="15.140625" style="2" bestFit="1" customWidth="1"/>
    <col min="7743" max="7743" width="17.5703125" style="2" bestFit="1" customWidth="1"/>
    <col min="7744" max="7747" width="15.140625" style="2" bestFit="1" customWidth="1"/>
    <col min="7748" max="7936" width="11.42578125" style="2"/>
    <col min="7937" max="7937" width="18.7109375" style="2" customWidth="1"/>
    <col min="7938" max="7938" width="4" style="2" bestFit="1" customWidth="1"/>
    <col min="7939" max="7939" width="48.5703125" style="2" customWidth="1"/>
    <col min="7940" max="7940" width="14.7109375" style="2" bestFit="1" customWidth="1"/>
    <col min="7941" max="7943" width="13.140625" style="2" customWidth="1"/>
    <col min="7944" max="7952" width="0" style="2" hidden="1" customWidth="1"/>
    <col min="7953" max="7953" width="11.85546875" style="2" bestFit="1" customWidth="1"/>
    <col min="7954" max="7955" width="0" style="2" hidden="1" customWidth="1"/>
    <col min="7956" max="7956" width="13.140625" style="2" customWidth="1"/>
    <col min="7957" max="7965" width="0" style="2" hidden="1" customWidth="1"/>
    <col min="7966" max="7966" width="15" style="2" bestFit="1" customWidth="1"/>
    <col min="7967" max="7968" width="0" style="2" hidden="1" customWidth="1"/>
    <col min="7969" max="7969" width="13.140625" style="2" customWidth="1"/>
    <col min="7970" max="7978" width="0" style="2" hidden="1" customWidth="1"/>
    <col min="7979" max="7979" width="13.7109375" style="2" bestFit="1" customWidth="1"/>
    <col min="7980" max="7981" width="0" style="2" hidden="1" customWidth="1"/>
    <col min="7982" max="7982" width="13.140625" style="2" customWidth="1"/>
    <col min="7983" max="7991" width="0" style="2" hidden="1" customWidth="1"/>
    <col min="7992" max="7992" width="11.85546875" style="2" bestFit="1" customWidth="1"/>
    <col min="7993" max="7994" width="0" style="2" hidden="1" customWidth="1"/>
    <col min="7995" max="7995" width="13.140625" style="2" customWidth="1"/>
    <col min="7996" max="7996" width="15.140625" style="2" bestFit="1" customWidth="1"/>
    <col min="7997" max="7997" width="12.5703125" style="2" bestFit="1" customWidth="1"/>
    <col min="7998" max="7998" width="15.140625" style="2" bestFit="1" customWidth="1"/>
    <col min="7999" max="7999" width="17.5703125" style="2" bestFit="1" customWidth="1"/>
    <col min="8000" max="8003" width="15.140625" style="2" bestFit="1" customWidth="1"/>
    <col min="8004" max="8192" width="11.42578125" style="2"/>
    <col min="8193" max="8193" width="18.7109375" style="2" customWidth="1"/>
    <col min="8194" max="8194" width="4" style="2" bestFit="1" customWidth="1"/>
    <col min="8195" max="8195" width="48.5703125" style="2" customWidth="1"/>
    <col min="8196" max="8196" width="14.7109375" style="2" bestFit="1" customWidth="1"/>
    <col min="8197" max="8199" width="13.140625" style="2" customWidth="1"/>
    <col min="8200" max="8208" width="0" style="2" hidden="1" customWidth="1"/>
    <col min="8209" max="8209" width="11.85546875" style="2" bestFit="1" customWidth="1"/>
    <col min="8210" max="8211" width="0" style="2" hidden="1" customWidth="1"/>
    <col min="8212" max="8212" width="13.140625" style="2" customWidth="1"/>
    <col min="8213" max="8221" width="0" style="2" hidden="1" customWidth="1"/>
    <col min="8222" max="8222" width="15" style="2" bestFit="1" customWidth="1"/>
    <col min="8223" max="8224" width="0" style="2" hidden="1" customWidth="1"/>
    <col min="8225" max="8225" width="13.140625" style="2" customWidth="1"/>
    <col min="8226" max="8234" width="0" style="2" hidden="1" customWidth="1"/>
    <col min="8235" max="8235" width="13.7109375" style="2" bestFit="1" customWidth="1"/>
    <col min="8236" max="8237" width="0" style="2" hidden="1" customWidth="1"/>
    <col min="8238" max="8238" width="13.140625" style="2" customWidth="1"/>
    <col min="8239" max="8247" width="0" style="2" hidden="1" customWidth="1"/>
    <col min="8248" max="8248" width="11.85546875" style="2" bestFit="1" customWidth="1"/>
    <col min="8249" max="8250" width="0" style="2" hidden="1" customWidth="1"/>
    <col min="8251" max="8251" width="13.140625" style="2" customWidth="1"/>
    <col min="8252" max="8252" width="15.140625" style="2" bestFit="1" customWidth="1"/>
    <col min="8253" max="8253" width="12.5703125" style="2" bestFit="1" customWidth="1"/>
    <col min="8254" max="8254" width="15.140625" style="2" bestFit="1" customWidth="1"/>
    <col min="8255" max="8255" width="17.5703125" style="2" bestFit="1" customWidth="1"/>
    <col min="8256" max="8259" width="15.140625" style="2" bestFit="1" customWidth="1"/>
    <col min="8260" max="8448" width="11.42578125" style="2"/>
    <col min="8449" max="8449" width="18.7109375" style="2" customWidth="1"/>
    <col min="8450" max="8450" width="4" style="2" bestFit="1" customWidth="1"/>
    <col min="8451" max="8451" width="48.5703125" style="2" customWidth="1"/>
    <col min="8452" max="8452" width="14.7109375" style="2" bestFit="1" customWidth="1"/>
    <col min="8453" max="8455" width="13.140625" style="2" customWidth="1"/>
    <col min="8456" max="8464" width="0" style="2" hidden="1" customWidth="1"/>
    <col min="8465" max="8465" width="11.85546875" style="2" bestFit="1" customWidth="1"/>
    <col min="8466" max="8467" width="0" style="2" hidden="1" customWidth="1"/>
    <col min="8468" max="8468" width="13.140625" style="2" customWidth="1"/>
    <col min="8469" max="8477" width="0" style="2" hidden="1" customWidth="1"/>
    <col min="8478" max="8478" width="15" style="2" bestFit="1" customWidth="1"/>
    <col min="8479" max="8480" width="0" style="2" hidden="1" customWidth="1"/>
    <col min="8481" max="8481" width="13.140625" style="2" customWidth="1"/>
    <col min="8482" max="8490" width="0" style="2" hidden="1" customWidth="1"/>
    <col min="8491" max="8491" width="13.7109375" style="2" bestFit="1" customWidth="1"/>
    <col min="8492" max="8493" width="0" style="2" hidden="1" customWidth="1"/>
    <col min="8494" max="8494" width="13.140625" style="2" customWidth="1"/>
    <col min="8495" max="8503" width="0" style="2" hidden="1" customWidth="1"/>
    <col min="8504" max="8504" width="11.85546875" style="2" bestFit="1" customWidth="1"/>
    <col min="8505" max="8506" width="0" style="2" hidden="1" customWidth="1"/>
    <col min="8507" max="8507" width="13.140625" style="2" customWidth="1"/>
    <col min="8508" max="8508" width="15.140625" style="2" bestFit="1" customWidth="1"/>
    <col min="8509" max="8509" width="12.5703125" style="2" bestFit="1" customWidth="1"/>
    <col min="8510" max="8510" width="15.140625" style="2" bestFit="1" customWidth="1"/>
    <col min="8511" max="8511" width="17.5703125" style="2" bestFit="1" customWidth="1"/>
    <col min="8512" max="8515" width="15.140625" style="2" bestFit="1" customWidth="1"/>
    <col min="8516" max="8704" width="11.42578125" style="2"/>
    <col min="8705" max="8705" width="18.7109375" style="2" customWidth="1"/>
    <col min="8706" max="8706" width="4" style="2" bestFit="1" customWidth="1"/>
    <col min="8707" max="8707" width="48.5703125" style="2" customWidth="1"/>
    <col min="8708" max="8708" width="14.7109375" style="2" bestFit="1" customWidth="1"/>
    <col min="8709" max="8711" width="13.140625" style="2" customWidth="1"/>
    <col min="8712" max="8720" width="0" style="2" hidden="1" customWidth="1"/>
    <col min="8721" max="8721" width="11.85546875" style="2" bestFit="1" customWidth="1"/>
    <col min="8722" max="8723" width="0" style="2" hidden="1" customWidth="1"/>
    <col min="8724" max="8724" width="13.140625" style="2" customWidth="1"/>
    <col min="8725" max="8733" width="0" style="2" hidden="1" customWidth="1"/>
    <col min="8734" max="8734" width="15" style="2" bestFit="1" customWidth="1"/>
    <col min="8735" max="8736" width="0" style="2" hidden="1" customWidth="1"/>
    <col min="8737" max="8737" width="13.140625" style="2" customWidth="1"/>
    <col min="8738" max="8746" width="0" style="2" hidden="1" customWidth="1"/>
    <col min="8747" max="8747" width="13.7109375" style="2" bestFit="1" customWidth="1"/>
    <col min="8748" max="8749" width="0" style="2" hidden="1" customWidth="1"/>
    <col min="8750" max="8750" width="13.140625" style="2" customWidth="1"/>
    <col min="8751" max="8759" width="0" style="2" hidden="1" customWidth="1"/>
    <col min="8760" max="8760" width="11.85546875" style="2" bestFit="1" customWidth="1"/>
    <col min="8761" max="8762" width="0" style="2" hidden="1" customWidth="1"/>
    <col min="8763" max="8763" width="13.140625" style="2" customWidth="1"/>
    <col min="8764" max="8764" width="15.140625" style="2" bestFit="1" customWidth="1"/>
    <col min="8765" max="8765" width="12.5703125" style="2" bestFit="1" customWidth="1"/>
    <col min="8766" max="8766" width="15.140625" style="2" bestFit="1" customWidth="1"/>
    <col min="8767" max="8767" width="17.5703125" style="2" bestFit="1" customWidth="1"/>
    <col min="8768" max="8771" width="15.140625" style="2" bestFit="1" customWidth="1"/>
    <col min="8772" max="8960" width="11.42578125" style="2"/>
    <col min="8961" max="8961" width="18.7109375" style="2" customWidth="1"/>
    <col min="8962" max="8962" width="4" style="2" bestFit="1" customWidth="1"/>
    <col min="8963" max="8963" width="48.5703125" style="2" customWidth="1"/>
    <col min="8964" max="8964" width="14.7109375" style="2" bestFit="1" customWidth="1"/>
    <col min="8965" max="8967" width="13.140625" style="2" customWidth="1"/>
    <col min="8968" max="8976" width="0" style="2" hidden="1" customWidth="1"/>
    <col min="8977" max="8977" width="11.85546875" style="2" bestFit="1" customWidth="1"/>
    <col min="8978" max="8979" width="0" style="2" hidden="1" customWidth="1"/>
    <col min="8980" max="8980" width="13.140625" style="2" customWidth="1"/>
    <col min="8981" max="8989" width="0" style="2" hidden="1" customWidth="1"/>
    <col min="8990" max="8990" width="15" style="2" bestFit="1" customWidth="1"/>
    <col min="8991" max="8992" width="0" style="2" hidden="1" customWidth="1"/>
    <col min="8993" max="8993" width="13.140625" style="2" customWidth="1"/>
    <col min="8994" max="9002" width="0" style="2" hidden="1" customWidth="1"/>
    <col min="9003" max="9003" width="13.7109375" style="2" bestFit="1" customWidth="1"/>
    <col min="9004" max="9005" width="0" style="2" hidden="1" customWidth="1"/>
    <col min="9006" max="9006" width="13.140625" style="2" customWidth="1"/>
    <col min="9007" max="9015" width="0" style="2" hidden="1" customWidth="1"/>
    <col min="9016" max="9016" width="11.85546875" style="2" bestFit="1" customWidth="1"/>
    <col min="9017" max="9018" width="0" style="2" hidden="1" customWidth="1"/>
    <col min="9019" max="9019" width="13.140625" style="2" customWidth="1"/>
    <col min="9020" max="9020" width="15.140625" style="2" bestFit="1" customWidth="1"/>
    <col min="9021" max="9021" width="12.5703125" style="2" bestFit="1" customWidth="1"/>
    <col min="9022" max="9022" width="15.140625" style="2" bestFit="1" customWidth="1"/>
    <col min="9023" max="9023" width="17.5703125" style="2" bestFit="1" customWidth="1"/>
    <col min="9024" max="9027" width="15.140625" style="2" bestFit="1" customWidth="1"/>
    <col min="9028" max="9216" width="11.42578125" style="2"/>
    <col min="9217" max="9217" width="18.7109375" style="2" customWidth="1"/>
    <col min="9218" max="9218" width="4" style="2" bestFit="1" customWidth="1"/>
    <col min="9219" max="9219" width="48.5703125" style="2" customWidth="1"/>
    <col min="9220" max="9220" width="14.7109375" style="2" bestFit="1" customWidth="1"/>
    <col min="9221" max="9223" width="13.140625" style="2" customWidth="1"/>
    <col min="9224" max="9232" width="0" style="2" hidden="1" customWidth="1"/>
    <col min="9233" max="9233" width="11.85546875" style="2" bestFit="1" customWidth="1"/>
    <col min="9234" max="9235" width="0" style="2" hidden="1" customWidth="1"/>
    <col min="9236" max="9236" width="13.140625" style="2" customWidth="1"/>
    <col min="9237" max="9245" width="0" style="2" hidden="1" customWidth="1"/>
    <col min="9246" max="9246" width="15" style="2" bestFit="1" customWidth="1"/>
    <col min="9247" max="9248" width="0" style="2" hidden="1" customWidth="1"/>
    <col min="9249" max="9249" width="13.140625" style="2" customWidth="1"/>
    <col min="9250" max="9258" width="0" style="2" hidden="1" customWidth="1"/>
    <col min="9259" max="9259" width="13.7109375" style="2" bestFit="1" customWidth="1"/>
    <col min="9260" max="9261" width="0" style="2" hidden="1" customWidth="1"/>
    <col min="9262" max="9262" width="13.140625" style="2" customWidth="1"/>
    <col min="9263" max="9271" width="0" style="2" hidden="1" customWidth="1"/>
    <col min="9272" max="9272" width="11.85546875" style="2" bestFit="1" customWidth="1"/>
    <col min="9273" max="9274" width="0" style="2" hidden="1" customWidth="1"/>
    <col min="9275" max="9275" width="13.140625" style="2" customWidth="1"/>
    <col min="9276" max="9276" width="15.140625" style="2" bestFit="1" customWidth="1"/>
    <col min="9277" max="9277" width="12.5703125" style="2" bestFit="1" customWidth="1"/>
    <col min="9278" max="9278" width="15.140625" style="2" bestFit="1" customWidth="1"/>
    <col min="9279" max="9279" width="17.5703125" style="2" bestFit="1" customWidth="1"/>
    <col min="9280" max="9283" width="15.140625" style="2" bestFit="1" customWidth="1"/>
    <col min="9284" max="9472" width="11.42578125" style="2"/>
    <col min="9473" max="9473" width="18.7109375" style="2" customWidth="1"/>
    <col min="9474" max="9474" width="4" style="2" bestFit="1" customWidth="1"/>
    <col min="9475" max="9475" width="48.5703125" style="2" customWidth="1"/>
    <col min="9476" max="9476" width="14.7109375" style="2" bestFit="1" customWidth="1"/>
    <col min="9477" max="9479" width="13.140625" style="2" customWidth="1"/>
    <col min="9480" max="9488" width="0" style="2" hidden="1" customWidth="1"/>
    <col min="9489" max="9489" width="11.85546875" style="2" bestFit="1" customWidth="1"/>
    <col min="9490" max="9491" width="0" style="2" hidden="1" customWidth="1"/>
    <col min="9492" max="9492" width="13.140625" style="2" customWidth="1"/>
    <col min="9493" max="9501" width="0" style="2" hidden="1" customWidth="1"/>
    <col min="9502" max="9502" width="15" style="2" bestFit="1" customWidth="1"/>
    <col min="9503" max="9504" width="0" style="2" hidden="1" customWidth="1"/>
    <col min="9505" max="9505" width="13.140625" style="2" customWidth="1"/>
    <col min="9506" max="9514" width="0" style="2" hidden="1" customWidth="1"/>
    <col min="9515" max="9515" width="13.7109375" style="2" bestFit="1" customWidth="1"/>
    <col min="9516" max="9517" width="0" style="2" hidden="1" customWidth="1"/>
    <col min="9518" max="9518" width="13.140625" style="2" customWidth="1"/>
    <col min="9519" max="9527" width="0" style="2" hidden="1" customWidth="1"/>
    <col min="9528" max="9528" width="11.85546875" style="2" bestFit="1" customWidth="1"/>
    <col min="9529" max="9530" width="0" style="2" hidden="1" customWidth="1"/>
    <col min="9531" max="9531" width="13.140625" style="2" customWidth="1"/>
    <col min="9532" max="9532" width="15.140625" style="2" bestFit="1" customWidth="1"/>
    <col min="9533" max="9533" width="12.5703125" style="2" bestFit="1" customWidth="1"/>
    <col min="9534" max="9534" width="15.140625" style="2" bestFit="1" customWidth="1"/>
    <col min="9535" max="9535" width="17.5703125" style="2" bestFit="1" customWidth="1"/>
    <col min="9536" max="9539" width="15.140625" style="2" bestFit="1" customWidth="1"/>
    <col min="9540" max="9728" width="11.42578125" style="2"/>
    <col min="9729" max="9729" width="18.7109375" style="2" customWidth="1"/>
    <col min="9730" max="9730" width="4" style="2" bestFit="1" customWidth="1"/>
    <col min="9731" max="9731" width="48.5703125" style="2" customWidth="1"/>
    <col min="9732" max="9732" width="14.7109375" style="2" bestFit="1" customWidth="1"/>
    <col min="9733" max="9735" width="13.140625" style="2" customWidth="1"/>
    <col min="9736" max="9744" width="0" style="2" hidden="1" customWidth="1"/>
    <col min="9745" max="9745" width="11.85546875" style="2" bestFit="1" customWidth="1"/>
    <col min="9746" max="9747" width="0" style="2" hidden="1" customWidth="1"/>
    <col min="9748" max="9748" width="13.140625" style="2" customWidth="1"/>
    <col min="9749" max="9757" width="0" style="2" hidden="1" customWidth="1"/>
    <col min="9758" max="9758" width="15" style="2" bestFit="1" customWidth="1"/>
    <col min="9759" max="9760" width="0" style="2" hidden="1" customWidth="1"/>
    <col min="9761" max="9761" width="13.140625" style="2" customWidth="1"/>
    <col min="9762" max="9770" width="0" style="2" hidden="1" customWidth="1"/>
    <col min="9771" max="9771" width="13.7109375" style="2" bestFit="1" customWidth="1"/>
    <col min="9772" max="9773" width="0" style="2" hidden="1" customWidth="1"/>
    <col min="9774" max="9774" width="13.140625" style="2" customWidth="1"/>
    <col min="9775" max="9783" width="0" style="2" hidden="1" customWidth="1"/>
    <col min="9784" max="9784" width="11.85546875" style="2" bestFit="1" customWidth="1"/>
    <col min="9785" max="9786" width="0" style="2" hidden="1" customWidth="1"/>
    <col min="9787" max="9787" width="13.140625" style="2" customWidth="1"/>
    <col min="9788" max="9788" width="15.140625" style="2" bestFit="1" customWidth="1"/>
    <col min="9789" max="9789" width="12.5703125" style="2" bestFit="1" customWidth="1"/>
    <col min="9790" max="9790" width="15.140625" style="2" bestFit="1" customWidth="1"/>
    <col min="9791" max="9791" width="17.5703125" style="2" bestFit="1" customWidth="1"/>
    <col min="9792" max="9795" width="15.140625" style="2" bestFit="1" customWidth="1"/>
    <col min="9796" max="9984" width="11.42578125" style="2"/>
    <col min="9985" max="9985" width="18.7109375" style="2" customWidth="1"/>
    <col min="9986" max="9986" width="4" style="2" bestFit="1" customWidth="1"/>
    <col min="9987" max="9987" width="48.5703125" style="2" customWidth="1"/>
    <col min="9988" max="9988" width="14.7109375" style="2" bestFit="1" customWidth="1"/>
    <col min="9989" max="9991" width="13.140625" style="2" customWidth="1"/>
    <col min="9992" max="10000" width="0" style="2" hidden="1" customWidth="1"/>
    <col min="10001" max="10001" width="11.85546875" style="2" bestFit="1" customWidth="1"/>
    <col min="10002" max="10003" width="0" style="2" hidden="1" customWidth="1"/>
    <col min="10004" max="10004" width="13.140625" style="2" customWidth="1"/>
    <col min="10005" max="10013" width="0" style="2" hidden="1" customWidth="1"/>
    <col min="10014" max="10014" width="15" style="2" bestFit="1" customWidth="1"/>
    <col min="10015" max="10016" width="0" style="2" hidden="1" customWidth="1"/>
    <col min="10017" max="10017" width="13.140625" style="2" customWidth="1"/>
    <col min="10018" max="10026" width="0" style="2" hidden="1" customWidth="1"/>
    <col min="10027" max="10027" width="13.7109375" style="2" bestFit="1" customWidth="1"/>
    <col min="10028" max="10029" width="0" style="2" hidden="1" customWidth="1"/>
    <col min="10030" max="10030" width="13.140625" style="2" customWidth="1"/>
    <col min="10031" max="10039" width="0" style="2" hidden="1" customWidth="1"/>
    <col min="10040" max="10040" width="11.85546875" style="2" bestFit="1" customWidth="1"/>
    <col min="10041" max="10042" width="0" style="2" hidden="1" customWidth="1"/>
    <col min="10043" max="10043" width="13.140625" style="2" customWidth="1"/>
    <col min="10044" max="10044" width="15.140625" style="2" bestFit="1" customWidth="1"/>
    <col min="10045" max="10045" width="12.5703125" style="2" bestFit="1" customWidth="1"/>
    <col min="10046" max="10046" width="15.140625" style="2" bestFit="1" customWidth="1"/>
    <col min="10047" max="10047" width="17.5703125" style="2" bestFit="1" customWidth="1"/>
    <col min="10048" max="10051" width="15.140625" style="2" bestFit="1" customWidth="1"/>
    <col min="10052" max="10240" width="11.42578125" style="2"/>
    <col min="10241" max="10241" width="18.7109375" style="2" customWidth="1"/>
    <col min="10242" max="10242" width="4" style="2" bestFit="1" customWidth="1"/>
    <col min="10243" max="10243" width="48.5703125" style="2" customWidth="1"/>
    <col min="10244" max="10244" width="14.7109375" style="2" bestFit="1" customWidth="1"/>
    <col min="10245" max="10247" width="13.140625" style="2" customWidth="1"/>
    <col min="10248" max="10256" width="0" style="2" hidden="1" customWidth="1"/>
    <col min="10257" max="10257" width="11.85546875" style="2" bestFit="1" customWidth="1"/>
    <col min="10258" max="10259" width="0" style="2" hidden="1" customWidth="1"/>
    <col min="10260" max="10260" width="13.140625" style="2" customWidth="1"/>
    <col min="10261" max="10269" width="0" style="2" hidden="1" customWidth="1"/>
    <col min="10270" max="10270" width="15" style="2" bestFit="1" customWidth="1"/>
    <col min="10271" max="10272" width="0" style="2" hidden="1" customWidth="1"/>
    <col min="10273" max="10273" width="13.140625" style="2" customWidth="1"/>
    <col min="10274" max="10282" width="0" style="2" hidden="1" customWidth="1"/>
    <col min="10283" max="10283" width="13.7109375" style="2" bestFit="1" customWidth="1"/>
    <col min="10284" max="10285" width="0" style="2" hidden="1" customWidth="1"/>
    <col min="10286" max="10286" width="13.140625" style="2" customWidth="1"/>
    <col min="10287" max="10295" width="0" style="2" hidden="1" customWidth="1"/>
    <col min="10296" max="10296" width="11.85546875" style="2" bestFit="1" customWidth="1"/>
    <col min="10297" max="10298" width="0" style="2" hidden="1" customWidth="1"/>
    <col min="10299" max="10299" width="13.140625" style="2" customWidth="1"/>
    <col min="10300" max="10300" width="15.140625" style="2" bestFit="1" customWidth="1"/>
    <col min="10301" max="10301" width="12.5703125" style="2" bestFit="1" customWidth="1"/>
    <col min="10302" max="10302" width="15.140625" style="2" bestFit="1" customWidth="1"/>
    <col min="10303" max="10303" width="17.5703125" style="2" bestFit="1" customWidth="1"/>
    <col min="10304" max="10307" width="15.140625" style="2" bestFit="1" customWidth="1"/>
    <col min="10308" max="10496" width="11.42578125" style="2"/>
    <col min="10497" max="10497" width="18.7109375" style="2" customWidth="1"/>
    <col min="10498" max="10498" width="4" style="2" bestFit="1" customWidth="1"/>
    <col min="10499" max="10499" width="48.5703125" style="2" customWidth="1"/>
    <col min="10500" max="10500" width="14.7109375" style="2" bestFit="1" customWidth="1"/>
    <col min="10501" max="10503" width="13.140625" style="2" customWidth="1"/>
    <col min="10504" max="10512" width="0" style="2" hidden="1" customWidth="1"/>
    <col min="10513" max="10513" width="11.85546875" style="2" bestFit="1" customWidth="1"/>
    <col min="10514" max="10515" width="0" style="2" hidden="1" customWidth="1"/>
    <col min="10516" max="10516" width="13.140625" style="2" customWidth="1"/>
    <col min="10517" max="10525" width="0" style="2" hidden="1" customWidth="1"/>
    <col min="10526" max="10526" width="15" style="2" bestFit="1" customWidth="1"/>
    <col min="10527" max="10528" width="0" style="2" hidden="1" customWidth="1"/>
    <col min="10529" max="10529" width="13.140625" style="2" customWidth="1"/>
    <col min="10530" max="10538" width="0" style="2" hidden="1" customWidth="1"/>
    <col min="10539" max="10539" width="13.7109375" style="2" bestFit="1" customWidth="1"/>
    <col min="10540" max="10541" width="0" style="2" hidden="1" customWidth="1"/>
    <col min="10542" max="10542" width="13.140625" style="2" customWidth="1"/>
    <col min="10543" max="10551" width="0" style="2" hidden="1" customWidth="1"/>
    <col min="10552" max="10552" width="11.85546875" style="2" bestFit="1" customWidth="1"/>
    <col min="10553" max="10554" width="0" style="2" hidden="1" customWidth="1"/>
    <col min="10555" max="10555" width="13.140625" style="2" customWidth="1"/>
    <col min="10556" max="10556" width="15.140625" style="2" bestFit="1" customWidth="1"/>
    <col min="10557" max="10557" width="12.5703125" style="2" bestFit="1" customWidth="1"/>
    <col min="10558" max="10558" width="15.140625" style="2" bestFit="1" customWidth="1"/>
    <col min="10559" max="10559" width="17.5703125" style="2" bestFit="1" customWidth="1"/>
    <col min="10560" max="10563" width="15.140625" style="2" bestFit="1" customWidth="1"/>
    <col min="10564" max="10752" width="11.42578125" style="2"/>
    <col min="10753" max="10753" width="18.7109375" style="2" customWidth="1"/>
    <col min="10754" max="10754" width="4" style="2" bestFit="1" customWidth="1"/>
    <col min="10755" max="10755" width="48.5703125" style="2" customWidth="1"/>
    <col min="10756" max="10756" width="14.7109375" style="2" bestFit="1" customWidth="1"/>
    <col min="10757" max="10759" width="13.140625" style="2" customWidth="1"/>
    <col min="10760" max="10768" width="0" style="2" hidden="1" customWidth="1"/>
    <col min="10769" max="10769" width="11.85546875" style="2" bestFit="1" customWidth="1"/>
    <col min="10770" max="10771" width="0" style="2" hidden="1" customWidth="1"/>
    <col min="10772" max="10772" width="13.140625" style="2" customWidth="1"/>
    <col min="10773" max="10781" width="0" style="2" hidden="1" customWidth="1"/>
    <col min="10782" max="10782" width="15" style="2" bestFit="1" customWidth="1"/>
    <col min="10783" max="10784" width="0" style="2" hidden="1" customWidth="1"/>
    <col min="10785" max="10785" width="13.140625" style="2" customWidth="1"/>
    <col min="10786" max="10794" width="0" style="2" hidden="1" customWidth="1"/>
    <col min="10795" max="10795" width="13.7109375" style="2" bestFit="1" customWidth="1"/>
    <col min="10796" max="10797" width="0" style="2" hidden="1" customWidth="1"/>
    <col min="10798" max="10798" width="13.140625" style="2" customWidth="1"/>
    <col min="10799" max="10807" width="0" style="2" hidden="1" customWidth="1"/>
    <col min="10808" max="10808" width="11.85546875" style="2" bestFit="1" customWidth="1"/>
    <col min="10809" max="10810" width="0" style="2" hidden="1" customWidth="1"/>
    <col min="10811" max="10811" width="13.140625" style="2" customWidth="1"/>
    <col min="10812" max="10812" width="15.140625" style="2" bestFit="1" customWidth="1"/>
    <col min="10813" max="10813" width="12.5703125" style="2" bestFit="1" customWidth="1"/>
    <col min="10814" max="10814" width="15.140625" style="2" bestFit="1" customWidth="1"/>
    <col min="10815" max="10815" width="17.5703125" style="2" bestFit="1" customWidth="1"/>
    <col min="10816" max="10819" width="15.140625" style="2" bestFit="1" customWidth="1"/>
    <col min="10820" max="11008" width="11.42578125" style="2"/>
    <col min="11009" max="11009" width="18.7109375" style="2" customWidth="1"/>
    <col min="11010" max="11010" width="4" style="2" bestFit="1" customWidth="1"/>
    <col min="11011" max="11011" width="48.5703125" style="2" customWidth="1"/>
    <col min="11012" max="11012" width="14.7109375" style="2" bestFit="1" customWidth="1"/>
    <col min="11013" max="11015" width="13.140625" style="2" customWidth="1"/>
    <col min="11016" max="11024" width="0" style="2" hidden="1" customWidth="1"/>
    <col min="11025" max="11025" width="11.85546875" style="2" bestFit="1" customWidth="1"/>
    <col min="11026" max="11027" width="0" style="2" hidden="1" customWidth="1"/>
    <col min="11028" max="11028" width="13.140625" style="2" customWidth="1"/>
    <col min="11029" max="11037" width="0" style="2" hidden="1" customWidth="1"/>
    <col min="11038" max="11038" width="15" style="2" bestFit="1" customWidth="1"/>
    <col min="11039" max="11040" width="0" style="2" hidden="1" customWidth="1"/>
    <col min="11041" max="11041" width="13.140625" style="2" customWidth="1"/>
    <col min="11042" max="11050" width="0" style="2" hidden="1" customWidth="1"/>
    <col min="11051" max="11051" width="13.7109375" style="2" bestFit="1" customWidth="1"/>
    <col min="11052" max="11053" width="0" style="2" hidden="1" customWidth="1"/>
    <col min="11054" max="11054" width="13.140625" style="2" customWidth="1"/>
    <col min="11055" max="11063" width="0" style="2" hidden="1" customWidth="1"/>
    <col min="11064" max="11064" width="11.85546875" style="2" bestFit="1" customWidth="1"/>
    <col min="11065" max="11066" width="0" style="2" hidden="1" customWidth="1"/>
    <col min="11067" max="11067" width="13.140625" style="2" customWidth="1"/>
    <col min="11068" max="11068" width="15.140625" style="2" bestFit="1" customWidth="1"/>
    <col min="11069" max="11069" width="12.5703125" style="2" bestFit="1" customWidth="1"/>
    <col min="11070" max="11070" width="15.140625" style="2" bestFit="1" customWidth="1"/>
    <col min="11071" max="11071" width="17.5703125" style="2" bestFit="1" customWidth="1"/>
    <col min="11072" max="11075" width="15.140625" style="2" bestFit="1" customWidth="1"/>
    <col min="11076" max="11264" width="11.42578125" style="2"/>
    <col min="11265" max="11265" width="18.7109375" style="2" customWidth="1"/>
    <col min="11266" max="11266" width="4" style="2" bestFit="1" customWidth="1"/>
    <col min="11267" max="11267" width="48.5703125" style="2" customWidth="1"/>
    <col min="11268" max="11268" width="14.7109375" style="2" bestFit="1" customWidth="1"/>
    <col min="11269" max="11271" width="13.140625" style="2" customWidth="1"/>
    <col min="11272" max="11280" width="0" style="2" hidden="1" customWidth="1"/>
    <col min="11281" max="11281" width="11.85546875" style="2" bestFit="1" customWidth="1"/>
    <col min="11282" max="11283" width="0" style="2" hidden="1" customWidth="1"/>
    <col min="11284" max="11284" width="13.140625" style="2" customWidth="1"/>
    <col min="11285" max="11293" width="0" style="2" hidden="1" customWidth="1"/>
    <col min="11294" max="11294" width="15" style="2" bestFit="1" customWidth="1"/>
    <col min="11295" max="11296" width="0" style="2" hidden="1" customWidth="1"/>
    <col min="11297" max="11297" width="13.140625" style="2" customWidth="1"/>
    <col min="11298" max="11306" width="0" style="2" hidden="1" customWidth="1"/>
    <col min="11307" max="11307" width="13.7109375" style="2" bestFit="1" customWidth="1"/>
    <col min="11308" max="11309" width="0" style="2" hidden="1" customWidth="1"/>
    <col min="11310" max="11310" width="13.140625" style="2" customWidth="1"/>
    <col min="11311" max="11319" width="0" style="2" hidden="1" customWidth="1"/>
    <col min="11320" max="11320" width="11.85546875" style="2" bestFit="1" customWidth="1"/>
    <col min="11321" max="11322" width="0" style="2" hidden="1" customWidth="1"/>
    <col min="11323" max="11323" width="13.140625" style="2" customWidth="1"/>
    <col min="11324" max="11324" width="15.140625" style="2" bestFit="1" customWidth="1"/>
    <col min="11325" max="11325" width="12.5703125" style="2" bestFit="1" customWidth="1"/>
    <col min="11326" max="11326" width="15.140625" style="2" bestFit="1" customWidth="1"/>
    <col min="11327" max="11327" width="17.5703125" style="2" bestFit="1" customWidth="1"/>
    <col min="11328" max="11331" width="15.140625" style="2" bestFit="1" customWidth="1"/>
    <col min="11332" max="11520" width="11.42578125" style="2"/>
    <col min="11521" max="11521" width="18.7109375" style="2" customWidth="1"/>
    <col min="11522" max="11522" width="4" style="2" bestFit="1" customWidth="1"/>
    <col min="11523" max="11523" width="48.5703125" style="2" customWidth="1"/>
    <col min="11524" max="11524" width="14.7109375" style="2" bestFit="1" customWidth="1"/>
    <col min="11525" max="11527" width="13.140625" style="2" customWidth="1"/>
    <col min="11528" max="11536" width="0" style="2" hidden="1" customWidth="1"/>
    <col min="11537" max="11537" width="11.85546875" style="2" bestFit="1" customWidth="1"/>
    <col min="11538" max="11539" width="0" style="2" hidden="1" customWidth="1"/>
    <col min="11540" max="11540" width="13.140625" style="2" customWidth="1"/>
    <col min="11541" max="11549" width="0" style="2" hidden="1" customWidth="1"/>
    <col min="11550" max="11550" width="15" style="2" bestFit="1" customWidth="1"/>
    <col min="11551" max="11552" width="0" style="2" hidden="1" customWidth="1"/>
    <col min="11553" max="11553" width="13.140625" style="2" customWidth="1"/>
    <col min="11554" max="11562" width="0" style="2" hidden="1" customWidth="1"/>
    <col min="11563" max="11563" width="13.7109375" style="2" bestFit="1" customWidth="1"/>
    <col min="11564" max="11565" width="0" style="2" hidden="1" customWidth="1"/>
    <col min="11566" max="11566" width="13.140625" style="2" customWidth="1"/>
    <col min="11567" max="11575" width="0" style="2" hidden="1" customWidth="1"/>
    <col min="11576" max="11576" width="11.85546875" style="2" bestFit="1" customWidth="1"/>
    <col min="11577" max="11578" width="0" style="2" hidden="1" customWidth="1"/>
    <col min="11579" max="11579" width="13.140625" style="2" customWidth="1"/>
    <col min="11580" max="11580" width="15.140625" style="2" bestFit="1" customWidth="1"/>
    <col min="11581" max="11581" width="12.5703125" style="2" bestFit="1" customWidth="1"/>
    <col min="11582" max="11582" width="15.140625" style="2" bestFit="1" customWidth="1"/>
    <col min="11583" max="11583" width="17.5703125" style="2" bestFit="1" customWidth="1"/>
    <col min="11584" max="11587" width="15.140625" style="2" bestFit="1" customWidth="1"/>
    <col min="11588" max="11776" width="11.42578125" style="2"/>
    <col min="11777" max="11777" width="18.7109375" style="2" customWidth="1"/>
    <col min="11778" max="11778" width="4" style="2" bestFit="1" customWidth="1"/>
    <col min="11779" max="11779" width="48.5703125" style="2" customWidth="1"/>
    <col min="11780" max="11780" width="14.7109375" style="2" bestFit="1" customWidth="1"/>
    <col min="11781" max="11783" width="13.140625" style="2" customWidth="1"/>
    <col min="11784" max="11792" width="0" style="2" hidden="1" customWidth="1"/>
    <col min="11793" max="11793" width="11.85546875" style="2" bestFit="1" customWidth="1"/>
    <col min="11794" max="11795" width="0" style="2" hidden="1" customWidth="1"/>
    <col min="11796" max="11796" width="13.140625" style="2" customWidth="1"/>
    <col min="11797" max="11805" width="0" style="2" hidden="1" customWidth="1"/>
    <col min="11806" max="11806" width="15" style="2" bestFit="1" customWidth="1"/>
    <col min="11807" max="11808" width="0" style="2" hidden="1" customWidth="1"/>
    <col min="11809" max="11809" width="13.140625" style="2" customWidth="1"/>
    <col min="11810" max="11818" width="0" style="2" hidden="1" customWidth="1"/>
    <col min="11819" max="11819" width="13.7109375" style="2" bestFit="1" customWidth="1"/>
    <col min="11820" max="11821" width="0" style="2" hidden="1" customWidth="1"/>
    <col min="11822" max="11822" width="13.140625" style="2" customWidth="1"/>
    <col min="11823" max="11831" width="0" style="2" hidden="1" customWidth="1"/>
    <col min="11832" max="11832" width="11.85546875" style="2" bestFit="1" customWidth="1"/>
    <col min="11833" max="11834" width="0" style="2" hidden="1" customWidth="1"/>
    <col min="11835" max="11835" width="13.140625" style="2" customWidth="1"/>
    <col min="11836" max="11836" width="15.140625" style="2" bestFit="1" customWidth="1"/>
    <col min="11837" max="11837" width="12.5703125" style="2" bestFit="1" customWidth="1"/>
    <col min="11838" max="11838" width="15.140625" style="2" bestFit="1" customWidth="1"/>
    <col min="11839" max="11839" width="17.5703125" style="2" bestFit="1" customWidth="1"/>
    <col min="11840" max="11843" width="15.140625" style="2" bestFit="1" customWidth="1"/>
    <col min="11844" max="12032" width="11.42578125" style="2"/>
    <col min="12033" max="12033" width="18.7109375" style="2" customWidth="1"/>
    <col min="12034" max="12034" width="4" style="2" bestFit="1" customWidth="1"/>
    <col min="12035" max="12035" width="48.5703125" style="2" customWidth="1"/>
    <col min="12036" max="12036" width="14.7109375" style="2" bestFit="1" customWidth="1"/>
    <col min="12037" max="12039" width="13.140625" style="2" customWidth="1"/>
    <col min="12040" max="12048" width="0" style="2" hidden="1" customWidth="1"/>
    <col min="12049" max="12049" width="11.85546875" style="2" bestFit="1" customWidth="1"/>
    <col min="12050" max="12051" width="0" style="2" hidden="1" customWidth="1"/>
    <col min="12052" max="12052" width="13.140625" style="2" customWidth="1"/>
    <col min="12053" max="12061" width="0" style="2" hidden="1" customWidth="1"/>
    <col min="12062" max="12062" width="15" style="2" bestFit="1" customWidth="1"/>
    <col min="12063" max="12064" width="0" style="2" hidden="1" customWidth="1"/>
    <col min="12065" max="12065" width="13.140625" style="2" customWidth="1"/>
    <col min="12066" max="12074" width="0" style="2" hidden="1" customWidth="1"/>
    <col min="12075" max="12075" width="13.7109375" style="2" bestFit="1" customWidth="1"/>
    <col min="12076" max="12077" width="0" style="2" hidden="1" customWidth="1"/>
    <col min="12078" max="12078" width="13.140625" style="2" customWidth="1"/>
    <col min="12079" max="12087" width="0" style="2" hidden="1" customWidth="1"/>
    <col min="12088" max="12088" width="11.85546875" style="2" bestFit="1" customWidth="1"/>
    <col min="12089" max="12090" width="0" style="2" hidden="1" customWidth="1"/>
    <col min="12091" max="12091" width="13.140625" style="2" customWidth="1"/>
    <col min="12092" max="12092" width="15.140625" style="2" bestFit="1" customWidth="1"/>
    <col min="12093" max="12093" width="12.5703125" style="2" bestFit="1" customWidth="1"/>
    <col min="12094" max="12094" width="15.140625" style="2" bestFit="1" customWidth="1"/>
    <col min="12095" max="12095" width="17.5703125" style="2" bestFit="1" customWidth="1"/>
    <col min="12096" max="12099" width="15.140625" style="2" bestFit="1" customWidth="1"/>
    <col min="12100" max="12288" width="11.42578125" style="2"/>
    <col min="12289" max="12289" width="18.7109375" style="2" customWidth="1"/>
    <col min="12290" max="12290" width="4" style="2" bestFit="1" customWidth="1"/>
    <col min="12291" max="12291" width="48.5703125" style="2" customWidth="1"/>
    <col min="12292" max="12292" width="14.7109375" style="2" bestFit="1" customWidth="1"/>
    <col min="12293" max="12295" width="13.140625" style="2" customWidth="1"/>
    <col min="12296" max="12304" width="0" style="2" hidden="1" customWidth="1"/>
    <col min="12305" max="12305" width="11.85546875" style="2" bestFit="1" customWidth="1"/>
    <col min="12306" max="12307" width="0" style="2" hidden="1" customWidth="1"/>
    <col min="12308" max="12308" width="13.140625" style="2" customWidth="1"/>
    <col min="12309" max="12317" width="0" style="2" hidden="1" customWidth="1"/>
    <col min="12318" max="12318" width="15" style="2" bestFit="1" customWidth="1"/>
    <col min="12319" max="12320" width="0" style="2" hidden="1" customWidth="1"/>
    <col min="12321" max="12321" width="13.140625" style="2" customWidth="1"/>
    <col min="12322" max="12330" width="0" style="2" hidden="1" customWidth="1"/>
    <col min="12331" max="12331" width="13.7109375" style="2" bestFit="1" customWidth="1"/>
    <col min="12332" max="12333" width="0" style="2" hidden="1" customWidth="1"/>
    <col min="12334" max="12334" width="13.140625" style="2" customWidth="1"/>
    <col min="12335" max="12343" width="0" style="2" hidden="1" customWidth="1"/>
    <col min="12344" max="12344" width="11.85546875" style="2" bestFit="1" customWidth="1"/>
    <col min="12345" max="12346" width="0" style="2" hidden="1" customWidth="1"/>
    <col min="12347" max="12347" width="13.140625" style="2" customWidth="1"/>
    <col min="12348" max="12348" width="15.140625" style="2" bestFit="1" customWidth="1"/>
    <col min="12349" max="12349" width="12.5703125" style="2" bestFit="1" customWidth="1"/>
    <col min="12350" max="12350" width="15.140625" style="2" bestFit="1" customWidth="1"/>
    <col min="12351" max="12351" width="17.5703125" style="2" bestFit="1" customWidth="1"/>
    <col min="12352" max="12355" width="15.140625" style="2" bestFit="1" customWidth="1"/>
    <col min="12356" max="12544" width="11.42578125" style="2"/>
    <col min="12545" max="12545" width="18.7109375" style="2" customWidth="1"/>
    <col min="12546" max="12546" width="4" style="2" bestFit="1" customWidth="1"/>
    <col min="12547" max="12547" width="48.5703125" style="2" customWidth="1"/>
    <col min="12548" max="12548" width="14.7109375" style="2" bestFit="1" customWidth="1"/>
    <col min="12549" max="12551" width="13.140625" style="2" customWidth="1"/>
    <col min="12552" max="12560" width="0" style="2" hidden="1" customWidth="1"/>
    <col min="12561" max="12561" width="11.85546875" style="2" bestFit="1" customWidth="1"/>
    <col min="12562" max="12563" width="0" style="2" hidden="1" customWidth="1"/>
    <col min="12564" max="12564" width="13.140625" style="2" customWidth="1"/>
    <col min="12565" max="12573" width="0" style="2" hidden="1" customWidth="1"/>
    <col min="12574" max="12574" width="15" style="2" bestFit="1" customWidth="1"/>
    <col min="12575" max="12576" width="0" style="2" hidden="1" customWidth="1"/>
    <col min="12577" max="12577" width="13.140625" style="2" customWidth="1"/>
    <col min="12578" max="12586" width="0" style="2" hidden="1" customWidth="1"/>
    <col min="12587" max="12587" width="13.7109375" style="2" bestFit="1" customWidth="1"/>
    <col min="12588" max="12589" width="0" style="2" hidden="1" customWidth="1"/>
    <col min="12590" max="12590" width="13.140625" style="2" customWidth="1"/>
    <col min="12591" max="12599" width="0" style="2" hidden="1" customWidth="1"/>
    <col min="12600" max="12600" width="11.85546875" style="2" bestFit="1" customWidth="1"/>
    <col min="12601" max="12602" width="0" style="2" hidden="1" customWidth="1"/>
    <col min="12603" max="12603" width="13.140625" style="2" customWidth="1"/>
    <col min="12604" max="12604" width="15.140625" style="2" bestFit="1" customWidth="1"/>
    <col min="12605" max="12605" width="12.5703125" style="2" bestFit="1" customWidth="1"/>
    <col min="12606" max="12606" width="15.140625" style="2" bestFit="1" customWidth="1"/>
    <col min="12607" max="12607" width="17.5703125" style="2" bestFit="1" customWidth="1"/>
    <col min="12608" max="12611" width="15.140625" style="2" bestFit="1" customWidth="1"/>
    <col min="12612" max="12800" width="11.42578125" style="2"/>
    <col min="12801" max="12801" width="18.7109375" style="2" customWidth="1"/>
    <col min="12802" max="12802" width="4" style="2" bestFit="1" customWidth="1"/>
    <col min="12803" max="12803" width="48.5703125" style="2" customWidth="1"/>
    <col min="12804" max="12804" width="14.7109375" style="2" bestFit="1" customWidth="1"/>
    <col min="12805" max="12807" width="13.140625" style="2" customWidth="1"/>
    <col min="12808" max="12816" width="0" style="2" hidden="1" customWidth="1"/>
    <col min="12817" max="12817" width="11.85546875" style="2" bestFit="1" customWidth="1"/>
    <col min="12818" max="12819" width="0" style="2" hidden="1" customWidth="1"/>
    <col min="12820" max="12820" width="13.140625" style="2" customWidth="1"/>
    <col min="12821" max="12829" width="0" style="2" hidden="1" customWidth="1"/>
    <col min="12830" max="12830" width="15" style="2" bestFit="1" customWidth="1"/>
    <col min="12831" max="12832" width="0" style="2" hidden="1" customWidth="1"/>
    <col min="12833" max="12833" width="13.140625" style="2" customWidth="1"/>
    <col min="12834" max="12842" width="0" style="2" hidden="1" customWidth="1"/>
    <col min="12843" max="12843" width="13.7109375" style="2" bestFit="1" customWidth="1"/>
    <col min="12844" max="12845" width="0" style="2" hidden="1" customWidth="1"/>
    <col min="12846" max="12846" width="13.140625" style="2" customWidth="1"/>
    <col min="12847" max="12855" width="0" style="2" hidden="1" customWidth="1"/>
    <col min="12856" max="12856" width="11.85546875" style="2" bestFit="1" customWidth="1"/>
    <col min="12857" max="12858" width="0" style="2" hidden="1" customWidth="1"/>
    <col min="12859" max="12859" width="13.140625" style="2" customWidth="1"/>
    <col min="12860" max="12860" width="15.140625" style="2" bestFit="1" customWidth="1"/>
    <col min="12861" max="12861" width="12.5703125" style="2" bestFit="1" customWidth="1"/>
    <col min="12862" max="12862" width="15.140625" style="2" bestFit="1" customWidth="1"/>
    <col min="12863" max="12863" width="17.5703125" style="2" bestFit="1" customWidth="1"/>
    <col min="12864" max="12867" width="15.140625" style="2" bestFit="1" customWidth="1"/>
    <col min="12868" max="13056" width="11.42578125" style="2"/>
    <col min="13057" max="13057" width="18.7109375" style="2" customWidth="1"/>
    <col min="13058" max="13058" width="4" style="2" bestFit="1" customWidth="1"/>
    <col min="13059" max="13059" width="48.5703125" style="2" customWidth="1"/>
    <col min="13060" max="13060" width="14.7109375" style="2" bestFit="1" customWidth="1"/>
    <col min="13061" max="13063" width="13.140625" style="2" customWidth="1"/>
    <col min="13064" max="13072" width="0" style="2" hidden="1" customWidth="1"/>
    <col min="13073" max="13073" width="11.85546875" style="2" bestFit="1" customWidth="1"/>
    <col min="13074" max="13075" width="0" style="2" hidden="1" customWidth="1"/>
    <col min="13076" max="13076" width="13.140625" style="2" customWidth="1"/>
    <col min="13077" max="13085" width="0" style="2" hidden="1" customWidth="1"/>
    <col min="13086" max="13086" width="15" style="2" bestFit="1" customWidth="1"/>
    <col min="13087" max="13088" width="0" style="2" hidden="1" customWidth="1"/>
    <col min="13089" max="13089" width="13.140625" style="2" customWidth="1"/>
    <col min="13090" max="13098" width="0" style="2" hidden="1" customWidth="1"/>
    <col min="13099" max="13099" width="13.7109375" style="2" bestFit="1" customWidth="1"/>
    <col min="13100" max="13101" width="0" style="2" hidden="1" customWidth="1"/>
    <col min="13102" max="13102" width="13.140625" style="2" customWidth="1"/>
    <col min="13103" max="13111" width="0" style="2" hidden="1" customWidth="1"/>
    <col min="13112" max="13112" width="11.85546875" style="2" bestFit="1" customWidth="1"/>
    <col min="13113" max="13114" width="0" style="2" hidden="1" customWidth="1"/>
    <col min="13115" max="13115" width="13.140625" style="2" customWidth="1"/>
    <col min="13116" max="13116" width="15.140625" style="2" bestFit="1" customWidth="1"/>
    <col min="13117" max="13117" width="12.5703125" style="2" bestFit="1" customWidth="1"/>
    <col min="13118" max="13118" width="15.140625" style="2" bestFit="1" customWidth="1"/>
    <col min="13119" max="13119" width="17.5703125" style="2" bestFit="1" customWidth="1"/>
    <col min="13120" max="13123" width="15.140625" style="2" bestFit="1" customWidth="1"/>
    <col min="13124" max="13312" width="11.42578125" style="2"/>
    <col min="13313" max="13313" width="18.7109375" style="2" customWidth="1"/>
    <col min="13314" max="13314" width="4" style="2" bestFit="1" customWidth="1"/>
    <col min="13315" max="13315" width="48.5703125" style="2" customWidth="1"/>
    <col min="13316" max="13316" width="14.7109375" style="2" bestFit="1" customWidth="1"/>
    <col min="13317" max="13319" width="13.140625" style="2" customWidth="1"/>
    <col min="13320" max="13328" width="0" style="2" hidden="1" customWidth="1"/>
    <col min="13329" max="13329" width="11.85546875" style="2" bestFit="1" customWidth="1"/>
    <col min="13330" max="13331" width="0" style="2" hidden="1" customWidth="1"/>
    <col min="13332" max="13332" width="13.140625" style="2" customWidth="1"/>
    <col min="13333" max="13341" width="0" style="2" hidden="1" customWidth="1"/>
    <col min="13342" max="13342" width="15" style="2" bestFit="1" customWidth="1"/>
    <col min="13343" max="13344" width="0" style="2" hidden="1" customWidth="1"/>
    <col min="13345" max="13345" width="13.140625" style="2" customWidth="1"/>
    <col min="13346" max="13354" width="0" style="2" hidden="1" customWidth="1"/>
    <col min="13355" max="13355" width="13.7109375" style="2" bestFit="1" customWidth="1"/>
    <col min="13356" max="13357" width="0" style="2" hidden="1" customWidth="1"/>
    <col min="13358" max="13358" width="13.140625" style="2" customWidth="1"/>
    <col min="13359" max="13367" width="0" style="2" hidden="1" customWidth="1"/>
    <col min="13368" max="13368" width="11.85546875" style="2" bestFit="1" customWidth="1"/>
    <col min="13369" max="13370" width="0" style="2" hidden="1" customWidth="1"/>
    <col min="13371" max="13371" width="13.140625" style="2" customWidth="1"/>
    <col min="13372" max="13372" width="15.140625" style="2" bestFit="1" customWidth="1"/>
    <col min="13373" max="13373" width="12.5703125" style="2" bestFit="1" customWidth="1"/>
    <col min="13374" max="13374" width="15.140625" style="2" bestFit="1" customWidth="1"/>
    <col min="13375" max="13375" width="17.5703125" style="2" bestFit="1" customWidth="1"/>
    <col min="13376" max="13379" width="15.140625" style="2" bestFit="1" customWidth="1"/>
    <col min="13380" max="13568" width="11.42578125" style="2"/>
    <col min="13569" max="13569" width="18.7109375" style="2" customWidth="1"/>
    <col min="13570" max="13570" width="4" style="2" bestFit="1" customWidth="1"/>
    <col min="13571" max="13571" width="48.5703125" style="2" customWidth="1"/>
    <col min="13572" max="13572" width="14.7109375" style="2" bestFit="1" customWidth="1"/>
    <col min="13573" max="13575" width="13.140625" style="2" customWidth="1"/>
    <col min="13576" max="13584" width="0" style="2" hidden="1" customWidth="1"/>
    <col min="13585" max="13585" width="11.85546875" style="2" bestFit="1" customWidth="1"/>
    <col min="13586" max="13587" width="0" style="2" hidden="1" customWidth="1"/>
    <col min="13588" max="13588" width="13.140625" style="2" customWidth="1"/>
    <col min="13589" max="13597" width="0" style="2" hidden="1" customWidth="1"/>
    <col min="13598" max="13598" width="15" style="2" bestFit="1" customWidth="1"/>
    <col min="13599" max="13600" width="0" style="2" hidden="1" customWidth="1"/>
    <col min="13601" max="13601" width="13.140625" style="2" customWidth="1"/>
    <col min="13602" max="13610" width="0" style="2" hidden="1" customWidth="1"/>
    <col min="13611" max="13611" width="13.7109375" style="2" bestFit="1" customWidth="1"/>
    <col min="13612" max="13613" width="0" style="2" hidden="1" customWidth="1"/>
    <col min="13614" max="13614" width="13.140625" style="2" customWidth="1"/>
    <col min="13615" max="13623" width="0" style="2" hidden="1" customWidth="1"/>
    <col min="13624" max="13624" width="11.85546875" style="2" bestFit="1" customWidth="1"/>
    <col min="13625" max="13626" width="0" style="2" hidden="1" customWidth="1"/>
    <col min="13627" max="13627" width="13.140625" style="2" customWidth="1"/>
    <col min="13628" max="13628" width="15.140625" style="2" bestFit="1" customWidth="1"/>
    <col min="13629" max="13629" width="12.5703125" style="2" bestFit="1" customWidth="1"/>
    <col min="13630" max="13630" width="15.140625" style="2" bestFit="1" customWidth="1"/>
    <col min="13631" max="13631" width="17.5703125" style="2" bestFit="1" customWidth="1"/>
    <col min="13632" max="13635" width="15.140625" style="2" bestFit="1" customWidth="1"/>
    <col min="13636" max="13824" width="11.42578125" style="2"/>
    <col min="13825" max="13825" width="18.7109375" style="2" customWidth="1"/>
    <col min="13826" max="13826" width="4" style="2" bestFit="1" customWidth="1"/>
    <col min="13827" max="13827" width="48.5703125" style="2" customWidth="1"/>
    <col min="13828" max="13828" width="14.7109375" style="2" bestFit="1" customWidth="1"/>
    <col min="13829" max="13831" width="13.140625" style="2" customWidth="1"/>
    <col min="13832" max="13840" width="0" style="2" hidden="1" customWidth="1"/>
    <col min="13841" max="13841" width="11.85546875" style="2" bestFit="1" customWidth="1"/>
    <col min="13842" max="13843" width="0" style="2" hidden="1" customWidth="1"/>
    <col min="13844" max="13844" width="13.140625" style="2" customWidth="1"/>
    <col min="13845" max="13853" width="0" style="2" hidden="1" customWidth="1"/>
    <col min="13854" max="13854" width="15" style="2" bestFit="1" customWidth="1"/>
    <col min="13855" max="13856" width="0" style="2" hidden="1" customWidth="1"/>
    <col min="13857" max="13857" width="13.140625" style="2" customWidth="1"/>
    <col min="13858" max="13866" width="0" style="2" hidden="1" customWidth="1"/>
    <col min="13867" max="13867" width="13.7109375" style="2" bestFit="1" customWidth="1"/>
    <col min="13868" max="13869" width="0" style="2" hidden="1" customWidth="1"/>
    <col min="13870" max="13870" width="13.140625" style="2" customWidth="1"/>
    <col min="13871" max="13879" width="0" style="2" hidden="1" customWidth="1"/>
    <col min="13880" max="13880" width="11.85546875" style="2" bestFit="1" customWidth="1"/>
    <col min="13881" max="13882" width="0" style="2" hidden="1" customWidth="1"/>
    <col min="13883" max="13883" width="13.140625" style="2" customWidth="1"/>
    <col min="13884" max="13884" width="15.140625" style="2" bestFit="1" customWidth="1"/>
    <col min="13885" max="13885" width="12.5703125" style="2" bestFit="1" customWidth="1"/>
    <col min="13886" max="13886" width="15.140625" style="2" bestFit="1" customWidth="1"/>
    <col min="13887" max="13887" width="17.5703125" style="2" bestFit="1" customWidth="1"/>
    <col min="13888" max="13891" width="15.140625" style="2" bestFit="1" customWidth="1"/>
    <col min="13892" max="14080" width="11.42578125" style="2"/>
    <col min="14081" max="14081" width="18.7109375" style="2" customWidth="1"/>
    <col min="14082" max="14082" width="4" style="2" bestFit="1" customWidth="1"/>
    <col min="14083" max="14083" width="48.5703125" style="2" customWidth="1"/>
    <col min="14084" max="14084" width="14.7109375" style="2" bestFit="1" customWidth="1"/>
    <col min="14085" max="14087" width="13.140625" style="2" customWidth="1"/>
    <col min="14088" max="14096" width="0" style="2" hidden="1" customWidth="1"/>
    <col min="14097" max="14097" width="11.85546875" style="2" bestFit="1" customWidth="1"/>
    <col min="14098" max="14099" width="0" style="2" hidden="1" customWidth="1"/>
    <col min="14100" max="14100" width="13.140625" style="2" customWidth="1"/>
    <col min="14101" max="14109" width="0" style="2" hidden="1" customWidth="1"/>
    <col min="14110" max="14110" width="15" style="2" bestFit="1" customWidth="1"/>
    <col min="14111" max="14112" width="0" style="2" hidden="1" customWidth="1"/>
    <col min="14113" max="14113" width="13.140625" style="2" customWidth="1"/>
    <col min="14114" max="14122" width="0" style="2" hidden="1" customWidth="1"/>
    <col min="14123" max="14123" width="13.7109375" style="2" bestFit="1" customWidth="1"/>
    <col min="14124" max="14125" width="0" style="2" hidden="1" customWidth="1"/>
    <col min="14126" max="14126" width="13.140625" style="2" customWidth="1"/>
    <col min="14127" max="14135" width="0" style="2" hidden="1" customWidth="1"/>
    <col min="14136" max="14136" width="11.85546875" style="2" bestFit="1" customWidth="1"/>
    <col min="14137" max="14138" width="0" style="2" hidden="1" customWidth="1"/>
    <col min="14139" max="14139" width="13.140625" style="2" customWidth="1"/>
    <col min="14140" max="14140" width="15.140625" style="2" bestFit="1" customWidth="1"/>
    <col min="14141" max="14141" width="12.5703125" style="2" bestFit="1" customWidth="1"/>
    <col min="14142" max="14142" width="15.140625" style="2" bestFit="1" customWidth="1"/>
    <col min="14143" max="14143" width="17.5703125" style="2" bestFit="1" customWidth="1"/>
    <col min="14144" max="14147" width="15.140625" style="2" bestFit="1" customWidth="1"/>
    <col min="14148" max="14336" width="11.42578125" style="2"/>
    <col min="14337" max="14337" width="18.7109375" style="2" customWidth="1"/>
    <col min="14338" max="14338" width="4" style="2" bestFit="1" customWidth="1"/>
    <col min="14339" max="14339" width="48.5703125" style="2" customWidth="1"/>
    <col min="14340" max="14340" width="14.7109375" style="2" bestFit="1" customWidth="1"/>
    <col min="14341" max="14343" width="13.140625" style="2" customWidth="1"/>
    <col min="14344" max="14352" width="0" style="2" hidden="1" customWidth="1"/>
    <col min="14353" max="14353" width="11.85546875" style="2" bestFit="1" customWidth="1"/>
    <col min="14354" max="14355" width="0" style="2" hidden="1" customWidth="1"/>
    <col min="14356" max="14356" width="13.140625" style="2" customWidth="1"/>
    <col min="14357" max="14365" width="0" style="2" hidden="1" customWidth="1"/>
    <col min="14366" max="14366" width="15" style="2" bestFit="1" customWidth="1"/>
    <col min="14367" max="14368" width="0" style="2" hidden="1" customWidth="1"/>
    <col min="14369" max="14369" width="13.140625" style="2" customWidth="1"/>
    <col min="14370" max="14378" width="0" style="2" hidden="1" customWidth="1"/>
    <col min="14379" max="14379" width="13.7109375" style="2" bestFit="1" customWidth="1"/>
    <col min="14380" max="14381" width="0" style="2" hidden="1" customWidth="1"/>
    <col min="14382" max="14382" width="13.140625" style="2" customWidth="1"/>
    <col min="14383" max="14391" width="0" style="2" hidden="1" customWidth="1"/>
    <col min="14392" max="14392" width="11.85546875" style="2" bestFit="1" customWidth="1"/>
    <col min="14393" max="14394" width="0" style="2" hidden="1" customWidth="1"/>
    <col min="14395" max="14395" width="13.140625" style="2" customWidth="1"/>
    <col min="14396" max="14396" width="15.140625" style="2" bestFit="1" customWidth="1"/>
    <col min="14397" max="14397" width="12.5703125" style="2" bestFit="1" customWidth="1"/>
    <col min="14398" max="14398" width="15.140625" style="2" bestFit="1" customWidth="1"/>
    <col min="14399" max="14399" width="17.5703125" style="2" bestFit="1" customWidth="1"/>
    <col min="14400" max="14403" width="15.140625" style="2" bestFit="1" customWidth="1"/>
    <col min="14404" max="14592" width="11.42578125" style="2"/>
    <col min="14593" max="14593" width="18.7109375" style="2" customWidth="1"/>
    <col min="14594" max="14594" width="4" style="2" bestFit="1" customWidth="1"/>
    <col min="14595" max="14595" width="48.5703125" style="2" customWidth="1"/>
    <col min="14596" max="14596" width="14.7109375" style="2" bestFit="1" customWidth="1"/>
    <col min="14597" max="14599" width="13.140625" style="2" customWidth="1"/>
    <col min="14600" max="14608" width="0" style="2" hidden="1" customWidth="1"/>
    <col min="14609" max="14609" width="11.85546875" style="2" bestFit="1" customWidth="1"/>
    <col min="14610" max="14611" width="0" style="2" hidden="1" customWidth="1"/>
    <col min="14612" max="14612" width="13.140625" style="2" customWidth="1"/>
    <col min="14613" max="14621" width="0" style="2" hidden="1" customWidth="1"/>
    <col min="14622" max="14622" width="15" style="2" bestFit="1" customWidth="1"/>
    <col min="14623" max="14624" width="0" style="2" hidden="1" customWidth="1"/>
    <col min="14625" max="14625" width="13.140625" style="2" customWidth="1"/>
    <col min="14626" max="14634" width="0" style="2" hidden="1" customWidth="1"/>
    <col min="14635" max="14635" width="13.7109375" style="2" bestFit="1" customWidth="1"/>
    <col min="14636" max="14637" width="0" style="2" hidden="1" customWidth="1"/>
    <col min="14638" max="14638" width="13.140625" style="2" customWidth="1"/>
    <col min="14639" max="14647" width="0" style="2" hidden="1" customWidth="1"/>
    <col min="14648" max="14648" width="11.85546875" style="2" bestFit="1" customWidth="1"/>
    <col min="14649" max="14650" width="0" style="2" hidden="1" customWidth="1"/>
    <col min="14651" max="14651" width="13.140625" style="2" customWidth="1"/>
    <col min="14652" max="14652" width="15.140625" style="2" bestFit="1" customWidth="1"/>
    <col min="14653" max="14653" width="12.5703125" style="2" bestFit="1" customWidth="1"/>
    <col min="14654" max="14654" width="15.140625" style="2" bestFit="1" customWidth="1"/>
    <col min="14655" max="14655" width="17.5703125" style="2" bestFit="1" customWidth="1"/>
    <col min="14656" max="14659" width="15.140625" style="2" bestFit="1" customWidth="1"/>
    <col min="14660" max="14848" width="11.42578125" style="2"/>
    <col min="14849" max="14849" width="18.7109375" style="2" customWidth="1"/>
    <col min="14850" max="14850" width="4" style="2" bestFit="1" customWidth="1"/>
    <col min="14851" max="14851" width="48.5703125" style="2" customWidth="1"/>
    <col min="14852" max="14852" width="14.7109375" style="2" bestFit="1" customWidth="1"/>
    <col min="14853" max="14855" width="13.140625" style="2" customWidth="1"/>
    <col min="14856" max="14864" width="0" style="2" hidden="1" customWidth="1"/>
    <col min="14865" max="14865" width="11.85546875" style="2" bestFit="1" customWidth="1"/>
    <col min="14866" max="14867" width="0" style="2" hidden="1" customWidth="1"/>
    <col min="14868" max="14868" width="13.140625" style="2" customWidth="1"/>
    <col min="14869" max="14877" width="0" style="2" hidden="1" customWidth="1"/>
    <col min="14878" max="14878" width="15" style="2" bestFit="1" customWidth="1"/>
    <col min="14879" max="14880" width="0" style="2" hidden="1" customWidth="1"/>
    <col min="14881" max="14881" width="13.140625" style="2" customWidth="1"/>
    <col min="14882" max="14890" width="0" style="2" hidden="1" customWidth="1"/>
    <col min="14891" max="14891" width="13.7109375" style="2" bestFit="1" customWidth="1"/>
    <col min="14892" max="14893" width="0" style="2" hidden="1" customWidth="1"/>
    <col min="14894" max="14894" width="13.140625" style="2" customWidth="1"/>
    <col min="14895" max="14903" width="0" style="2" hidden="1" customWidth="1"/>
    <col min="14904" max="14904" width="11.85546875" style="2" bestFit="1" customWidth="1"/>
    <col min="14905" max="14906" width="0" style="2" hidden="1" customWidth="1"/>
    <col min="14907" max="14907" width="13.140625" style="2" customWidth="1"/>
    <col min="14908" max="14908" width="15.140625" style="2" bestFit="1" customWidth="1"/>
    <col min="14909" max="14909" width="12.5703125" style="2" bestFit="1" customWidth="1"/>
    <col min="14910" max="14910" width="15.140625" style="2" bestFit="1" customWidth="1"/>
    <col min="14911" max="14911" width="17.5703125" style="2" bestFit="1" customWidth="1"/>
    <col min="14912" max="14915" width="15.140625" style="2" bestFit="1" customWidth="1"/>
    <col min="14916" max="15104" width="11.42578125" style="2"/>
    <col min="15105" max="15105" width="18.7109375" style="2" customWidth="1"/>
    <col min="15106" max="15106" width="4" style="2" bestFit="1" customWidth="1"/>
    <col min="15107" max="15107" width="48.5703125" style="2" customWidth="1"/>
    <col min="15108" max="15108" width="14.7109375" style="2" bestFit="1" customWidth="1"/>
    <col min="15109" max="15111" width="13.140625" style="2" customWidth="1"/>
    <col min="15112" max="15120" width="0" style="2" hidden="1" customWidth="1"/>
    <col min="15121" max="15121" width="11.85546875" style="2" bestFit="1" customWidth="1"/>
    <col min="15122" max="15123" width="0" style="2" hidden="1" customWidth="1"/>
    <col min="15124" max="15124" width="13.140625" style="2" customWidth="1"/>
    <col min="15125" max="15133" width="0" style="2" hidden="1" customWidth="1"/>
    <col min="15134" max="15134" width="15" style="2" bestFit="1" customWidth="1"/>
    <col min="15135" max="15136" width="0" style="2" hidden="1" customWidth="1"/>
    <col min="15137" max="15137" width="13.140625" style="2" customWidth="1"/>
    <col min="15138" max="15146" width="0" style="2" hidden="1" customWidth="1"/>
    <col min="15147" max="15147" width="13.7109375" style="2" bestFit="1" customWidth="1"/>
    <col min="15148" max="15149" width="0" style="2" hidden="1" customWidth="1"/>
    <col min="15150" max="15150" width="13.140625" style="2" customWidth="1"/>
    <col min="15151" max="15159" width="0" style="2" hidden="1" customWidth="1"/>
    <col min="15160" max="15160" width="11.85546875" style="2" bestFit="1" customWidth="1"/>
    <col min="15161" max="15162" width="0" style="2" hidden="1" customWidth="1"/>
    <col min="15163" max="15163" width="13.140625" style="2" customWidth="1"/>
    <col min="15164" max="15164" width="15.140625" style="2" bestFit="1" customWidth="1"/>
    <col min="15165" max="15165" width="12.5703125" style="2" bestFit="1" customWidth="1"/>
    <col min="15166" max="15166" width="15.140625" style="2" bestFit="1" customWidth="1"/>
    <col min="15167" max="15167" width="17.5703125" style="2" bestFit="1" customWidth="1"/>
    <col min="15168" max="15171" width="15.140625" style="2" bestFit="1" customWidth="1"/>
    <col min="15172" max="15360" width="11.42578125" style="2"/>
    <col min="15361" max="15361" width="18.7109375" style="2" customWidth="1"/>
    <col min="15362" max="15362" width="4" style="2" bestFit="1" customWidth="1"/>
    <col min="15363" max="15363" width="48.5703125" style="2" customWidth="1"/>
    <col min="15364" max="15364" width="14.7109375" style="2" bestFit="1" customWidth="1"/>
    <col min="15365" max="15367" width="13.140625" style="2" customWidth="1"/>
    <col min="15368" max="15376" width="0" style="2" hidden="1" customWidth="1"/>
    <col min="15377" max="15377" width="11.85546875" style="2" bestFit="1" customWidth="1"/>
    <col min="15378" max="15379" width="0" style="2" hidden="1" customWidth="1"/>
    <col min="15380" max="15380" width="13.140625" style="2" customWidth="1"/>
    <col min="15381" max="15389" width="0" style="2" hidden="1" customWidth="1"/>
    <col min="15390" max="15390" width="15" style="2" bestFit="1" customWidth="1"/>
    <col min="15391" max="15392" width="0" style="2" hidden="1" customWidth="1"/>
    <col min="15393" max="15393" width="13.140625" style="2" customWidth="1"/>
    <col min="15394" max="15402" width="0" style="2" hidden="1" customWidth="1"/>
    <col min="15403" max="15403" width="13.7109375" style="2" bestFit="1" customWidth="1"/>
    <col min="15404" max="15405" width="0" style="2" hidden="1" customWidth="1"/>
    <col min="15406" max="15406" width="13.140625" style="2" customWidth="1"/>
    <col min="15407" max="15415" width="0" style="2" hidden="1" customWidth="1"/>
    <col min="15416" max="15416" width="11.85546875" style="2" bestFit="1" customWidth="1"/>
    <col min="15417" max="15418" width="0" style="2" hidden="1" customWidth="1"/>
    <col min="15419" max="15419" width="13.140625" style="2" customWidth="1"/>
    <col min="15420" max="15420" width="15.140625" style="2" bestFit="1" customWidth="1"/>
    <col min="15421" max="15421" width="12.5703125" style="2" bestFit="1" customWidth="1"/>
    <col min="15422" max="15422" width="15.140625" style="2" bestFit="1" customWidth="1"/>
    <col min="15423" max="15423" width="17.5703125" style="2" bestFit="1" customWidth="1"/>
    <col min="15424" max="15427" width="15.140625" style="2" bestFit="1" customWidth="1"/>
    <col min="15428" max="15616" width="11.42578125" style="2"/>
    <col min="15617" max="15617" width="18.7109375" style="2" customWidth="1"/>
    <col min="15618" max="15618" width="4" style="2" bestFit="1" customWidth="1"/>
    <col min="15619" max="15619" width="48.5703125" style="2" customWidth="1"/>
    <col min="15620" max="15620" width="14.7109375" style="2" bestFit="1" customWidth="1"/>
    <col min="15621" max="15623" width="13.140625" style="2" customWidth="1"/>
    <col min="15624" max="15632" width="0" style="2" hidden="1" customWidth="1"/>
    <col min="15633" max="15633" width="11.85546875" style="2" bestFit="1" customWidth="1"/>
    <col min="15634" max="15635" width="0" style="2" hidden="1" customWidth="1"/>
    <col min="15636" max="15636" width="13.140625" style="2" customWidth="1"/>
    <col min="15637" max="15645" width="0" style="2" hidden="1" customWidth="1"/>
    <col min="15646" max="15646" width="15" style="2" bestFit="1" customWidth="1"/>
    <col min="15647" max="15648" width="0" style="2" hidden="1" customWidth="1"/>
    <col min="15649" max="15649" width="13.140625" style="2" customWidth="1"/>
    <col min="15650" max="15658" width="0" style="2" hidden="1" customWidth="1"/>
    <col min="15659" max="15659" width="13.7109375" style="2" bestFit="1" customWidth="1"/>
    <col min="15660" max="15661" width="0" style="2" hidden="1" customWidth="1"/>
    <col min="15662" max="15662" width="13.140625" style="2" customWidth="1"/>
    <col min="15663" max="15671" width="0" style="2" hidden="1" customWidth="1"/>
    <col min="15672" max="15672" width="11.85546875" style="2" bestFit="1" customWidth="1"/>
    <col min="15673" max="15674" width="0" style="2" hidden="1" customWidth="1"/>
    <col min="15675" max="15675" width="13.140625" style="2" customWidth="1"/>
    <col min="15676" max="15676" width="15.140625" style="2" bestFit="1" customWidth="1"/>
    <col min="15677" max="15677" width="12.5703125" style="2" bestFit="1" customWidth="1"/>
    <col min="15678" max="15678" width="15.140625" style="2" bestFit="1" customWidth="1"/>
    <col min="15679" max="15679" width="17.5703125" style="2" bestFit="1" customWidth="1"/>
    <col min="15680" max="15683" width="15.140625" style="2" bestFit="1" customWidth="1"/>
    <col min="15684" max="15872" width="11.42578125" style="2"/>
    <col min="15873" max="15873" width="18.7109375" style="2" customWidth="1"/>
    <col min="15874" max="15874" width="4" style="2" bestFit="1" customWidth="1"/>
    <col min="15875" max="15875" width="48.5703125" style="2" customWidth="1"/>
    <col min="15876" max="15876" width="14.7109375" style="2" bestFit="1" customWidth="1"/>
    <col min="15877" max="15879" width="13.140625" style="2" customWidth="1"/>
    <col min="15880" max="15888" width="0" style="2" hidden="1" customWidth="1"/>
    <col min="15889" max="15889" width="11.85546875" style="2" bestFit="1" customWidth="1"/>
    <col min="15890" max="15891" width="0" style="2" hidden="1" customWidth="1"/>
    <col min="15892" max="15892" width="13.140625" style="2" customWidth="1"/>
    <col min="15893" max="15901" width="0" style="2" hidden="1" customWidth="1"/>
    <col min="15902" max="15902" width="15" style="2" bestFit="1" customWidth="1"/>
    <col min="15903" max="15904" width="0" style="2" hidden="1" customWidth="1"/>
    <col min="15905" max="15905" width="13.140625" style="2" customWidth="1"/>
    <col min="15906" max="15914" width="0" style="2" hidden="1" customWidth="1"/>
    <col min="15915" max="15915" width="13.7109375" style="2" bestFit="1" customWidth="1"/>
    <col min="15916" max="15917" width="0" style="2" hidden="1" customWidth="1"/>
    <col min="15918" max="15918" width="13.140625" style="2" customWidth="1"/>
    <col min="15919" max="15927" width="0" style="2" hidden="1" customWidth="1"/>
    <col min="15928" max="15928" width="11.85546875" style="2" bestFit="1" customWidth="1"/>
    <col min="15929" max="15930" width="0" style="2" hidden="1" customWidth="1"/>
    <col min="15931" max="15931" width="13.140625" style="2" customWidth="1"/>
    <col min="15932" max="15932" width="15.140625" style="2" bestFit="1" customWidth="1"/>
    <col min="15933" max="15933" width="12.5703125" style="2" bestFit="1" customWidth="1"/>
    <col min="15934" max="15934" width="15.140625" style="2" bestFit="1" customWidth="1"/>
    <col min="15935" max="15935" width="17.5703125" style="2" bestFit="1" customWidth="1"/>
    <col min="15936" max="15939" width="15.140625" style="2" bestFit="1" customWidth="1"/>
    <col min="15940" max="16128" width="11.42578125" style="2"/>
    <col min="16129" max="16129" width="18.7109375" style="2" customWidth="1"/>
    <col min="16130" max="16130" width="4" style="2" bestFit="1" customWidth="1"/>
    <col min="16131" max="16131" width="48.5703125" style="2" customWidth="1"/>
    <col min="16132" max="16132" width="14.7109375" style="2" bestFit="1" customWidth="1"/>
    <col min="16133" max="16135" width="13.140625" style="2" customWidth="1"/>
    <col min="16136" max="16144" width="0" style="2" hidden="1" customWidth="1"/>
    <col min="16145" max="16145" width="11.85546875" style="2" bestFit="1" customWidth="1"/>
    <col min="16146" max="16147" width="0" style="2" hidden="1" customWidth="1"/>
    <col min="16148" max="16148" width="13.140625" style="2" customWidth="1"/>
    <col min="16149" max="16157" width="0" style="2" hidden="1" customWidth="1"/>
    <col min="16158" max="16158" width="15" style="2" bestFit="1" customWidth="1"/>
    <col min="16159" max="16160" width="0" style="2" hidden="1" customWidth="1"/>
    <col min="16161" max="16161" width="13.140625" style="2" customWidth="1"/>
    <col min="16162" max="16170" width="0" style="2" hidden="1" customWidth="1"/>
    <col min="16171" max="16171" width="13.7109375" style="2" bestFit="1" customWidth="1"/>
    <col min="16172" max="16173" width="0" style="2" hidden="1" customWidth="1"/>
    <col min="16174" max="16174" width="13.140625" style="2" customWidth="1"/>
    <col min="16175" max="16183" width="0" style="2" hidden="1" customWidth="1"/>
    <col min="16184" max="16184" width="11.85546875" style="2" bestFit="1" customWidth="1"/>
    <col min="16185" max="16186" width="0" style="2" hidden="1" customWidth="1"/>
    <col min="16187" max="16187" width="13.140625" style="2" customWidth="1"/>
    <col min="16188" max="16188" width="15.140625" style="2" bestFit="1" customWidth="1"/>
    <col min="16189" max="16189" width="12.5703125" style="2" bestFit="1" customWidth="1"/>
    <col min="16190" max="16190" width="15.140625" style="2" bestFit="1" customWidth="1"/>
    <col min="16191" max="16191" width="17.5703125" style="2" bestFit="1" customWidth="1"/>
    <col min="16192" max="16195" width="15.140625" style="2" bestFit="1" customWidth="1"/>
    <col min="16196" max="16384" width="11.42578125" style="2"/>
  </cols>
  <sheetData>
    <row r="1" spans="1:60" ht="18" x14ac:dyDescent="0.2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</row>
    <row r="2" spans="1:60" ht="12.75" x14ac:dyDescent="0.2">
      <c r="A2" s="145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</row>
    <row r="3" spans="1:60" ht="12.75" x14ac:dyDescent="0.2">
      <c r="A3" s="145" t="s">
        <v>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</row>
    <row r="4" spans="1:60" ht="12.75" x14ac:dyDescent="0.2">
      <c r="A4" s="3" t="s">
        <v>3</v>
      </c>
      <c r="AU4" s="4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4" t="s">
        <v>4</v>
      </c>
    </row>
    <row r="5" spans="1:60" ht="12.75" x14ac:dyDescent="0.2">
      <c r="A5" s="3" t="s">
        <v>5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4" t="s">
        <v>6</v>
      </c>
    </row>
    <row r="6" spans="1:60" ht="33.75" x14ac:dyDescent="0.2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6" t="s">
        <v>16</v>
      </c>
      <c r="K6" s="6" t="s">
        <v>17</v>
      </c>
      <c r="L6" s="6" t="s">
        <v>18</v>
      </c>
      <c r="M6" s="6" t="s">
        <v>19</v>
      </c>
      <c r="N6" s="6" t="s">
        <v>20</v>
      </c>
      <c r="O6" s="6" t="s">
        <v>21</v>
      </c>
      <c r="P6" s="6" t="s">
        <v>22</v>
      </c>
      <c r="Q6" s="6" t="s">
        <v>23</v>
      </c>
      <c r="R6" s="6" t="s">
        <v>24</v>
      </c>
      <c r="S6" s="6" t="s">
        <v>25</v>
      </c>
      <c r="T6" s="6" t="s">
        <v>26</v>
      </c>
      <c r="U6" s="6" t="s">
        <v>27</v>
      </c>
      <c r="V6" s="6" t="s">
        <v>28</v>
      </c>
      <c r="W6" s="6" t="s">
        <v>29</v>
      </c>
      <c r="X6" s="6" t="s">
        <v>30</v>
      </c>
      <c r="Y6" s="6" t="s">
        <v>31</v>
      </c>
      <c r="Z6" s="6" t="s">
        <v>32</v>
      </c>
      <c r="AA6" s="6" t="s">
        <v>33</v>
      </c>
      <c r="AB6" s="6" t="s">
        <v>34</v>
      </c>
      <c r="AC6" s="6" t="s">
        <v>35</v>
      </c>
      <c r="AD6" s="6" t="s">
        <v>36</v>
      </c>
      <c r="AE6" s="6" t="s">
        <v>37</v>
      </c>
      <c r="AF6" s="6" t="s">
        <v>38</v>
      </c>
      <c r="AG6" s="6" t="s">
        <v>39</v>
      </c>
      <c r="AH6" s="6" t="s">
        <v>40</v>
      </c>
      <c r="AI6" s="6" t="s">
        <v>41</v>
      </c>
      <c r="AJ6" s="6" t="s">
        <v>42</v>
      </c>
      <c r="AK6" s="6" t="s">
        <v>43</v>
      </c>
      <c r="AL6" s="6" t="s">
        <v>44</v>
      </c>
      <c r="AM6" s="6" t="s">
        <v>45</v>
      </c>
      <c r="AN6" s="6" t="s">
        <v>46</v>
      </c>
      <c r="AO6" s="6" t="s">
        <v>47</v>
      </c>
      <c r="AP6" s="6" t="s">
        <v>48</v>
      </c>
      <c r="AQ6" s="6" t="s">
        <v>49</v>
      </c>
      <c r="AR6" s="6" t="s">
        <v>50</v>
      </c>
      <c r="AS6" s="6" t="s">
        <v>51</v>
      </c>
      <c r="AT6" s="6" t="s">
        <v>52</v>
      </c>
      <c r="AU6" s="6" t="s">
        <v>53</v>
      </c>
      <c r="AV6" s="6" t="s">
        <v>54</v>
      </c>
      <c r="AW6" s="6" t="s">
        <v>55</v>
      </c>
      <c r="AX6" s="6" t="s">
        <v>56</v>
      </c>
      <c r="AY6" s="6" t="s">
        <v>57</v>
      </c>
      <c r="AZ6" s="6" t="s">
        <v>58</v>
      </c>
      <c r="BA6" s="6" t="s">
        <v>59</v>
      </c>
      <c r="BB6" s="6" t="s">
        <v>60</v>
      </c>
      <c r="BC6" s="6" t="s">
        <v>61</v>
      </c>
      <c r="BD6" s="6" t="s">
        <v>62</v>
      </c>
      <c r="BE6" s="6" t="s">
        <v>63</v>
      </c>
      <c r="BF6" s="6" t="s">
        <v>64</v>
      </c>
      <c r="BG6" s="6" t="s">
        <v>65</v>
      </c>
      <c r="BH6" s="7"/>
    </row>
    <row r="7" spans="1:60" s="10" customFormat="1" ht="21" customHeight="1" x14ac:dyDescent="0.2">
      <c r="A7" s="8" t="s">
        <v>66</v>
      </c>
      <c r="B7" s="8"/>
      <c r="C7" s="8" t="s">
        <v>67</v>
      </c>
      <c r="D7" s="8">
        <f t="shared" ref="D7:BG7" si="0">+D8+D43+D100+D118</f>
        <v>135419000</v>
      </c>
      <c r="E7" s="8">
        <f t="shared" si="0"/>
        <v>20354465.310910001</v>
      </c>
      <c r="F7" s="8">
        <f t="shared" si="0"/>
        <v>20354465.310910001</v>
      </c>
      <c r="G7" s="8">
        <f>+G8+G43+G100+G118</f>
        <v>135419000</v>
      </c>
      <c r="H7" s="8">
        <f t="shared" si="0"/>
        <v>133132070.32493</v>
      </c>
      <c r="I7" s="8">
        <f t="shared" si="0"/>
        <v>494439.70201000001</v>
      </c>
      <c r="J7" s="8">
        <f t="shared" si="0"/>
        <v>-3779307.4285499998</v>
      </c>
      <c r="K7" s="8">
        <f t="shared" si="0"/>
        <v>34820.759299999991</v>
      </c>
      <c r="L7" s="8">
        <f t="shared" si="0"/>
        <v>2066237.4111800003</v>
      </c>
      <c r="M7" s="8">
        <f t="shared" si="0"/>
        <v>0</v>
      </c>
      <c r="N7" s="8">
        <f t="shared" si="0"/>
        <v>981387.67188000004</v>
      </c>
      <c r="O7" s="8">
        <f t="shared" si="0"/>
        <v>49285.202749999997</v>
      </c>
      <c r="P7" s="8">
        <f t="shared" si="0"/>
        <v>25452.62456</v>
      </c>
      <c r="Q7" s="8">
        <f t="shared" si="0"/>
        <v>545999.16688999999</v>
      </c>
      <c r="R7" s="8">
        <f t="shared" si="0"/>
        <v>0</v>
      </c>
      <c r="S7" s="8">
        <f t="shared" si="0"/>
        <v>0</v>
      </c>
      <c r="T7" s="8">
        <f t="shared" si="0"/>
        <v>133550385.43494999</v>
      </c>
      <c r="U7" s="8">
        <f t="shared" si="0"/>
        <v>14868478.737980001</v>
      </c>
      <c r="V7" s="8">
        <f t="shared" si="0"/>
        <v>8277790.9612499978</v>
      </c>
      <c r="W7" s="8">
        <f t="shared" si="0"/>
        <v>9615575.014539998</v>
      </c>
      <c r="X7" s="8">
        <f t="shared" si="0"/>
        <v>10436594.73618</v>
      </c>
      <c r="Y7" s="8">
        <f t="shared" si="0"/>
        <v>10131154.218350003</v>
      </c>
      <c r="Z7" s="8">
        <f t="shared" si="0"/>
        <v>9535881.6382800005</v>
      </c>
      <c r="AA7" s="8">
        <f t="shared" si="0"/>
        <v>12200129.117399998</v>
      </c>
      <c r="AB7" s="8">
        <f t="shared" si="0"/>
        <v>9504474.5460300017</v>
      </c>
      <c r="AC7" s="8">
        <f t="shared" si="0"/>
        <v>9198067.1407399997</v>
      </c>
      <c r="AD7" s="8">
        <f t="shared" si="0"/>
        <v>9689038.6071199998</v>
      </c>
      <c r="AE7" s="8">
        <f t="shared" si="0"/>
        <v>0</v>
      </c>
      <c r="AF7" s="8">
        <f t="shared" si="0"/>
        <v>0</v>
      </c>
      <c r="AG7" s="8">
        <f t="shared" si="0"/>
        <v>103457184.71787</v>
      </c>
      <c r="AH7" s="8">
        <f t="shared" si="0"/>
        <v>7302954.2740200004</v>
      </c>
      <c r="AI7" s="8">
        <f t="shared" si="0"/>
        <v>8241793.1491899984</v>
      </c>
      <c r="AJ7" s="8">
        <f t="shared" si="0"/>
        <v>10344205.505690001</v>
      </c>
      <c r="AK7" s="8">
        <f t="shared" si="0"/>
        <v>12590372.36922</v>
      </c>
      <c r="AL7" s="8">
        <f t="shared" si="0"/>
        <v>10003722.266689999</v>
      </c>
      <c r="AM7" s="8">
        <f t="shared" si="0"/>
        <v>9532177.0876999982</v>
      </c>
      <c r="AN7" s="8">
        <f t="shared" si="0"/>
        <v>12593356.417300001</v>
      </c>
      <c r="AO7" s="8">
        <f t="shared" si="0"/>
        <v>10183075.690540001</v>
      </c>
      <c r="AP7" s="8">
        <f t="shared" si="0"/>
        <v>9779097.0076400004</v>
      </c>
      <c r="AQ7" s="8">
        <f t="shared" si="0"/>
        <v>9919768.7639400009</v>
      </c>
      <c r="AR7" s="8">
        <f t="shared" si="0"/>
        <v>0</v>
      </c>
      <c r="AS7" s="8">
        <f t="shared" si="0"/>
        <v>0</v>
      </c>
      <c r="AT7" s="8">
        <f t="shared" si="0"/>
        <v>100490522.53193</v>
      </c>
      <c r="AU7" s="8">
        <f t="shared" si="0"/>
        <v>7299911.41402</v>
      </c>
      <c r="AV7" s="8">
        <f t="shared" si="0"/>
        <v>7754610.6091899984</v>
      </c>
      <c r="AW7" s="8">
        <f t="shared" si="0"/>
        <v>10834430.905689999</v>
      </c>
      <c r="AX7" s="8">
        <f t="shared" si="0"/>
        <v>12590372.36922</v>
      </c>
      <c r="AY7" s="8">
        <f t="shared" si="0"/>
        <v>10003722.266689999</v>
      </c>
      <c r="AZ7" s="8">
        <f t="shared" si="0"/>
        <v>9532177.0876999982</v>
      </c>
      <c r="BA7" s="8">
        <f t="shared" si="0"/>
        <v>12593356.417300001</v>
      </c>
      <c r="BB7" s="8">
        <f t="shared" si="0"/>
        <v>10172105.153539998</v>
      </c>
      <c r="BC7" s="8">
        <f t="shared" si="0"/>
        <v>9783081.2516400013</v>
      </c>
      <c r="BD7" s="8">
        <f t="shared" si="0"/>
        <v>9719146.55394</v>
      </c>
      <c r="BE7" s="8">
        <f t="shared" si="0"/>
        <v>0</v>
      </c>
      <c r="BF7" s="8">
        <f t="shared" si="0"/>
        <v>0</v>
      </c>
      <c r="BG7" s="8">
        <f t="shared" si="0"/>
        <v>100282914.02893001</v>
      </c>
      <c r="BH7" s="9"/>
    </row>
    <row r="8" spans="1:60" s="12" customFormat="1" ht="21" customHeight="1" x14ac:dyDescent="0.2">
      <c r="A8" s="11" t="s">
        <v>68</v>
      </c>
      <c r="B8" s="11"/>
      <c r="C8" s="11" t="s">
        <v>69</v>
      </c>
      <c r="D8" s="11">
        <f>+D9</f>
        <v>123166000</v>
      </c>
      <c r="E8" s="11">
        <f t="shared" ref="E8:BG8" si="1">+E9</f>
        <v>12456000</v>
      </c>
      <c r="F8" s="11">
        <f t="shared" si="1"/>
        <v>16374353.177000001</v>
      </c>
      <c r="G8" s="11">
        <f t="shared" si="1"/>
        <v>119247646.823</v>
      </c>
      <c r="H8" s="11">
        <f t="shared" si="1"/>
        <v>123166000</v>
      </c>
      <c r="I8" s="11">
        <f t="shared" si="1"/>
        <v>0</v>
      </c>
      <c r="J8" s="11">
        <f t="shared" si="1"/>
        <v>-3918353.1770000001</v>
      </c>
      <c r="K8" s="11">
        <f t="shared" si="1"/>
        <v>0</v>
      </c>
      <c r="L8" s="11">
        <f t="shared" si="1"/>
        <v>0</v>
      </c>
      <c r="M8" s="11">
        <f t="shared" si="1"/>
        <v>0</v>
      </c>
      <c r="N8" s="11">
        <f t="shared" si="1"/>
        <v>0</v>
      </c>
      <c r="O8" s="11">
        <f t="shared" si="1"/>
        <v>0</v>
      </c>
      <c r="P8" s="11">
        <f t="shared" si="1"/>
        <v>0</v>
      </c>
      <c r="Q8" s="11">
        <f t="shared" si="1"/>
        <v>0</v>
      </c>
      <c r="R8" s="11">
        <f t="shared" si="1"/>
        <v>0</v>
      </c>
      <c r="S8" s="11">
        <f t="shared" si="1"/>
        <v>0</v>
      </c>
      <c r="T8" s="11">
        <f t="shared" si="1"/>
        <v>119247646.823</v>
      </c>
      <c r="U8" s="11">
        <f t="shared" si="1"/>
        <v>6898190.5930000003</v>
      </c>
      <c r="V8" s="11">
        <f t="shared" si="1"/>
        <v>7616813.1429999983</v>
      </c>
      <c r="W8" s="11">
        <f t="shared" si="1"/>
        <v>8922442.9900000002</v>
      </c>
      <c r="X8" s="11">
        <f t="shared" si="1"/>
        <v>9968055.3310000002</v>
      </c>
      <c r="Y8" s="11">
        <f t="shared" si="1"/>
        <v>9356573.3920000028</v>
      </c>
      <c r="Z8" s="11">
        <f t="shared" si="1"/>
        <v>8823110.7339999992</v>
      </c>
      <c r="AA8" s="11">
        <f t="shared" si="1"/>
        <v>11657937.900999999</v>
      </c>
      <c r="AB8" s="11">
        <f t="shared" si="1"/>
        <v>9419797.8560000006</v>
      </c>
      <c r="AC8" s="11">
        <f t="shared" si="1"/>
        <v>9093051.1940000001</v>
      </c>
      <c r="AD8" s="11">
        <f t="shared" si="1"/>
        <v>9138824.3170000017</v>
      </c>
      <c r="AE8" s="11">
        <f t="shared" si="1"/>
        <v>0</v>
      </c>
      <c r="AF8" s="11">
        <f t="shared" si="1"/>
        <v>0</v>
      </c>
      <c r="AG8" s="11">
        <f t="shared" si="1"/>
        <v>90894797.451000005</v>
      </c>
      <c r="AH8" s="11">
        <f t="shared" si="1"/>
        <v>6898190.5930000003</v>
      </c>
      <c r="AI8" s="11">
        <f t="shared" si="1"/>
        <v>7611072.4429999981</v>
      </c>
      <c r="AJ8" s="11">
        <f t="shared" si="1"/>
        <v>8922442.9900000002</v>
      </c>
      <c r="AK8" s="11">
        <f t="shared" si="1"/>
        <v>9968055.3310000002</v>
      </c>
      <c r="AL8" s="11">
        <f t="shared" si="1"/>
        <v>9325150.8780000005</v>
      </c>
      <c r="AM8" s="11">
        <f t="shared" si="1"/>
        <v>8843685.8849999979</v>
      </c>
      <c r="AN8" s="11">
        <f t="shared" si="1"/>
        <v>11660674.392999999</v>
      </c>
      <c r="AO8" s="11">
        <f t="shared" si="1"/>
        <v>9406466.4290000014</v>
      </c>
      <c r="AP8" s="11">
        <f t="shared" si="1"/>
        <v>9005261.125</v>
      </c>
      <c r="AQ8" s="11">
        <f t="shared" si="1"/>
        <v>9085657.216</v>
      </c>
      <c r="AR8" s="11">
        <f t="shared" si="1"/>
        <v>0</v>
      </c>
      <c r="AS8" s="11">
        <f t="shared" si="1"/>
        <v>0</v>
      </c>
      <c r="AT8" s="11">
        <f t="shared" si="1"/>
        <v>90726657.283000007</v>
      </c>
      <c r="AU8" s="11">
        <f t="shared" si="1"/>
        <v>6898190.5930000003</v>
      </c>
      <c r="AV8" s="11">
        <f t="shared" si="1"/>
        <v>7120847.0429999977</v>
      </c>
      <c r="AW8" s="11">
        <f t="shared" si="1"/>
        <v>9412668.3899999987</v>
      </c>
      <c r="AX8" s="11">
        <f t="shared" si="1"/>
        <v>9968055.3310000002</v>
      </c>
      <c r="AY8" s="11">
        <f t="shared" si="1"/>
        <v>9325150.8780000005</v>
      </c>
      <c r="AZ8" s="11">
        <f t="shared" si="1"/>
        <v>8843685.8849999979</v>
      </c>
      <c r="BA8" s="11">
        <f t="shared" si="1"/>
        <v>11660674.392999999</v>
      </c>
      <c r="BB8" s="11">
        <f t="shared" si="1"/>
        <v>9395495.8919999991</v>
      </c>
      <c r="BC8" s="11">
        <f t="shared" si="1"/>
        <v>9009245.3690000009</v>
      </c>
      <c r="BD8" s="11">
        <f t="shared" si="1"/>
        <v>8885035.0059999991</v>
      </c>
      <c r="BE8" s="11">
        <f t="shared" si="1"/>
        <v>0</v>
      </c>
      <c r="BF8" s="11">
        <f t="shared" si="1"/>
        <v>0</v>
      </c>
      <c r="BG8" s="11">
        <f t="shared" si="1"/>
        <v>90519048.780000016</v>
      </c>
      <c r="BH8" s="9"/>
    </row>
    <row r="9" spans="1:60" s="12" customFormat="1" ht="21" customHeight="1" x14ac:dyDescent="0.2">
      <c r="A9" s="8" t="s">
        <v>70</v>
      </c>
      <c r="B9" s="8"/>
      <c r="C9" s="8" t="s">
        <v>71</v>
      </c>
      <c r="D9" s="8">
        <f t="shared" ref="D9:S9" si="2">SUM(D10,D23,D33)</f>
        <v>123166000</v>
      </c>
      <c r="E9" s="8">
        <f t="shared" si="2"/>
        <v>12456000</v>
      </c>
      <c r="F9" s="8">
        <f t="shared" si="2"/>
        <v>16374353.177000001</v>
      </c>
      <c r="G9" s="8">
        <f t="shared" si="2"/>
        <v>119247646.823</v>
      </c>
      <c r="H9" s="8">
        <f t="shared" si="2"/>
        <v>123166000</v>
      </c>
      <c r="I9" s="8">
        <f t="shared" si="2"/>
        <v>0</v>
      </c>
      <c r="J9" s="8">
        <f t="shared" si="2"/>
        <v>-3918353.1770000001</v>
      </c>
      <c r="K9" s="8">
        <f t="shared" si="2"/>
        <v>0</v>
      </c>
      <c r="L9" s="8">
        <f t="shared" si="2"/>
        <v>0</v>
      </c>
      <c r="M9" s="8">
        <f>SUM(M10,M23,M33)</f>
        <v>0</v>
      </c>
      <c r="N9" s="8">
        <f t="shared" si="2"/>
        <v>0</v>
      </c>
      <c r="O9" s="8">
        <f t="shared" si="2"/>
        <v>0</v>
      </c>
      <c r="P9" s="8">
        <f t="shared" si="2"/>
        <v>0</v>
      </c>
      <c r="Q9" s="8">
        <f t="shared" si="2"/>
        <v>0</v>
      </c>
      <c r="R9" s="8">
        <f t="shared" si="2"/>
        <v>0</v>
      </c>
      <c r="S9" s="8">
        <f t="shared" si="2"/>
        <v>0</v>
      </c>
      <c r="T9" s="8">
        <f>SUM(T10,T23,T33)</f>
        <v>119247646.823</v>
      </c>
      <c r="U9" s="8">
        <f>SUM(U10,U23,U33)</f>
        <v>6898190.5930000003</v>
      </c>
      <c r="V9" s="8">
        <f t="shared" ref="V9:AF9" si="3">SUM(V10,V23,V33)</f>
        <v>7616813.1429999983</v>
      </c>
      <c r="W9" s="8">
        <f t="shared" si="3"/>
        <v>8922442.9900000002</v>
      </c>
      <c r="X9" s="8">
        <f t="shared" si="3"/>
        <v>9968055.3310000002</v>
      </c>
      <c r="Y9" s="8">
        <f t="shared" si="3"/>
        <v>9356573.3920000028</v>
      </c>
      <c r="Z9" s="8">
        <f>SUM(Z10,Z23,Z33)</f>
        <v>8823110.7339999992</v>
      </c>
      <c r="AA9" s="8">
        <f t="shared" si="3"/>
        <v>11657937.900999999</v>
      </c>
      <c r="AB9" s="8">
        <f t="shared" si="3"/>
        <v>9419797.8560000006</v>
      </c>
      <c r="AC9" s="8">
        <f t="shared" si="3"/>
        <v>9093051.1940000001</v>
      </c>
      <c r="AD9" s="8">
        <f t="shared" si="3"/>
        <v>9138824.3170000017</v>
      </c>
      <c r="AE9" s="8">
        <f t="shared" si="3"/>
        <v>0</v>
      </c>
      <c r="AF9" s="8">
        <f t="shared" si="3"/>
        <v>0</v>
      </c>
      <c r="AG9" s="8">
        <f>SUM(AG10,AG23,AG33)</f>
        <v>90894797.451000005</v>
      </c>
      <c r="AH9" s="8">
        <f>SUM(AH10,AH23,AH33)</f>
        <v>6898190.5930000003</v>
      </c>
      <c r="AI9" s="8">
        <f t="shared" ref="AI9:AS9" si="4">SUM(AI10,AI23,AI33)</f>
        <v>7611072.4429999981</v>
      </c>
      <c r="AJ9" s="8">
        <f t="shared" si="4"/>
        <v>8922442.9900000002</v>
      </c>
      <c r="AK9" s="8">
        <f t="shared" si="4"/>
        <v>9968055.3310000002</v>
      </c>
      <c r="AL9" s="8">
        <f t="shared" si="4"/>
        <v>9325150.8780000005</v>
      </c>
      <c r="AM9" s="8">
        <f>SUM(AM10,AM23,AM33)</f>
        <v>8843685.8849999979</v>
      </c>
      <c r="AN9" s="8">
        <f t="shared" si="4"/>
        <v>11660674.392999999</v>
      </c>
      <c r="AO9" s="8">
        <f t="shared" si="4"/>
        <v>9406466.4290000014</v>
      </c>
      <c r="AP9" s="8">
        <f t="shared" si="4"/>
        <v>9005261.125</v>
      </c>
      <c r="AQ9" s="8">
        <f t="shared" si="4"/>
        <v>9085657.216</v>
      </c>
      <c r="AR9" s="8">
        <f t="shared" si="4"/>
        <v>0</v>
      </c>
      <c r="AS9" s="8">
        <f t="shared" si="4"/>
        <v>0</v>
      </c>
      <c r="AT9" s="8">
        <f>SUM(AT10,AT23,AT33)</f>
        <v>90726657.283000007</v>
      </c>
      <c r="AU9" s="8">
        <f>SUM(AU10,AU23,AU33)</f>
        <v>6898190.5930000003</v>
      </c>
      <c r="AV9" s="8">
        <f t="shared" ref="AV9:BF9" si="5">SUM(AV10,AV23,AV33)</f>
        <v>7120847.0429999977</v>
      </c>
      <c r="AW9" s="8">
        <f t="shared" si="5"/>
        <v>9412668.3899999987</v>
      </c>
      <c r="AX9" s="8">
        <f t="shared" si="5"/>
        <v>9968055.3310000002</v>
      </c>
      <c r="AY9" s="8">
        <f t="shared" si="5"/>
        <v>9325150.8780000005</v>
      </c>
      <c r="AZ9" s="8">
        <f>SUM(AZ10,AZ23,AZ33)</f>
        <v>8843685.8849999979</v>
      </c>
      <c r="BA9" s="8">
        <f t="shared" si="5"/>
        <v>11660674.392999999</v>
      </c>
      <c r="BB9" s="8">
        <f t="shared" si="5"/>
        <v>9395495.8919999991</v>
      </c>
      <c r="BC9" s="8">
        <f t="shared" si="5"/>
        <v>9009245.3690000009</v>
      </c>
      <c r="BD9" s="8">
        <f t="shared" si="5"/>
        <v>8885035.0059999991</v>
      </c>
      <c r="BE9" s="8">
        <f t="shared" si="5"/>
        <v>0</v>
      </c>
      <c r="BF9" s="8">
        <f t="shared" si="5"/>
        <v>0</v>
      </c>
      <c r="BG9" s="8">
        <f>SUM(BG10,BG23,BG33)</f>
        <v>90519048.780000016</v>
      </c>
      <c r="BH9" s="9"/>
    </row>
    <row r="10" spans="1:60" s="14" customFormat="1" ht="21" customHeight="1" x14ac:dyDescent="0.2">
      <c r="A10" s="13" t="s">
        <v>72</v>
      </c>
      <c r="B10" s="13"/>
      <c r="C10" s="13" t="s">
        <v>73</v>
      </c>
      <c r="D10" s="13">
        <f>SUM(D11)</f>
        <v>82998000</v>
      </c>
      <c r="E10" s="13">
        <f>SUM(E11)</f>
        <v>9480000</v>
      </c>
      <c r="F10" s="13">
        <f>SUM(F11)</f>
        <v>11830000</v>
      </c>
      <c r="G10" s="13">
        <f>SUM(G11)</f>
        <v>80648000</v>
      </c>
      <c r="H10" s="13">
        <f t="shared" ref="H10:BG10" si="6">SUM(H11)</f>
        <v>82998000</v>
      </c>
      <c r="I10" s="13">
        <f t="shared" si="6"/>
        <v>0</v>
      </c>
      <c r="J10" s="13">
        <f t="shared" si="6"/>
        <v>-2350000</v>
      </c>
      <c r="K10" s="13">
        <f t="shared" si="6"/>
        <v>0</v>
      </c>
      <c r="L10" s="13">
        <f t="shared" si="6"/>
        <v>0</v>
      </c>
      <c r="M10" s="13">
        <f t="shared" si="6"/>
        <v>0</v>
      </c>
      <c r="N10" s="13">
        <f t="shared" si="6"/>
        <v>0</v>
      </c>
      <c r="O10" s="13">
        <f t="shared" si="6"/>
        <v>0</v>
      </c>
      <c r="P10" s="13">
        <f t="shared" si="6"/>
        <v>0</v>
      </c>
      <c r="Q10" s="13">
        <f t="shared" si="6"/>
        <v>0</v>
      </c>
      <c r="R10" s="13">
        <f t="shared" si="6"/>
        <v>0</v>
      </c>
      <c r="S10" s="13">
        <f t="shared" si="6"/>
        <v>0</v>
      </c>
      <c r="T10" s="13">
        <f t="shared" si="6"/>
        <v>80648000</v>
      </c>
      <c r="U10" s="13">
        <f t="shared" si="6"/>
        <v>4681124.6059999997</v>
      </c>
      <c r="V10" s="13">
        <f t="shared" si="6"/>
        <v>5311625.5259999987</v>
      </c>
      <c r="W10" s="13">
        <f t="shared" si="6"/>
        <v>5790099.0989999995</v>
      </c>
      <c r="X10" s="13">
        <f t="shared" si="6"/>
        <v>6943352.9870000007</v>
      </c>
      <c r="Y10" s="13">
        <f t="shared" si="6"/>
        <v>5918406.6000000015</v>
      </c>
      <c r="Z10" s="13">
        <f t="shared" si="6"/>
        <v>5526461.7430000007</v>
      </c>
      <c r="AA10" s="13">
        <f t="shared" si="6"/>
        <v>8571597.2860000003</v>
      </c>
      <c r="AB10" s="13">
        <f t="shared" si="6"/>
        <v>6281407.1689999998</v>
      </c>
      <c r="AC10" s="13">
        <f t="shared" si="6"/>
        <v>6171704.1780000003</v>
      </c>
      <c r="AD10" s="13">
        <f t="shared" si="6"/>
        <v>6184720.1550000012</v>
      </c>
      <c r="AE10" s="13">
        <f t="shared" si="6"/>
        <v>0</v>
      </c>
      <c r="AF10" s="13">
        <f t="shared" si="6"/>
        <v>0</v>
      </c>
      <c r="AG10" s="13">
        <f t="shared" si="6"/>
        <v>61380499.348999999</v>
      </c>
      <c r="AH10" s="13">
        <f t="shared" si="6"/>
        <v>4681124.6059999997</v>
      </c>
      <c r="AI10" s="13">
        <f t="shared" si="6"/>
        <v>5305884.8259999985</v>
      </c>
      <c r="AJ10" s="13">
        <f t="shared" si="6"/>
        <v>5790099.0989999995</v>
      </c>
      <c r="AK10" s="13">
        <f t="shared" si="6"/>
        <v>6943352.9870000007</v>
      </c>
      <c r="AL10" s="13">
        <f t="shared" si="6"/>
        <v>5898298.9650000008</v>
      </c>
      <c r="AM10" s="13">
        <f t="shared" si="6"/>
        <v>5538086.6319999993</v>
      </c>
      <c r="AN10" s="13">
        <f t="shared" si="6"/>
        <v>8572769.1610000003</v>
      </c>
      <c r="AO10" s="13">
        <f t="shared" si="6"/>
        <v>6273300.7369999997</v>
      </c>
      <c r="AP10" s="13">
        <f t="shared" si="6"/>
        <v>6126738.0120000001</v>
      </c>
      <c r="AQ10" s="13">
        <f t="shared" si="6"/>
        <v>6144669.3700000001</v>
      </c>
      <c r="AR10" s="13">
        <f t="shared" si="6"/>
        <v>0</v>
      </c>
      <c r="AS10" s="13">
        <f t="shared" si="6"/>
        <v>0</v>
      </c>
      <c r="AT10" s="13">
        <f t="shared" si="6"/>
        <v>61274324.395000018</v>
      </c>
      <c r="AU10" s="13">
        <f t="shared" si="6"/>
        <v>4681124.6059999997</v>
      </c>
      <c r="AV10" s="13">
        <f t="shared" si="6"/>
        <v>5305884.8259999985</v>
      </c>
      <c r="AW10" s="13">
        <f t="shared" si="6"/>
        <v>5790099.0989999995</v>
      </c>
      <c r="AX10" s="13">
        <f t="shared" si="6"/>
        <v>6943352.9870000007</v>
      </c>
      <c r="AY10" s="13">
        <f t="shared" si="6"/>
        <v>5898298.9650000008</v>
      </c>
      <c r="AZ10" s="13">
        <f t="shared" si="6"/>
        <v>5538086.6319999993</v>
      </c>
      <c r="BA10" s="13">
        <f t="shared" si="6"/>
        <v>8572769.1610000003</v>
      </c>
      <c r="BB10" s="13">
        <f t="shared" si="6"/>
        <v>6267278.5009999992</v>
      </c>
      <c r="BC10" s="13">
        <f t="shared" si="6"/>
        <v>6128882.7110000011</v>
      </c>
      <c r="BD10" s="13">
        <f t="shared" si="6"/>
        <v>6148546.9069999997</v>
      </c>
      <c r="BE10" s="13">
        <f t="shared" si="6"/>
        <v>0</v>
      </c>
      <c r="BF10" s="13">
        <f t="shared" si="6"/>
        <v>0</v>
      </c>
      <c r="BG10" s="13">
        <f t="shared" si="6"/>
        <v>61274324.395000018</v>
      </c>
      <c r="BH10" s="9"/>
    </row>
    <row r="11" spans="1:60" s="5" customFormat="1" ht="21" customHeight="1" x14ac:dyDescent="0.2">
      <c r="A11" s="15" t="s">
        <v>74</v>
      </c>
      <c r="B11" s="16"/>
      <c r="C11" s="17" t="s">
        <v>75</v>
      </c>
      <c r="D11" s="18">
        <f>SUM(D12:D22)</f>
        <v>82998000</v>
      </c>
      <c r="E11" s="18">
        <f t="shared" ref="E11:BG11" si="7">SUM(E12:E22)</f>
        <v>9480000</v>
      </c>
      <c r="F11" s="18">
        <f t="shared" si="7"/>
        <v>11830000</v>
      </c>
      <c r="G11" s="18">
        <f t="shared" si="7"/>
        <v>80648000</v>
      </c>
      <c r="H11" s="18">
        <f t="shared" si="7"/>
        <v>82998000</v>
      </c>
      <c r="I11" s="18">
        <f t="shared" si="7"/>
        <v>0</v>
      </c>
      <c r="J11" s="18">
        <f t="shared" si="7"/>
        <v>-2350000</v>
      </c>
      <c r="K11" s="18">
        <f t="shared" si="7"/>
        <v>0</v>
      </c>
      <c r="L11" s="18">
        <f t="shared" si="7"/>
        <v>0</v>
      </c>
      <c r="M11" s="18">
        <f>SUM(M12:M22)</f>
        <v>0</v>
      </c>
      <c r="N11" s="18">
        <f t="shared" si="7"/>
        <v>0</v>
      </c>
      <c r="O11" s="18">
        <f t="shared" si="7"/>
        <v>0</v>
      </c>
      <c r="P11" s="18">
        <f t="shared" si="7"/>
        <v>0</v>
      </c>
      <c r="Q11" s="18">
        <f t="shared" si="7"/>
        <v>0</v>
      </c>
      <c r="R11" s="18">
        <f t="shared" si="7"/>
        <v>0</v>
      </c>
      <c r="S11" s="18">
        <f t="shared" si="7"/>
        <v>0</v>
      </c>
      <c r="T11" s="18">
        <f t="shared" si="7"/>
        <v>80648000</v>
      </c>
      <c r="U11" s="18">
        <f t="shared" si="7"/>
        <v>4681124.6059999997</v>
      </c>
      <c r="V11" s="18">
        <f t="shared" si="7"/>
        <v>5311625.5259999987</v>
      </c>
      <c r="W11" s="18">
        <f t="shared" si="7"/>
        <v>5790099.0989999995</v>
      </c>
      <c r="X11" s="18">
        <f t="shared" si="7"/>
        <v>6943352.9870000007</v>
      </c>
      <c r="Y11" s="18">
        <f t="shared" si="7"/>
        <v>5918406.6000000015</v>
      </c>
      <c r="Z11" s="18">
        <f>SUM(Z12:Z22)</f>
        <v>5526461.7430000007</v>
      </c>
      <c r="AA11" s="18">
        <f t="shared" si="7"/>
        <v>8571597.2860000003</v>
      </c>
      <c r="AB11" s="18">
        <f t="shared" si="7"/>
        <v>6281407.1689999998</v>
      </c>
      <c r="AC11" s="18">
        <f t="shared" si="7"/>
        <v>6171704.1780000003</v>
      </c>
      <c r="AD11" s="18">
        <f t="shared" si="7"/>
        <v>6184720.1550000012</v>
      </c>
      <c r="AE11" s="18">
        <f t="shared" si="7"/>
        <v>0</v>
      </c>
      <c r="AF11" s="18">
        <f t="shared" si="7"/>
        <v>0</v>
      </c>
      <c r="AG11" s="18">
        <f t="shared" si="7"/>
        <v>61380499.348999999</v>
      </c>
      <c r="AH11" s="18">
        <f t="shared" si="7"/>
        <v>4681124.6059999997</v>
      </c>
      <c r="AI11" s="18">
        <f t="shared" si="7"/>
        <v>5305884.8259999985</v>
      </c>
      <c r="AJ11" s="18">
        <f t="shared" si="7"/>
        <v>5790099.0989999995</v>
      </c>
      <c r="AK11" s="18">
        <f t="shared" si="7"/>
        <v>6943352.9870000007</v>
      </c>
      <c r="AL11" s="18">
        <f t="shared" si="7"/>
        <v>5898298.9650000008</v>
      </c>
      <c r="AM11" s="18">
        <f>SUM(AM12:AM22)</f>
        <v>5538086.6319999993</v>
      </c>
      <c r="AN11" s="18">
        <f t="shared" si="7"/>
        <v>8572769.1610000003</v>
      </c>
      <c r="AO11" s="18">
        <f t="shared" si="7"/>
        <v>6273300.7369999997</v>
      </c>
      <c r="AP11" s="18">
        <f t="shared" si="7"/>
        <v>6126738.0120000001</v>
      </c>
      <c r="AQ11" s="18">
        <f t="shared" si="7"/>
        <v>6144669.3700000001</v>
      </c>
      <c r="AR11" s="18">
        <f t="shared" si="7"/>
        <v>0</v>
      </c>
      <c r="AS11" s="18">
        <f t="shared" si="7"/>
        <v>0</v>
      </c>
      <c r="AT11" s="18">
        <f t="shared" si="7"/>
        <v>61274324.395000018</v>
      </c>
      <c r="AU11" s="18">
        <f t="shared" si="7"/>
        <v>4681124.6059999997</v>
      </c>
      <c r="AV11" s="18">
        <f t="shared" si="7"/>
        <v>5305884.8259999985</v>
      </c>
      <c r="AW11" s="18">
        <f t="shared" si="7"/>
        <v>5790099.0989999995</v>
      </c>
      <c r="AX11" s="18">
        <f t="shared" si="7"/>
        <v>6943352.9870000007</v>
      </c>
      <c r="AY11" s="18">
        <f t="shared" si="7"/>
        <v>5898298.9650000008</v>
      </c>
      <c r="AZ11" s="18">
        <f>SUM(AZ12:AZ22)</f>
        <v>5538086.6319999993</v>
      </c>
      <c r="BA11" s="18">
        <f t="shared" si="7"/>
        <v>8572769.1610000003</v>
      </c>
      <c r="BB11" s="18">
        <f t="shared" si="7"/>
        <v>6267278.5009999992</v>
      </c>
      <c r="BC11" s="18">
        <f t="shared" si="7"/>
        <v>6128882.7110000011</v>
      </c>
      <c r="BD11" s="18">
        <f t="shared" si="7"/>
        <v>6148546.9069999997</v>
      </c>
      <c r="BE11" s="18">
        <f t="shared" si="7"/>
        <v>0</v>
      </c>
      <c r="BF11" s="18">
        <f t="shared" si="7"/>
        <v>0</v>
      </c>
      <c r="BG11" s="18">
        <f t="shared" si="7"/>
        <v>61274324.395000018</v>
      </c>
      <c r="BH11" s="9"/>
    </row>
    <row r="12" spans="1:60" ht="21" customHeight="1" x14ac:dyDescent="0.2">
      <c r="A12" s="19" t="s">
        <v>76</v>
      </c>
      <c r="B12" s="20" t="s">
        <v>77</v>
      </c>
      <c r="C12" s="21" t="s">
        <v>78</v>
      </c>
      <c r="D12" s="22">
        <v>57839113</v>
      </c>
      <c r="E12" s="22">
        <v>8400000</v>
      </c>
      <c r="F12" s="22">
        <v>2410000</v>
      </c>
      <c r="G12" s="22">
        <f t="shared" ref="G12:G22" si="8">SUM(D12:E12)-F12</f>
        <v>63829113</v>
      </c>
      <c r="H12" s="22">
        <v>57839113</v>
      </c>
      <c r="I12" s="22">
        <v>0</v>
      </c>
      <c r="J12" s="22">
        <v>-2350000</v>
      </c>
      <c r="K12" s="22">
        <v>0</v>
      </c>
      <c r="L12" s="22">
        <v>0</v>
      </c>
      <c r="M12" s="22">
        <v>0</v>
      </c>
      <c r="N12" s="22">
        <v>0</v>
      </c>
      <c r="O12" s="22">
        <v>8400000</v>
      </c>
      <c r="P12" s="22">
        <v>0</v>
      </c>
      <c r="Q12" s="22">
        <v>-60000</v>
      </c>
      <c r="R12" s="22">
        <v>0</v>
      </c>
      <c r="S12" s="22">
        <v>0</v>
      </c>
      <c r="T12" s="22">
        <f>SUM(H12:S12)</f>
        <v>63829113</v>
      </c>
      <c r="U12" s="22">
        <v>4251624.3600000003</v>
      </c>
      <c r="V12" s="22">
        <v>4907899.4029999999</v>
      </c>
      <c r="W12" s="22">
        <v>5396373.8279999997</v>
      </c>
      <c r="X12" s="22">
        <v>6390354.8899999997</v>
      </c>
      <c r="Y12" s="22">
        <v>5270343.8590000002</v>
      </c>
      <c r="Z12" s="22">
        <v>5008166.2699999996</v>
      </c>
      <c r="AA12" s="22">
        <v>5221205.3530000001</v>
      </c>
      <c r="AB12" s="22">
        <v>5250918.1310000001</v>
      </c>
      <c r="AC12" s="22">
        <v>5359053.585</v>
      </c>
      <c r="AD12" s="22">
        <v>5242162.9249999998</v>
      </c>
      <c r="AE12" s="22">
        <v>0</v>
      </c>
      <c r="AF12" s="22">
        <v>0</v>
      </c>
      <c r="AG12" s="22">
        <f>SUM(U12:AF12)</f>
        <v>52298102.603999995</v>
      </c>
      <c r="AH12" s="22">
        <v>4251624.3600000003</v>
      </c>
      <c r="AI12" s="22">
        <v>4903519.45</v>
      </c>
      <c r="AJ12" s="22">
        <v>5396373.8279999997</v>
      </c>
      <c r="AK12" s="22">
        <v>6390354.8899999997</v>
      </c>
      <c r="AL12" s="22">
        <v>5270343.8590000002</v>
      </c>
      <c r="AM12" s="22">
        <v>5006102.034</v>
      </c>
      <c r="AN12" s="22">
        <v>5217647.6469999999</v>
      </c>
      <c r="AO12" s="22">
        <v>5244673.9380000001</v>
      </c>
      <c r="AP12" s="22">
        <v>5323874.5199999996</v>
      </c>
      <c r="AQ12" s="22">
        <v>5205225.375</v>
      </c>
      <c r="AR12" s="22">
        <v>0</v>
      </c>
      <c r="AS12" s="22">
        <v>0</v>
      </c>
      <c r="AT12" s="22">
        <f>SUM(AH12:AS12)</f>
        <v>52209739.901000008</v>
      </c>
      <c r="AU12" s="22">
        <v>4251624.3600000003</v>
      </c>
      <c r="AV12" s="22">
        <v>4903519.45</v>
      </c>
      <c r="AW12" s="22">
        <v>5396373.8279999997</v>
      </c>
      <c r="AX12" s="22">
        <v>6390354.8899999997</v>
      </c>
      <c r="AY12" s="22">
        <v>5270343.8590000002</v>
      </c>
      <c r="AZ12" s="22">
        <v>5006102.034</v>
      </c>
      <c r="BA12" s="22">
        <v>5217647.6469999999</v>
      </c>
      <c r="BB12" s="22">
        <v>5244673.9380000001</v>
      </c>
      <c r="BC12" s="22">
        <v>5323874.5199999996</v>
      </c>
      <c r="BD12" s="22">
        <v>5205225.375</v>
      </c>
      <c r="BE12" s="22">
        <v>0</v>
      </c>
      <c r="BF12" s="22">
        <v>0</v>
      </c>
      <c r="BG12" s="22">
        <f>SUM(AU12:BF12)</f>
        <v>52209739.901000008</v>
      </c>
      <c r="BH12" s="9"/>
    </row>
    <row r="13" spans="1:60" ht="21" customHeight="1" x14ac:dyDescent="0.2">
      <c r="A13" s="23" t="s">
        <v>79</v>
      </c>
      <c r="B13" s="20" t="s">
        <v>77</v>
      </c>
      <c r="C13" s="24" t="s">
        <v>80</v>
      </c>
      <c r="D13" s="25">
        <v>248791</v>
      </c>
      <c r="E13" s="22">
        <v>20000</v>
      </c>
      <c r="F13" s="22">
        <v>0</v>
      </c>
      <c r="G13" s="22">
        <f t="shared" si="8"/>
        <v>268791</v>
      </c>
      <c r="H13" s="25">
        <v>248791</v>
      </c>
      <c r="I13" s="25">
        <v>0</v>
      </c>
      <c r="J13" s="25">
        <v>0</v>
      </c>
      <c r="K13" s="25">
        <v>0</v>
      </c>
      <c r="L13" s="25">
        <v>0</v>
      </c>
      <c r="M13" s="22">
        <v>0</v>
      </c>
      <c r="N13" s="25">
        <v>0</v>
      </c>
      <c r="O13" s="22">
        <v>20000</v>
      </c>
      <c r="P13" s="22">
        <v>0</v>
      </c>
      <c r="Q13" s="25">
        <v>0</v>
      </c>
      <c r="R13" s="25">
        <v>0</v>
      </c>
      <c r="S13" s="25">
        <v>0</v>
      </c>
      <c r="T13" s="25">
        <f t="shared" ref="T13:T21" si="9">SUM(H13:S13)</f>
        <v>268791</v>
      </c>
      <c r="U13" s="25">
        <v>13709.787</v>
      </c>
      <c r="V13" s="25">
        <v>20390.628000000001</v>
      </c>
      <c r="W13" s="25">
        <v>19748.123</v>
      </c>
      <c r="X13" s="25">
        <v>26319.248</v>
      </c>
      <c r="Y13" s="25">
        <v>22609.126</v>
      </c>
      <c r="Z13" s="22">
        <v>25470.132000000001</v>
      </c>
      <c r="AA13" s="25">
        <v>22609.126</v>
      </c>
      <c r="AB13" s="25">
        <v>22609.126</v>
      </c>
      <c r="AC13" s="22">
        <v>22609.126</v>
      </c>
      <c r="AD13" s="25">
        <v>22609.126</v>
      </c>
      <c r="AE13" s="25">
        <v>0</v>
      </c>
      <c r="AF13" s="25">
        <v>0</v>
      </c>
      <c r="AG13" s="22">
        <f t="shared" ref="AG13:AG22" si="10">SUM(U13:AF13)</f>
        <v>218683.54799999995</v>
      </c>
      <c r="AH13" s="25">
        <v>13709.787</v>
      </c>
      <c r="AI13" s="25">
        <v>20390.628000000001</v>
      </c>
      <c r="AJ13" s="25">
        <v>19748.123</v>
      </c>
      <c r="AK13" s="25">
        <v>26319.248</v>
      </c>
      <c r="AL13" s="25">
        <v>22609.126</v>
      </c>
      <c r="AM13" s="22">
        <v>25470.132000000001</v>
      </c>
      <c r="AN13" s="25">
        <v>22609.126</v>
      </c>
      <c r="AO13" s="25">
        <v>22609.126</v>
      </c>
      <c r="AP13" s="22">
        <v>22609.126</v>
      </c>
      <c r="AQ13" s="25">
        <v>22609.126</v>
      </c>
      <c r="AR13" s="25">
        <v>0</v>
      </c>
      <c r="AS13" s="25">
        <v>0</v>
      </c>
      <c r="AT13" s="25">
        <f t="shared" ref="AT13:AT21" si="11">SUM(AH13:AS13)</f>
        <v>218683.54799999995</v>
      </c>
      <c r="AU13" s="25">
        <v>13709.787</v>
      </c>
      <c r="AV13" s="25">
        <v>20390.628000000001</v>
      </c>
      <c r="AW13" s="25">
        <v>19748.123</v>
      </c>
      <c r="AX13" s="25">
        <v>26319.248</v>
      </c>
      <c r="AY13" s="25">
        <v>22609.126</v>
      </c>
      <c r="AZ13" s="22">
        <v>25470.132000000001</v>
      </c>
      <c r="BA13" s="25">
        <v>22609.126</v>
      </c>
      <c r="BB13" s="25">
        <v>22609.126</v>
      </c>
      <c r="BC13" s="22">
        <v>22609.126</v>
      </c>
      <c r="BD13" s="25">
        <v>22609.126</v>
      </c>
      <c r="BE13" s="25">
        <v>0</v>
      </c>
      <c r="BF13" s="25">
        <v>0</v>
      </c>
      <c r="BG13" s="25">
        <f t="shared" ref="BG13:BG21" si="12">SUM(AU13:BF13)</f>
        <v>218683.54799999995</v>
      </c>
      <c r="BH13" s="9"/>
    </row>
    <row r="14" spans="1:60" ht="21" customHeight="1" x14ac:dyDescent="0.2">
      <c r="A14" s="23" t="s">
        <v>81</v>
      </c>
      <c r="B14" s="20" t="s">
        <v>77</v>
      </c>
      <c r="C14" s="24" t="s">
        <v>82</v>
      </c>
      <c r="D14" s="25">
        <v>879379</v>
      </c>
      <c r="E14" s="22">
        <v>300000</v>
      </c>
      <c r="F14" s="22">
        <v>0</v>
      </c>
      <c r="G14" s="22">
        <f t="shared" si="8"/>
        <v>1179379</v>
      </c>
      <c r="H14" s="25">
        <v>879379</v>
      </c>
      <c r="I14" s="25">
        <v>0</v>
      </c>
      <c r="J14" s="25">
        <v>0</v>
      </c>
      <c r="K14" s="25">
        <v>0</v>
      </c>
      <c r="L14" s="25">
        <v>0</v>
      </c>
      <c r="M14" s="22">
        <v>0</v>
      </c>
      <c r="N14" s="25">
        <v>300000</v>
      </c>
      <c r="O14" s="22">
        <v>0</v>
      </c>
      <c r="P14" s="22">
        <v>0</v>
      </c>
      <c r="Q14" s="25">
        <v>0</v>
      </c>
      <c r="R14" s="25">
        <v>0</v>
      </c>
      <c r="S14" s="25">
        <v>0</v>
      </c>
      <c r="T14" s="25">
        <f t="shared" si="9"/>
        <v>1179379</v>
      </c>
      <c r="U14" s="25">
        <v>68776.494999999995</v>
      </c>
      <c r="V14" s="25">
        <v>74856.198000000004</v>
      </c>
      <c r="W14" s="25">
        <v>86286.59</v>
      </c>
      <c r="X14" s="25">
        <v>102728.102</v>
      </c>
      <c r="Y14" s="25">
        <v>79092.497000000003</v>
      </c>
      <c r="Z14" s="22">
        <v>73266.354999999996</v>
      </c>
      <c r="AA14" s="25">
        <v>80305.987999999998</v>
      </c>
      <c r="AB14" s="25">
        <v>77486.327000000005</v>
      </c>
      <c r="AC14" s="22">
        <v>81821.241999999998</v>
      </c>
      <c r="AD14" s="25">
        <v>76530.535999999993</v>
      </c>
      <c r="AE14" s="25">
        <v>0</v>
      </c>
      <c r="AF14" s="25">
        <v>0</v>
      </c>
      <c r="AG14" s="22">
        <f t="shared" si="10"/>
        <v>801150.33</v>
      </c>
      <c r="AH14" s="25">
        <v>68776.494999999995</v>
      </c>
      <c r="AI14" s="25">
        <v>74856.198000000004</v>
      </c>
      <c r="AJ14" s="25">
        <v>86286.59</v>
      </c>
      <c r="AK14" s="25">
        <v>102728.102</v>
      </c>
      <c r="AL14" s="25">
        <v>79092.497000000003</v>
      </c>
      <c r="AM14" s="22">
        <v>72406.366999999998</v>
      </c>
      <c r="AN14" s="25">
        <v>80305.987999999998</v>
      </c>
      <c r="AO14" s="25">
        <v>77486.327000000005</v>
      </c>
      <c r="AP14" s="22">
        <v>80220.349000000002</v>
      </c>
      <c r="AQ14" s="25">
        <v>73717.418000000005</v>
      </c>
      <c r="AR14" s="25">
        <v>0</v>
      </c>
      <c r="AS14" s="25">
        <v>0</v>
      </c>
      <c r="AT14" s="25">
        <f t="shared" si="11"/>
        <v>795876.33100000001</v>
      </c>
      <c r="AU14" s="25">
        <v>68776.494999999995</v>
      </c>
      <c r="AV14" s="25">
        <v>74856.198000000004</v>
      </c>
      <c r="AW14" s="25">
        <v>86286.59</v>
      </c>
      <c r="AX14" s="25">
        <v>102728.102</v>
      </c>
      <c r="AY14" s="25">
        <v>79092.497000000003</v>
      </c>
      <c r="AZ14" s="22">
        <v>72406.366999999998</v>
      </c>
      <c r="BA14" s="25">
        <v>80305.987999999998</v>
      </c>
      <c r="BB14" s="25">
        <v>77486.327000000005</v>
      </c>
      <c r="BC14" s="22">
        <v>80220.349000000002</v>
      </c>
      <c r="BD14" s="25">
        <v>73717.418000000005</v>
      </c>
      <c r="BE14" s="25">
        <v>0</v>
      </c>
      <c r="BF14" s="25">
        <v>0</v>
      </c>
      <c r="BG14" s="25">
        <f t="shared" si="12"/>
        <v>795876.33100000001</v>
      </c>
      <c r="BH14" s="9"/>
    </row>
    <row r="15" spans="1:60" s="5" customFormat="1" ht="21" customHeight="1" x14ac:dyDescent="0.2">
      <c r="A15" s="23" t="s">
        <v>83</v>
      </c>
      <c r="B15" s="20" t="s">
        <v>77</v>
      </c>
      <c r="C15" s="24" t="s">
        <v>84</v>
      </c>
      <c r="D15" s="25">
        <v>216973</v>
      </c>
      <c r="E15" s="22">
        <v>0</v>
      </c>
      <c r="F15" s="22">
        <v>0</v>
      </c>
      <c r="G15" s="22">
        <f t="shared" si="8"/>
        <v>216973</v>
      </c>
      <c r="H15" s="25">
        <v>216973</v>
      </c>
      <c r="I15" s="25">
        <v>0</v>
      </c>
      <c r="J15" s="25">
        <v>0</v>
      </c>
      <c r="K15" s="25">
        <v>0</v>
      </c>
      <c r="L15" s="25">
        <v>0</v>
      </c>
      <c r="M15" s="22">
        <v>0</v>
      </c>
      <c r="N15" s="25">
        <v>0</v>
      </c>
      <c r="O15" s="22">
        <v>0</v>
      </c>
      <c r="P15" s="22">
        <v>0</v>
      </c>
      <c r="Q15" s="25">
        <v>0</v>
      </c>
      <c r="R15" s="25">
        <v>0</v>
      </c>
      <c r="S15" s="25">
        <v>0</v>
      </c>
      <c r="T15" s="25">
        <f t="shared" si="9"/>
        <v>216973</v>
      </c>
      <c r="U15" s="25">
        <v>11851.8</v>
      </c>
      <c r="V15" s="25">
        <v>14672.987999999999</v>
      </c>
      <c r="W15" s="25">
        <v>15964.413</v>
      </c>
      <c r="X15" s="25">
        <v>18847.137999999999</v>
      </c>
      <c r="Y15" s="25">
        <v>15816.48</v>
      </c>
      <c r="Z15" s="22">
        <v>15249.403</v>
      </c>
      <c r="AA15" s="25">
        <v>15979.825999999999</v>
      </c>
      <c r="AB15" s="25">
        <v>15939.753000000001</v>
      </c>
      <c r="AC15" s="22">
        <v>16272.607</v>
      </c>
      <c r="AD15" s="25">
        <v>16737.975999999999</v>
      </c>
      <c r="AE15" s="25">
        <v>0</v>
      </c>
      <c r="AF15" s="25">
        <v>0</v>
      </c>
      <c r="AG15" s="22">
        <f t="shared" si="10"/>
        <v>157332.38399999999</v>
      </c>
      <c r="AH15" s="25">
        <v>11851.8</v>
      </c>
      <c r="AI15" s="25">
        <v>14672.987999999999</v>
      </c>
      <c r="AJ15" s="25">
        <v>15964.413</v>
      </c>
      <c r="AK15" s="25">
        <v>18847.137999999999</v>
      </c>
      <c r="AL15" s="25">
        <v>15816.48</v>
      </c>
      <c r="AM15" s="22">
        <v>15249.403</v>
      </c>
      <c r="AN15" s="25">
        <v>15979.825999999999</v>
      </c>
      <c r="AO15" s="25">
        <v>15933.589</v>
      </c>
      <c r="AP15" s="22">
        <v>16050.710999999999</v>
      </c>
      <c r="AQ15" s="25">
        <v>16685.583999999999</v>
      </c>
      <c r="AR15" s="25">
        <v>0</v>
      </c>
      <c r="AS15" s="25">
        <v>0</v>
      </c>
      <c r="AT15" s="25">
        <f t="shared" si="11"/>
        <v>157051.93200000003</v>
      </c>
      <c r="AU15" s="25">
        <v>11851.8</v>
      </c>
      <c r="AV15" s="25">
        <v>14672.987999999999</v>
      </c>
      <c r="AW15" s="25">
        <v>15964.413</v>
      </c>
      <c r="AX15" s="25">
        <v>18847.137999999999</v>
      </c>
      <c r="AY15" s="25">
        <v>15816.48</v>
      </c>
      <c r="AZ15" s="22">
        <v>15249.403</v>
      </c>
      <c r="BA15" s="25">
        <v>15979.825999999999</v>
      </c>
      <c r="BB15" s="25">
        <v>15933.589</v>
      </c>
      <c r="BC15" s="22">
        <v>16050.710999999999</v>
      </c>
      <c r="BD15" s="25">
        <v>16685.583999999999</v>
      </c>
      <c r="BE15" s="25">
        <v>0</v>
      </c>
      <c r="BF15" s="25">
        <v>0</v>
      </c>
      <c r="BG15" s="25">
        <f t="shared" si="12"/>
        <v>157051.93200000003</v>
      </c>
      <c r="BH15" s="9"/>
    </row>
    <row r="16" spans="1:60" s="5" customFormat="1" ht="21" customHeight="1" x14ac:dyDescent="0.2">
      <c r="A16" s="26" t="s">
        <v>85</v>
      </c>
      <c r="B16" s="20" t="s">
        <v>77</v>
      </c>
      <c r="C16" s="27" t="s">
        <v>86</v>
      </c>
      <c r="D16" s="25">
        <v>311411</v>
      </c>
      <c r="E16" s="22">
        <v>30000</v>
      </c>
      <c r="F16" s="22">
        <v>0</v>
      </c>
      <c r="G16" s="22">
        <f t="shared" si="8"/>
        <v>341411</v>
      </c>
      <c r="H16" s="25">
        <v>311411</v>
      </c>
      <c r="I16" s="28">
        <v>0</v>
      </c>
      <c r="J16" s="28">
        <v>0</v>
      </c>
      <c r="K16" s="28">
        <v>0</v>
      </c>
      <c r="L16" s="25">
        <v>0</v>
      </c>
      <c r="M16" s="22">
        <v>0</v>
      </c>
      <c r="N16" s="28">
        <v>0</v>
      </c>
      <c r="O16" s="22">
        <v>30000</v>
      </c>
      <c r="P16" s="22">
        <v>0</v>
      </c>
      <c r="Q16" s="28">
        <v>0</v>
      </c>
      <c r="R16" s="22">
        <v>0</v>
      </c>
      <c r="S16" s="25">
        <v>0</v>
      </c>
      <c r="T16" s="25">
        <f t="shared" si="9"/>
        <v>341411</v>
      </c>
      <c r="U16" s="25">
        <v>23025.599999999999</v>
      </c>
      <c r="V16" s="25">
        <v>28495.8</v>
      </c>
      <c r="W16" s="25">
        <v>27972</v>
      </c>
      <c r="X16" s="25">
        <v>27978.017</v>
      </c>
      <c r="Y16" s="25">
        <v>27712.799999999999</v>
      </c>
      <c r="Z16" s="25">
        <v>26719.200000000001</v>
      </c>
      <c r="AA16" s="25">
        <v>27999</v>
      </c>
      <c r="AB16" s="25">
        <v>27928.799999999999</v>
      </c>
      <c r="AC16" s="22">
        <v>28512</v>
      </c>
      <c r="AD16" s="28">
        <v>29327.4</v>
      </c>
      <c r="AE16" s="28">
        <v>0</v>
      </c>
      <c r="AF16" s="28">
        <v>0</v>
      </c>
      <c r="AG16" s="22">
        <f t="shared" si="10"/>
        <v>275670.61699999997</v>
      </c>
      <c r="AH16" s="25">
        <v>23025.599999999999</v>
      </c>
      <c r="AI16" s="25">
        <v>28495.8</v>
      </c>
      <c r="AJ16" s="25">
        <v>27972</v>
      </c>
      <c r="AK16" s="28">
        <v>27978.017</v>
      </c>
      <c r="AL16" s="28">
        <v>27712.799999999999</v>
      </c>
      <c r="AM16" s="22">
        <v>26719.200000000001</v>
      </c>
      <c r="AN16" s="28">
        <v>27999</v>
      </c>
      <c r="AO16" s="28">
        <v>27918</v>
      </c>
      <c r="AP16" s="22">
        <v>28123.200000000001</v>
      </c>
      <c r="AQ16" s="28">
        <v>29235.599999999999</v>
      </c>
      <c r="AR16" s="28">
        <v>0</v>
      </c>
      <c r="AS16" s="28">
        <v>0</v>
      </c>
      <c r="AT16" s="25">
        <f t="shared" si="11"/>
        <v>275179.217</v>
      </c>
      <c r="AU16" s="25">
        <v>23025.599999999999</v>
      </c>
      <c r="AV16" s="25">
        <v>28495.8</v>
      </c>
      <c r="AW16" s="25">
        <v>27972</v>
      </c>
      <c r="AX16" s="28">
        <v>27978.017</v>
      </c>
      <c r="AY16" s="28">
        <v>27712.799999999999</v>
      </c>
      <c r="AZ16" s="22">
        <v>26719.200000000001</v>
      </c>
      <c r="BA16" s="28">
        <v>27999</v>
      </c>
      <c r="BB16" s="28">
        <v>27918</v>
      </c>
      <c r="BC16" s="22">
        <v>28123.200000000001</v>
      </c>
      <c r="BD16" s="28">
        <v>29235.599999999999</v>
      </c>
      <c r="BE16" s="28">
        <v>0</v>
      </c>
      <c r="BF16" s="28">
        <v>0</v>
      </c>
      <c r="BG16" s="25">
        <f t="shared" si="12"/>
        <v>275179.217</v>
      </c>
      <c r="BH16" s="9"/>
    </row>
    <row r="17" spans="1:60" ht="21" customHeight="1" x14ac:dyDescent="0.2">
      <c r="A17" s="23" t="s">
        <v>87</v>
      </c>
      <c r="B17" s="20" t="s">
        <v>77</v>
      </c>
      <c r="C17" s="24" t="s">
        <v>88</v>
      </c>
      <c r="D17" s="25">
        <v>2717548</v>
      </c>
      <c r="E17" s="22">
        <v>260000</v>
      </c>
      <c r="F17" s="22">
        <v>0</v>
      </c>
      <c r="G17" s="22">
        <f t="shared" si="8"/>
        <v>2977548</v>
      </c>
      <c r="H17" s="25">
        <v>2717548</v>
      </c>
      <c r="I17" s="25">
        <v>0</v>
      </c>
      <c r="J17" s="25">
        <v>0</v>
      </c>
      <c r="K17" s="25">
        <v>0</v>
      </c>
      <c r="L17" s="25">
        <v>0</v>
      </c>
      <c r="M17" s="22">
        <v>0</v>
      </c>
      <c r="N17" s="25">
        <v>0</v>
      </c>
      <c r="O17" s="22">
        <v>200000</v>
      </c>
      <c r="P17" s="22">
        <v>0</v>
      </c>
      <c r="Q17" s="25">
        <v>60000</v>
      </c>
      <c r="R17" s="25">
        <v>0</v>
      </c>
      <c r="S17" s="25">
        <v>0</v>
      </c>
      <c r="T17" s="25">
        <f t="shared" si="9"/>
        <v>2977548</v>
      </c>
      <c r="U17" s="25">
        <v>7953.884</v>
      </c>
      <c r="V17" s="25">
        <v>15557.514999999999</v>
      </c>
      <c r="W17" s="25">
        <v>16313.17</v>
      </c>
      <c r="X17" s="25">
        <v>2191.8420000000001</v>
      </c>
      <c r="Y17" s="25">
        <v>10062.132</v>
      </c>
      <c r="Z17" s="22">
        <v>31542.007000000001</v>
      </c>
      <c r="AA17" s="25">
        <v>2627097.0809999998</v>
      </c>
      <c r="AB17" s="25">
        <v>161683.11799999999</v>
      </c>
      <c r="AC17" s="22">
        <v>41384.908000000003</v>
      </c>
      <c r="AD17" s="25">
        <v>27466.937999999998</v>
      </c>
      <c r="AE17" s="25">
        <v>0</v>
      </c>
      <c r="AF17" s="25">
        <v>0</v>
      </c>
      <c r="AG17" s="22">
        <f t="shared" si="10"/>
        <v>2941252.5949999993</v>
      </c>
      <c r="AH17" s="25">
        <v>7953.884</v>
      </c>
      <c r="AI17" s="25">
        <v>15557.514999999999</v>
      </c>
      <c r="AJ17" s="25">
        <v>16313.17</v>
      </c>
      <c r="AK17" s="25">
        <v>2191.8420000000001</v>
      </c>
      <c r="AL17" s="25">
        <v>3956.5169999999998</v>
      </c>
      <c r="AM17" s="22">
        <v>35585.360999999997</v>
      </c>
      <c r="AN17" s="25">
        <v>2629159.3420000002</v>
      </c>
      <c r="AO17" s="25">
        <v>161683.11799999999</v>
      </c>
      <c r="AP17" s="22">
        <v>41384.908000000003</v>
      </c>
      <c r="AQ17" s="25">
        <v>27466.937999999998</v>
      </c>
      <c r="AR17" s="25">
        <v>0</v>
      </c>
      <c r="AS17" s="25">
        <v>0</v>
      </c>
      <c r="AT17" s="25">
        <f t="shared" si="11"/>
        <v>2941252.5949999997</v>
      </c>
      <c r="AU17" s="25">
        <v>7953.884</v>
      </c>
      <c r="AV17" s="25">
        <v>15557.514999999999</v>
      </c>
      <c r="AW17" s="25">
        <v>16313.17</v>
      </c>
      <c r="AX17" s="25">
        <v>2191.8420000000001</v>
      </c>
      <c r="AY17" s="25">
        <v>3956.5169999999998</v>
      </c>
      <c r="AZ17" s="22">
        <v>35585.360999999997</v>
      </c>
      <c r="BA17" s="25">
        <v>2629159.3420000002</v>
      </c>
      <c r="BB17" s="25">
        <v>158713.375</v>
      </c>
      <c r="BC17" s="22">
        <v>42980.23</v>
      </c>
      <c r="BD17" s="25">
        <v>28841.359</v>
      </c>
      <c r="BE17" s="25">
        <v>0</v>
      </c>
      <c r="BF17" s="25">
        <v>0</v>
      </c>
      <c r="BG17" s="25">
        <f t="shared" si="12"/>
        <v>2941252.5950000002</v>
      </c>
      <c r="BH17" s="9"/>
    </row>
    <row r="18" spans="1:60" s="5" customFormat="1" ht="21" customHeight="1" x14ac:dyDescent="0.2">
      <c r="A18" s="23" t="s">
        <v>89</v>
      </c>
      <c r="B18" s="20" t="s">
        <v>77</v>
      </c>
      <c r="C18" s="24" t="s">
        <v>90</v>
      </c>
      <c r="D18" s="25">
        <v>1871311</v>
      </c>
      <c r="E18" s="22">
        <v>170000</v>
      </c>
      <c r="F18" s="22">
        <v>0</v>
      </c>
      <c r="G18" s="22">
        <f t="shared" si="8"/>
        <v>2041311</v>
      </c>
      <c r="H18" s="25">
        <v>1871311</v>
      </c>
      <c r="I18" s="25">
        <v>0</v>
      </c>
      <c r="J18" s="25">
        <v>0</v>
      </c>
      <c r="K18" s="25">
        <v>0</v>
      </c>
      <c r="L18" s="25">
        <v>0</v>
      </c>
      <c r="M18" s="22">
        <v>0</v>
      </c>
      <c r="N18" s="25">
        <v>0</v>
      </c>
      <c r="O18" s="22">
        <v>170000</v>
      </c>
      <c r="P18" s="22">
        <v>0</v>
      </c>
      <c r="Q18" s="25">
        <v>0</v>
      </c>
      <c r="R18" s="25">
        <v>0</v>
      </c>
      <c r="S18" s="25">
        <v>0</v>
      </c>
      <c r="T18" s="25">
        <f t="shared" si="9"/>
        <v>2041311</v>
      </c>
      <c r="U18" s="25">
        <v>218972.943</v>
      </c>
      <c r="V18" s="25">
        <v>91377.194000000003</v>
      </c>
      <c r="W18" s="25">
        <v>75302.567999999999</v>
      </c>
      <c r="X18" s="25">
        <v>114079.98299999999</v>
      </c>
      <c r="Y18" s="25">
        <v>119805.659</v>
      </c>
      <c r="Z18" s="22">
        <v>99551.100999999995</v>
      </c>
      <c r="AA18" s="25">
        <v>269080.23499999999</v>
      </c>
      <c r="AB18" s="25">
        <v>205450.18400000001</v>
      </c>
      <c r="AC18" s="22">
        <v>213717.08499999999</v>
      </c>
      <c r="AD18" s="25">
        <v>275035.353</v>
      </c>
      <c r="AE18" s="25">
        <v>0</v>
      </c>
      <c r="AF18" s="25">
        <v>0</v>
      </c>
      <c r="AG18" s="22">
        <f t="shared" si="10"/>
        <v>1682372.3050000002</v>
      </c>
      <c r="AH18" s="25">
        <v>218972.943</v>
      </c>
      <c r="AI18" s="25">
        <v>90016.447</v>
      </c>
      <c r="AJ18" s="25">
        <v>75302.567999999999</v>
      </c>
      <c r="AK18" s="25">
        <v>114079.98299999999</v>
      </c>
      <c r="AL18" s="25">
        <v>118769.07799999999</v>
      </c>
      <c r="AM18" s="22">
        <v>99892.620999999999</v>
      </c>
      <c r="AN18" s="25">
        <v>269775.29599999997</v>
      </c>
      <c r="AO18" s="25">
        <v>205450.18400000001</v>
      </c>
      <c r="AP18" s="22">
        <v>212152.68400000001</v>
      </c>
      <c r="AQ18" s="25">
        <v>274879.42800000001</v>
      </c>
      <c r="AR18" s="25">
        <v>0</v>
      </c>
      <c r="AS18" s="25">
        <v>0</v>
      </c>
      <c r="AT18" s="25">
        <f t="shared" si="11"/>
        <v>1679291.2320000001</v>
      </c>
      <c r="AU18" s="25">
        <v>218972.943</v>
      </c>
      <c r="AV18" s="25">
        <v>90016.447</v>
      </c>
      <c r="AW18" s="25">
        <v>75302.567999999999</v>
      </c>
      <c r="AX18" s="25">
        <v>114079.98299999999</v>
      </c>
      <c r="AY18" s="25">
        <v>118769.07799999999</v>
      </c>
      <c r="AZ18" s="22">
        <v>99892.620999999999</v>
      </c>
      <c r="BA18" s="25">
        <v>269775.29599999997</v>
      </c>
      <c r="BB18" s="25">
        <v>205438.304</v>
      </c>
      <c r="BC18" s="22">
        <v>211791.103</v>
      </c>
      <c r="BD18" s="25">
        <v>275252.88900000002</v>
      </c>
      <c r="BE18" s="25">
        <v>0</v>
      </c>
      <c r="BF18" s="25">
        <v>0</v>
      </c>
      <c r="BG18" s="25">
        <f t="shared" si="12"/>
        <v>1679291.2319999998</v>
      </c>
      <c r="BH18" s="9"/>
    </row>
    <row r="19" spans="1:60" ht="21" customHeight="1" x14ac:dyDescent="0.2">
      <c r="A19" s="23" t="s">
        <v>91</v>
      </c>
      <c r="B19" s="20" t="s">
        <v>77</v>
      </c>
      <c r="C19" s="24" t="s">
        <v>92</v>
      </c>
      <c r="D19" s="25">
        <v>9600851</v>
      </c>
      <c r="E19" s="22">
        <v>0</v>
      </c>
      <c r="F19" s="22">
        <v>9420000</v>
      </c>
      <c r="G19" s="22">
        <f t="shared" si="8"/>
        <v>180851</v>
      </c>
      <c r="H19" s="25">
        <v>9600851</v>
      </c>
      <c r="I19" s="25">
        <v>0</v>
      </c>
      <c r="J19" s="25">
        <v>0</v>
      </c>
      <c r="K19" s="25">
        <v>0</v>
      </c>
      <c r="L19" s="25">
        <v>0</v>
      </c>
      <c r="M19" s="22">
        <v>0</v>
      </c>
      <c r="N19" s="25">
        <v>-300000</v>
      </c>
      <c r="O19" s="22">
        <v>-9120000</v>
      </c>
      <c r="P19" s="22">
        <v>0</v>
      </c>
      <c r="Q19" s="25">
        <v>0</v>
      </c>
      <c r="R19" s="25">
        <v>0</v>
      </c>
      <c r="S19" s="25">
        <v>0</v>
      </c>
      <c r="T19" s="25">
        <f t="shared" si="9"/>
        <v>180851</v>
      </c>
      <c r="U19" s="25">
        <v>0</v>
      </c>
      <c r="V19" s="25">
        <v>12449.736000000001</v>
      </c>
      <c r="W19" s="25">
        <v>14136.95</v>
      </c>
      <c r="X19" s="25">
        <v>14372.927</v>
      </c>
      <c r="Y19" s="25">
        <v>16608.288</v>
      </c>
      <c r="Z19" s="22">
        <v>15168.550999999999</v>
      </c>
      <c r="AA19" s="25">
        <v>13607.120999999999</v>
      </c>
      <c r="AB19" s="25">
        <v>13443.934999999999</v>
      </c>
      <c r="AC19" s="22">
        <v>12898.252</v>
      </c>
      <c r="AD19" s="25">
        <v>11507.37</v>
      </c>
      <c r="AE19" s="25">
        <v>0</v>
      </c>
      <c r="AF19" s="25">
        <v>0</v>
      </c>
      <c r="AG19" s="22">
        <f t="shared" si="10"/>
        <v>124193.12999999998</v>
      </c>
      <c r="AH19" s="25">
        <v>0</v>
      </c>
      <c r="AI19" s="25">
        <v>12449.736000000001</v>
      </c>
      <c r="AJ19" s="25">
        <v>14136.95</v>
      </c>
      <c r="AK19" s="25">
        <v>14372.927</v>
      </c>
      <c r="AL19" s="25">
        <v>16608.288</v>
      </c>
      <c r="AM19" s="22">
        <v>15168.550999999999</v>
      </c>
      <c r="AN19" s="25">
        <v>12778.18</v>
      </c>
      <c r="AO19" s="25">
        <v>13443.934999999999</v>
      </c>
      <c r="AP19" s="22">
        <v>12898.252</v>
      </c>
      <c r="AQ19" s="25">
        <v>11507.37</v>
      </c>
      <c r="AR19" s="25">
        <v>0</v>
      </c>
      <c r="AS19" s="25">
        <v>0</v>
      </c>
      <c r="AT19" s="25">
        <f t="shared" si="11"/>
        <v>123364.18899999998</v>
      </c>
      <c r="AU19" s="25">
        <v>0</v>
      </c>
      <c r="AV19" s="25">
        <v>12449.736000000001</v>
      </c>
      <c r="AW19" s="25">
        <v>14136.95</v>
      </c>
      <c r="AX19" s="25">
        <v>14372.927</v>
      </c>
      <c r="AY19" s="25">
        <v>16608.288</v>
      </c>
      <c r="AZ19" s="22">
        <v>15168.550999999999</v>
      </c>
      <c r="BA19" s="25">
        <v>12778.18</v>
      </c>
      <c r="BB19" s="25">
        <v>13443.934999999999</v>
      </c>
      <c r="BC19" s="22">
        <v>12898.252</v>
      </c>
      <c r="BD19" s="25">
        <v>11507.37</v>
      </c>
      <c r="BE19" s="25">
        <v>0</v>
      </c>
      <c r="BF19" s="25">
        <v>0</v>
      </c>
      <c r="BG19" s="25">
        <f t="shared" si="12"/>
        <v>123364.18899999998</v>
      </c>
      <c r="BH19" s="9"/>
    </row>
    <row r="20" spans="1:60" ht="21" customHeight="1" x14ac:dyDescent="0.2">
      <c r="A20" s="23" t="s">
        <v>93</v>
      </c>
      <c r="B20" s="20" t="s">
        <v>77</v>
      </c>
      <c r="C20" s="24" t="s">
        <v>94</v>
      </c>
      <c r="D20" s="25">
        <v>5988211</v>
      </c>
      <c r="E20" s="22">
        <v>300000</v>
      </c>
      <c r="F20" s="22">
        <v>0</v>
      </c>
      <c r="G20" s="22">
        <f t="shared" si="8"/>
        <v>6288211</v>
      </c>
      <c r="H20" s="25">
        <v>5988211</v>
      </c>
      <c r="I20" s="25">
        <v>0</v>
      </c>
      <c r="J20" s="25">
        <v>0</v>
      </c>
      <c r="K20" s="25">
        <v>0</v>
      </c>
      <c r="L20" s="25">
        <v>0</v>
      </c>
      <c r="M20" s="22">
        <v>0</v>
      </c>
      <c r="N20" s="25">
        <v>0</v>
      </c>
      <c r="O20" s="22">
        <v>300000</v>
      </c>
      <c r="P20" s="22">
        <v>0</v>
      </c>
      <c r="Q20" s="25">
        <v>0</v>
      </c>
      <c r="R20" s="25">
        <v>0</v>
      </c>
      <c r="S20" s="25">
        <v>0</v>
      </c>
      <c r="T20" s="25">
        <f t="shared" si="9"/>
        <v>6288211</v>
      </c>
      <c r="U20" s="25">
        <v>540.11500000000001</v>
      </c>
      <c r="V20" s="25">
        <v>7446.0010000000002</v>
      </c>
      <c r="W20" s="25">
        <v>10149.865</v>
      </c>
      <c r="X20" s="25">
        <v>534.54200000000003</v>
      </c>
      <c r="Y20" s="25">
        <v>7777.2809999999999</v>
      </c>
      <c r="Z20" s="22">
        <v>27863.446</v>
      </c>
      <c r="AA20" s="25">
        <v>40413.116999999998</v>
      </c>
      <c r="AB20" s="25">
        <v>168046.22399999999</v>
      </c>
      <c r="AC20" s="22">
        <v>146250.946</v>
      </c>
      <c r="AD20" s="25">
        <v>237055.239</v>
      </c>
      <c r="AE20" s="25">
        <v>0</v>
      </c>
      <c r="AF20" s="25">
        <v>0</v>
      </c>
      <c r="AG20" s="22">
        <f t="shared" si="10"/>
        <v>646076.77600000007</v>
      </c>
      <c r="AH20" s="25">
        <v>540.11500000000001</v>
      </c>
      <c r="AI20" s="25">
        <v>7446.0010000000002</v>
      </c>
      <c r="AJ20" s="25">
        <v>10149.865</v>
      </c>
      <c r="AK20" s="25">
        <v>534.54200000000003</v>
      </c>
      <c r="AL20" s="25">
        <v>3132.7130000000002</v>
      </c>
      <c r="AM20" s="22">
        <v>30812.01</v>
      </c>
      <c r="AN20" s="25">
        <v>42109.120999999999</v>
      </c>
      <c r="AO20" s="25">
        <v>168046.22399999999</v>
      </c>
      <c r="AP20" s="22">
        <v>146250.946</v>
      </c>
      <c r="AQ20" s="25">
        <v>237055.239</v>
      </c>
      <c r="AR20" s="25">
        <v>0</v>
      </c>
      <c r="AS20" s="25">
        <v>0</v>
      </c>
      <c r="AT20" s="25">
        <f t="shared" si="11"/>
        <v>646076.77600000007</v>
      </c>
      <c r="AU20" s="25">
        <v>540.11500000000001</v>
      </c>
      <c r="AV20" s="25">
        <v>7446.0010000000002</v>
      </c>
      <c r="AW20" s="25">
        <v>10149.865</v>
      </c>
      <c r="AX20" s="25">
        <v>534.54200000000003</v>
      </c>
      <c r="AY20" s="25">
        <v>3132.7130000000002</v>
      </c>
      <c r="AZ20" s="22">
        <v>30812.01</v>
      </c>
      <c r="BA20" s="25">
        <v>42109.120999999999</v>
      </c>
      <c r="BB20" s="25">
        <v>165023.80600000001</v>
      </c>
      <c r="BC20" s="22">
        <v>147813.14799999999</v>
      </c>
      <c r="BD20" s="25">
        <v>238515.45499999999</v>
      </c>
      <c r="BE20" s="25">
        <v>0</v>
      </c>
      <c r="BF20" s="25">
        <v>0</v>
      </c>
      <c r="BG20" s="25">
        <f t="shared" si="12"/>
        <v>646076.77599999995</v>
      </c>
      <c r="BH20" s="9"/>
    </row>
    <row r="21" spans="1:60" ht="21" customHeight="1" x14ac:dyDescent="0.2">
      <c r="A21" s="23" t="s">
        <v>95</v>
      </c>
      <c r="B21" s="20" t="s">
        <v>77</v>
      </c>
      <c r="C21" s="24" t="s">
        <v>96</v>
      </c>
      <c r="D21" s="25">
        <v>3324412</v>
      </c>
      <c r="E21" s="22">
        <v>0</v>
      </c>
      <c r="F21" s="22">
        <v>0</v>
      </c>
      <c r="G21" s="22">
        <f t="shared" si="8"/>
        <v>3324412</v>
      </c>
      <c r="H21" s="25">
        <v>3324412</v>
      </c>
      <c r="I21" s="25">
        <v>0</v>
      </c>
      <c r="J21" s="25">
        <v>0</v>
      </c>
      <c r="K21" s="25">
        <v>0</v>
      </c>
      <c r="L21" s="25">
        <v>0</v>
      </c>
      <c r="M21" s="22">
        <v>0</v>
      </c>
      <c r="N21" s="25">
        <v>0</v>
      </c>
      <c r="O21" s="22">
        <v>0</v>
      </c>
      <c r="P21" s="22">
        <v>0</v>
      </c>
      <c r="Q21" s="25">
        <v>0</v>
      </c>
      <c r="R21" s="25">
        <v>0</v>
      </c>
      <c r="S21" s="25">
        <v>0</v>
      </c>
      <c r="T21" s="25">
        <f t="shared" si="9"/>
        <v>3324412</v>
      </c>
      <c r="U21" s="25">
        <v>84669.622000000003</v>
      </c>
      <c r="V21" s="25">
        <v>138480.06299999999</v>
      </c>
      <c r="W21" s="25">
        <v>127851.592</v>
      </c>
      <c r="X21" s="25">
        <v>245946.29800000001</v>
      </c>
      <c r="Y21" s="25">
        <v>348578.478</v>
      </c>
      <c r="Z21" s="22">
        <v>203465.27799999999</v>
      </c>
      <c r="AA21" s="25">
        <v>253300.43900000001</v>
      </c>
      <c r="AB21" s="25">
        <v>337901.571</v>
      </c>
      <c r="AC21" s="22">
        <v>249184.427</v>
      </c>
      <c r="AD21" s="25">
        <v>246287.29199999999</v>
      </c>
      <c r="AE21" s="25">
        <v>0</v>
      </c>
      <c r="AF21" s="25">
        <v>0</v>
      </c>
      <c r="AG21" s="22">
        <f t="shared" si="10"/>
        <v>2235665.06</v>
      </c>
      <c r="AH21" s="25">
        <v>84669.622000000003</v>
      </c>
      <c r="AI21" s="25">
        <v>138480.06299999999</v>
      </c>
      <c r="AJ21" s="25">
        <v>127851.592</v>
      </c>
      <c r="AK21" s="25">
        <v>245946.29800000001</v>
      </c>
      <c r="AL21" s="25">
        <v>340257.60700000002</v>
      </c>
      <c r="AM21" s="22">
        <v>210680.95300000001</v>
      </c>
      <c r="AN21" s="25">
        <v>254405.63500000001</v>
      </c>
      <c r="AO21" s="25">
        <v>336056.29599999997</v>
      </c>
      <c r="AP21" s="22">
        <v>243173.31599999999</v>
      </c>
      <c r="AQ21" s="25">
        <v>246287.29199999999</v>
      </c>
      <c r="AR21" s="25">
        <v>0</v>
      </c>
      <c r="AS21" s="25">
        <v>0</v>
      </c>
      <c r="AT21" s="25">
        <f t="shared" si="11"/>
        <v>2227808.6740000001</v>
      </c>
      <c r="AU21" s="25">
        <v>84669.622000000003</v>
      </c>
      <c r="AV21" s="25">
        <v>138480.06299999999</v>
      </c>
      <c r="AW21" s="25">
        <v>127851.592</v>
      </c>
      <c r="AX21" s="25">
        <v>245946.29800000001</v>
      </c>
      <c r="AY21" s="25">
        <v>340257.60700000002</v>
      </c>
      <c r="AZ21" s="22">
        <v>210680.95300000001</v>
      </c>
      <c r="BA21" s="25">
        <v>254405.63500000001</v>
      </c>
      <c r="BB21" s="25">
        <v>336038.10100000002</v>
      </c>
      <c r="BC21" s="22">
        <v>242522.07199999999</v>
      </c>
      <c r="BD21" s="25">
        <v>246956.731</v>
      </c>
      <c r="BE21" s="25">
        <v>0</v>
      </c>
      <c r="BF21" s="25">
        <v>0</v>
      </c>
      <c r="BG21" s="25">
        <f t="shared" si="12"/>
        <v>2227808.6740000001</v>
      </c>
      <c r="BH21" s="9"/>
    </row>
    <row r="22" spans="1:60" ht="21" customHeight="1" x14ac:dyDescent="0.2">
      <c r="A22" s="29" t="s">
        <v>97</v>
      </c>
      <c r="B22" s="30" t="s">
        <v>77</v>
      </c>
      <c r="C22" s="31" t="s">
        <v>98</v>
      </c>
      <c r="D22" s="32"/>
      <c r="E22" s="22">
        <v>0</v>
      </c>
      <c r="F22" s="22">
        <v>0</v>
      </c>
      <c r="G22" s="22">
        <f t="shared" si="8"/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2">
        <v>0</v>
      </c>
      <c r="N22" s="25">
        <v>0</v>
      </c>
      <c r="O22" s="22">
        <v>0</v>
      </c>
      <c r="P22" s="22">
        <v>0</v>
      </c>
      <c r="Q22" s="25">
        <v>0</v>
      </c>
      <c r="R22" s="25">
        <v>0</v>
      </c>
      <c r="S22" s="25">
        <v>0</v>
      </c>
      <c r="T22" s="25">
        <f>SUM(H22:S22)</f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2">
        <v>0</v>
      </c>
      <c r="AA22" s="25">
        <v>0</v>
      </c>
      <c r="AB22" s="25">
        <v>0</v>
      </c>
      <c r="AC22" s="22">
        <v>0</v>
      </c>
      <c r="AD22" s="25">
        <v>0</v>
      </c>
      <c r="AE22" s="25">
        <v>0</v>
      </c>
      <c r="AF22" s="25">
        <v>0</v>
      </c>
      <c r="AG22" s="22">
        <f t="shared" si="10"/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2">
        <v>0</v>
      </c>
      <c r="AN22" s="25">
        <v>0</v>
      </c>
      <c r="AO22" s="25">
        <v>0</v>
      </c>
      <c r="AP22" s="22">
        <v>0</v>
      </c>
      <c r="AQ22" s="25">
        <v>0</v>
      </c>
      <c r="AR22" s="25">
        <v>0</v>
      </c>
      <c r="AS22" s="25">
        <v>0</v>
      </c>
      <c r="AT22" s="25">
        <f>SUM(AH22:AS22)</f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2">
        <v>0</v>
      </c>
      <c r="BA22" s="25">
        <v>0</v>
      </c>
      <c r="BB22" s="25">
        <v>0</v>
      </c>
      <c r="BC22" s="22">
        <v>0</v>
      </c>
      <c r="BD22" s="25">
        <v>0</v>
      </c>
      <c r="BE22" s="25">
        <v>0</v>
      </c>
      <c r="BF22" s="25">
        <v>0</v>
      </c>
      <c r="BG22" s="25">
        <f>SUM(AU22:BF22)</f>
        <v>0</v>
      </c>
      <c r="BH22" s="9"/>
    </row>
    <row r="23" spans="1:60" ht="21" customHeight="1" x14ac:dyDescent="0.2">
      <c r="A23" s="13" t="s">
        <v>99</v>
      </c>
      <c r="B23" s="33"/>
      <c r="C23" s="13" t="s">
        <v>100</v>
      </c>
      <c r="D23" s="13">
        <f>SUM(D24:D32)</f>
        <v>30287000</v>
      </c>
      <c r="E23" s="13">
        <f>SUM(E24:E32)</f>
        <v>1876000</v>
      </c>
      <c r="F23" s="13">
        <f>SUM(F24:F32)</f>
        <v>3176000</v>
      </c>
      <c r="G23" s="13">
        <f>SUM(G24:G32)</f>
        <v>28987000</v>
      </c>
      <c r="H23" s="13">
        <f>SUM(H24:H32)</f>
        <v>30287000</v>
      </c>
      <c r="I23" s="13">
        <f t="shared" ref="I23:S23" si="13">SUM(I24:I32)</f>
        <v>0</v>
      </c>
      <c r="J23" s="13">
        <f t="shared" si="13"/>
        <v>-1300000</v>
      </c>
      <c r="K23" s="13">
        <f t="shared" si="13"/>
        <v>0</v>
      </c>
      <c r="L23" s="13">
        <f t="shared" si="13"/>
        <v>0</v>
      </c>
      <c r="M23" s="13">
        <f>SUM(M24:M32)</f>
        <v>0</v>
      </c>
      <c r="N23" s="13">
        <f t="shared" si="13"/>
        <v>0</v>
      </c>
      <c r="O23" s="13">
        <f t="shared" si="13"/>
        <v>0</v>
      </c>
      <c r="P23" s="13">
        <f t="shared" si="13"/>
        <v>0</v>
      </c>
      <c r="Q23" s="13">
        <f t="shared" si="13"/>
        <v>0</v>
      </c>
      <c r="R23" s="13">
        <f t="shared" si="13"/>
        <v>0</v>
      </c>
      <c r="S23" s="13">
        <f t="shared" si="13"/>
        <v>0</v>
      </c>
      <c r="T23" s="13">
        <f>SUM(T24:T32)</f>
        <v>28987000</v>
      </c>
      <c r="U23" s="13">
        <f>SUM(U24:U32)</f>
        <v>1860550.7</v>
      </c>
      <c r="V23" s="13">
        <f t="shared" ref="V23:AF23" si="14">SUM(V24:V32)</f>
        <v>1843820.3579999998</v>
      </c>
      <c r="W23" s="13">
        <f t="shared" si="14"/>
        <v>2660629.2390000001</v>
      </c>
      <c r="X23" s="13">
        <f t="shared" si="14"/>
        <v>2257130.0499999993</v>
      </c>
      <c r="Y23" s="13">
        <f t="shared" si="14"/>
        <v>2623021.0039999997</v>
      </c>
      <c r="Z23" s="13">
        <f>SUM(Z24:Z32)</f>
        <v>2382213.4599999995</v>
      </c>
      <c r="AA23" s="13">
        <f t="shared" si="14"/>
        <v>2446010.2899999991</v>
      </c>
      <c r="AB23" s="13">
        <f t="shared" si="14"/>
        <v>2356380.142</v>
      </c>
      <c r="AC23" s="13">
        <f t="shared" si="14"/>
        <v>2289122.3590000002</v>
      </c>
      <c r="AD23" s="13">
        <f t="shared" si="14"/>
        <v>2297505.8030000008</v>
      </c>
      <c r="AE23" s="13">
        <f t="shared" si="14"/>
        <v>0</v>
      </c>
      <c r="AF23" s="13">
        <f t="shared" si="14"/>
        <v>0</v>
      </c>
      <c r="AG23" s="13">
        <f>SUM(AG24:AG32)</f>
        <v>23016383.405000001</v>
      </c>
      <c r="AH23" s="13">
        <f>SUM(AH24:AH32)</f>
        <v>1860550.7</v>
      </c>
      <c r="AI23" s="13">
        <f t="shared" ref="AI23:AS23" si="15">SUM(AI24:AI32)</f>
        <v>1843820.3579999998</v>
      </c>
      <c r="AJ23" s="13">
        <f t="shared" si="15"/>
        <v>2660629.2390000001</v>
      </c>
      <c r="AK23" s="13">
        <f t="shared" si="15"/>
        <v>2257130.0499999993</v>
      </c>
      <c r="AL23" s="13">
        <f t="shared" si="15"/>
        <v>2623021.0039999997</v>
      </c>
      <c r="AM23" s="13">
        <f>SUM(AM24:AM32)</f>
        <v>2382213.4599999995</v>
      </c>
      <c r="AN23" s="13">
        <f t="shared" si="15"/>
        <v>2446010.2899999991</v>
      </c>
      <c r="AO23" s="13">
        <f t="shared" si="15"/>
        <v>2356380.142</v>
      </c>
      <c r="AP23" s="13">
        <f t="shared" si="15"/>
        <v>2289122.3590000002</v>
      </c>
      <c r="AQ23" s="13">
        <f t="shared" si="15"/>
        <v>2297505.8030000008</v>
      </c>
      <c r="AR23" s="13">
        <f t="shared" si="15"/>
        <v>0</v>
      </c>
      <c r="AS23" s="13">
        <f t="shared" si="15"/>
        <v>0</v>
      </c>
      <c r="AT23" s="13">
        <f>SUM(AT24:AT32)</f>
        <v>23016383.405000001</v>
      </c>
      <c r="AU23" s="13">
        <f>SUM(AU24:AU32)</f>
        <v>1860550.7</v>
      </c>
      <c r="AV23" s="13">
        <f t="shared" ref="AV23:BF23" si="16">SUM(AV24:AV32)</f>
        <v>1353594.9579999999</v>
      </c>
      <c r="AW23" s="13">
        <f t="shared" si="16"/>
        <v>3150854.6389999995</v>
      </c>
      <c r="AX23" s="13">
        <f t="shared" si="16"/>
        <v>2257130.0499999993</v>
      </c>
      <c r="AY23" s="13">
        <f t="shared" si="16"/>
        <v>2623021.0039999997</v>
      </c>
      <c r="AZ23" s="13">
        <f>SUM(AZ24:AZ32)</f>
        <v>2382213.4599999995</v>
      </c>
      <c r="BA23" s="13">
        <f t="shared" si="16"/>
        <v>2446010.2899999991</v>
      </c>
      <c r="BB23" s="13">
        <f t="shared" si="16"/>
        <v>2356380.142</v>
      </c>
      <c r="BC23" s="13">
        <f t="shared" si="16"/>
        <v>2289122.3590000002</v>
      </c>
      <c r="BD23" s="13">
        <f t="shared" si="16"/>
        <v>2089897.3</v>
      </c>
      <c r="BE23" s="13">
        <f t="shared" si="16"/>
        <v>0</v>
      </c>
      <c r="BF23" s="13">
        <f t="shared" si="16"/>
        <v>0</v>
      </c>
      <c r="BG23" s="13">
        <f>SUM(BG24:BG32)</f>
        <v>22808774.902000003</v>
      </c>
      <c r="BH23" s="9"/>
    </row>
    <row r="24" spans="1:60" ht="21" customHeight="1" x14ac:dyDescent="0.2">
      <c r="A24" s="23" t="s">
        <v>101</v>
      </c>
      <c r="B24" s="34" t="s">
        <v>77</v>
      </c>
      <c r="C24" s="35" t="s">
        <v>102</v>
      </c>
      <c r="D24" s="25">
        <v>8713290</v>
      </c>
      <c r="E24" s="22">
        <v>1026000</v>
      </c>
      <c r="F24" s="22">
        <v>1850000</v>
      </c>
      <c r="G24" s="25">
        <f t="shared" ref="G24:G32" si="17">SUM(D24:E24)-F24</f>
        <v>7889290</v>
      </c>
      <c r="H24" s="25">
        <v>8713290</v>
      </c>
      <c r="I24" s="25">
        <v>0</v>
      </c>
      <c r="J24" s="25">
        <v>-1000000</v>
      </c>
      <c r="K24" s="25">
        <v>0</v>
      </c>
      <c r="L24" s="25">
        <v>0</v>
      </c>
      <c r="M24" s="22">
        <v>0</v>
      </c>
      <c r="N24" s="25">
        <v>0</v>
      </c>
      <c r="O24" s="25">
        <v>-850000</v>
      </c>
      <c r="P24" s="25">
        <v>0</v>
      </c>
      <c r="Q24" s="25">
        <v>1026000</v>
      </c>
      <c r="R24" s="25">
        <v>0</v>
      </c>
      <c r="S24" s="25">
        <v>0</v>
      </c>
      <c r="T24" s="25">
        <f t="shared" ref="T24:T32" si="18">SUM(H24:S24)</f>
        <v>7889290</v>
      </c>
      <c r="U24" s="25">
        <v>647160.5</v>
      </c>
      <c r="V24" s="25">
        <v>630569.69999999995</v>
      </c>
      <c r="W24" s="25">
        <v>693670.8</v>
      </c>
      <c r="X24" s="25">
        <v>692609.4</v>
      </c>
      <c r="Y24" s="25">
        <v>826184.7</v>
      </c>
      <c r="Z24" s="22">
        <v>674067.28</v>
      </c>
      <c r="AA24" s="25">
        <v>704633.53</v>
      </c>
      <c r="AB24" s="25">
        <v>699327.72100000002</v>
      </c>
      <c r="AC24" s="25">
        <v>699588.79200000002</v>
      </c>
      <c r="AD24" s="25">
        <v>700587.1</v>
      </c>
      <c r="AE24" s="25">
        <v>0</v>
      </c>
      <c r="AF24" s="25">
        <v>0</v>
      </c>
      <c r="AG24" s="25">
        <f t="shared" ref="AG24:AG32" si="19">SUM(U24:AF24)</f>
        <v>6968399.523</v>
      </c>
      <c r="AH24" s="25">
        <v>647160.5</v>
      </c>
      <c r="AI24" s="25">
        <v>630569.69999999995</v>
      </c>
      <c r="AJ24" s="25">
        <v>693670.8</v>
      </c>
      <c r="AK24" s="25">
        <v>692609.4</v>
      </c>
      <c r="AL24" s="25">
        <v>826184.7</v>
      </c>
      <c r="AM24" s="22">
        <v>674067.28</v>
      </c>
      <c r="AN24" s="25">
        <v>704633.53</v>
      </c>
      <c r="AO24" s="25">
        <v>699327.72100000002</v>
      </c>
      <c r="AP24" s="25">
        <v>699588.79200000002</v>
      </c>
      <c r="AQ24" s="25">
        <v>700587.1</v>
      </c>
      <c r="AR24" s="25">
        <v>0</v>
      </c>
      <c r="AS24" s="25">
        <v>0</v>
      </c>
      <c r="AT24" s="25">
        <f t="shared" ref="AT24:AT32" si="20">SUM(AH24:AS24)</f>
        <v>6968399.523</v>
      </c>
      <c r="AU24" s="25">
        <v>647160.5</v>
      </c>
      <c r="AV24" s="25">
        <v>630569.69999999995</v>
      </c>
      <c r="AW24" s="25">
        <v>693670.8</v>
      </c>
      <c r="AX24" s="25">
        <v>692609.4</v>
      </c>
      <c r="AY24" s="25">
        <v>826184.7</v>
      </c>
      <c r="AZ24" s="22">
        <v>674067.28</v>
      </c>
      <c r="BA24" s="25">
        <v>704633.53</v>
      </c>
      <c r="BB24" s="25">
        <v>699327.72100000002</v>
      </c>
      <c r="BC24" s="25">
        <v>699588.79200000002</v>
      </c>
      <c r="BD24" s="25">
        <v>700587.1</v>
      </c>
      <c r="BE24" s="25">
        <v>0</v>
      </c>
      <c r="BF24" s="25">
        <v>0</v>
      </c>
      <c r="BG24" s="25">
        <f t="shared" ref="BG24:BG32" si="21">SUM(AU24:BF24)</f>
        <v>6968399.523</v>
      </c>
      <c r="BH24" s="9"/>
    </row>
    <row r="25" spans="1:60" ht="21" customHeight="1" x14ac:dyDescent="0.2">
      <c r="A25" s="23" t="s">
        <v>103</v>
      </c>
      <c r="B25" s="34" t="s">
        <v>77</v>
      </c>
      <c r="C25" s="35" t="s">
        <v>104</v>
      </c>
      <c r="D25" s="25">
        <v>6292322</v>
      </c>
      <c r="E25" s="22">
        <v>200000</v>
      </c>
      <c r="F25" s="22">
        <v>246000</v>
      </c>
      <c r="G25" s="25">
        <f t="shared" si="17"/>
        <v>6246322</v>
      </c>
      <c r="H25" s="25">
        <v>6292322</v>
      </c>
      <c r="I25" s="25">
        <v>0</v>
      </c>
      <c r="J25" s="25">
        <v>0</v>
      </c>
      <c r="K25" s="25">
        <v>0</v>
      </c>
      <c r="L25" s="25">
        <v>0</v>
      </c>
      <c r="M25" s="22">
        <v>0</v>
      </c>
      <c r="N25" s="25">
        <v>0</v>
      </c>
      <c r="O25" s="25">
        <v>200000</v>
      </c>
      <c r="P25" s="25">
        <v>0</v>
      </c>
      <c r="Q25" s="25">
        <v>-246000</v>
      </c>
      <c r="R25" s="25">
        <v>0</v>
      </c>
      <c r="S25" s="25">
        <v>0</v>
      </c>
      <c r="T25" s="25">
        <f t="shared" si="18"/>
        <v>6246322</v>
      </c>
      <c r="U25" s="25">
        <v>459462.5</v>
      </c>
      <c r="V25" s="25">
        <v>447644.6</v>
      </c>
      <c r="W25" s="25">
        <v>491966.9</v>
      </c>
      <c r="X25" s="25">
        <v>490938.5</v>
      </c>
      <c r="Y25" s="25">
        <v>585707.80000000005</v>
      </c>
      <c r="Z25" s="22">
        <v>477979.58</v>
      </c>
      <c r="AA25" s="25">
        <v>499857.43</v>
      </c>
      <c r="AB25" s="25">
        <v>496095.92099999997</v>
      </c>
      <c r="AC25" s="25">
        <v>496213.092</v>
      </c>
      <c r="AD25" s="25">
        <v>496974.8</v>
      </c>
      <c r="AE25" s="25">
        <v>0</v>
      </c>
      <c r="AF25" s="25">
        <v>0</v>
      </c>
      <c r="AG25" s="25">
        <f t="shared" si="19"/>
        <v>4942841.1229999997</v>
      </c>
      <c r="AH25" s="25">
        <v>459462.5</v>
      </c>
      <c r="AI25" s="25">
        <v>447644.6</v>
      </c>
      <c r="AJ25" s="25">
        <v>491966.9</v>
      </c>
      <c r="AK25" s="25">
        <v>490938.5</v>
      </c>
      <c r="AL25" s="25">
        <v>585707.80000000005</v>
      </c>
      <c r="AM25" s="22">
        <v>477979.58</v>
      </c>
      <c r="AN25" s="25">
        <v>499857.43</v>
      </c>
      <c r="AO25" s="25">
        <v>496095.92099999997</v>
      </c>
      <c r="AP25" s="25">
        <v>496213.092</v>
      </c>
      <c r="AQ25" s="25">
        <v>496974.8</v>
      </c>
      <c r="AR25" s="25">
        <v>0</v>
      </c>
      <c r="AS25" s="25">
        <v>0</v>
      </c>
      <c r="AT25" s="25">
        <f t="shared" si="20"/>
        <v>4942841.1229999997</v>
      </c>
      <c r="AU25" s="25">
        <v>459462.5</v>
      </c>
      <c r="AV25" s="25">
        <v>447644.6</v>
      </c>
      <c r="AW25" s="25">
        <v>491966.9</v>
      </c>
      <c r="AX25" s="25">
        <v>490938.5</v>
      </c>
      <c r="AY25" s="25">
        <v>585707.80000000005</v>
      </c>
      <c r="AZ25" s="22">
        <v>477979.58</v>
      </c>
      <c r="BA25" s="25">
        <v>499857.43</v>
      </c>
      <c r="BB25" s="25">
        <v>496095.92099999997</v>
      </c>
      <c r="BC25" s="25">
        <v>496213.092</v>
      </c>
      <c r="BD25" s="25">
        <v>496974.8</v>
      </c>
      <c r="BE25" s="25">
        <v>0</v>
      </c>
      <c r="BF25" s="25">
        <v>0</v>
      </c>
      <c r="BG25" s="25">
        <f t="shared" si="21"/>
        <v>4942841.1229999997</v>
      </c>
      <c r="BH25" s="9"/>
    </row>
    <row r="26" spans="1:60" ht="21" customHeight="1" x14ac:dyDescent="0.2">
      <c r="A26" s="23" t="s">
        <v>105</v>
      </c>
      <c r="B26" s="34" t="s">
        <v>77</v>
      </c>
      <c r="C26" s="35" t="s">
        <v>106</v>
      </c>
      <c r="D26" s="25">
        <v>7427588</v>
      </c>
      <c r="E26" s="22">
        <v>400000</v>
      </c>
      <c r="F26" s="22">
        <v>880000</v>
      </c>
      <c r="G26" s="25">
        <f t="shared" si="17"/>
        <v>6947588</v>
      </c>
      <c r="H26" s="25">
        <v>7427588</v>
      </c>
      <c r="I26" s="25">
        <v>0</v>
      </c>
      <c r="J26" s="25">
        <v>-300000</v>
      </c>
      <c r="K26" s="25">
        <v>0</v>
      </c>
      <c r="L26" s="25">
        <v>0</v>
      </c>
      <c r="M26" s="22">
        <v>0</v>
      </c>
      <c r="N26" s="25">
        <v>0</v>
      </c>
      <c r="O26" s="25">
        <v>400000</v>
      </c>
      <c r="P26" s="25">
        <v>0</v>
      </c>
      <c r="Q26" s="25">
        <v>-580000</v>
      </c>
      <c r="R26" s="25">
        <v>0</v>
      </c>
      <c r="S26" s="25">
        <v>0</v>
      </c>
      <c r="T26" s="25">
        <f t="shared" si="18"/>
        <v>6947588</v>
      </c>
      <c r="U26" s="25">
        <v>300000</v>
      </c>
      <c r="V26" s="25">
        <v>243856.55799999999</v>
      </c>
      <c r="W26" s="25">
        <v>910628.53899999999</v>
      </c>
      <c r="X26" s="25">
        <v>493142.15</v>
      </c>
      <c r="Y26" s="25">
        <v>493494.10399999999</v>
      </c>
      <c r="Z26" s="22">
        <v>700000</v>
      </c>
      <c r="AA26" s="25">
        <v>421131.53</v>
      </c>
      <c r="AB26" s="25">
        <v>600000</v>
      </c>
      <c r="AC26" s="25">
        <v>482166.77500000002</v>
      </c>
      <c r="AD26" s="25">
        <v>546608.50300000003</v>
      </c>
      <c r="AE26" s="25">
        <v>0</v>
      </c>
      <c r="AF26" s="25">
        <v>0</v>
      </c>
      <c r="AG26" s="25">
        <f t="shared" si="19"/>
        <v>5191028.159</v>
      </c>
      <c r="AH26" s="25">
        <v>300000</v>
      </c>
      <c r="AI26" s="25">
        <v>243856.55799999999</v>
      </c>
      <c r="AJ26" s="25">
        <v>910628.53899999999</v>
      </c>
      <c r="AK26" s="25">
        <v>493142.15</v>
      </c>
      <c r="AL26" s="25">
        <v>493494.10399999999</v>
      </c>
      <c r="AM26" s="22">
        <v>700000</v>
      </c>
      <c r="AN26" s="25">
        <v>421131.53</v>
      </c>
      <c r="AO26" s="25">
        <v>600000</v>
      </c>
      <c r="AP26" s="25">
        <v>482166.77500000002</v>
      </c>
      <c r="AQ26" s="25">
        <v>546608.50300000003</v>
      </c>
      <c r="AR26" s="25">
        <v>0</v>
      </c>
      <c r="AS26" s="25">
        <v>0</v>
      </c>
      <c r="AT26" s="25">
        <f t="shared" si="20"/>
        <v>5191028.159</v>
      </c>
      <c r="AU26" s="25">
        <v>300000</v>
      </c>
      <c r="AV26" s="25">
        <v>243856.55799999999</v>
      </c>
      <c r="AW26" s="25">
        <v>910628.53899999999</v>
      </c>
      <c r="AX26" s="25">
        <v>493142.15</v>
      </c>
      <c r="AY26" s="25">
        <v>493494.10399999999</v>
      </c>
      <c r="AZ26" s="22">
        <v>700000</v>
      </c>
      <c r="BA26" s="25">
        <v>421131.53</v>
      </c>
      <c r="BB26" s="25">
        <v>600000</v>
      </c>
      <c r="BC26" s="25">
        <v>482166.77500000002</v>
      </c>
      <c r="BD26" s="25">
        <v>339000</v>
      </c>
      <c r="BE26" s="25">
        <v>0</v>
      </c>
      <c r="BF26" s="25">
        <v>0</v>
      </c>
      <c r="BG26" s="25">
        <f t="shared" si="21"/>
        <v>4983419.6560000004</v>
      </c>
      <c r="BH26" s="9"/>
    </row>
    <row r="27" spans="1:60" ht="21" customHeight="1" x14ac:dyDescent="0.2">
      <c r="A27" s="23" t="s">
        <v>107</v>
      </c>
      <c r="B27" s="34" t="s">
        <v>77</v>
      </c>
      <c r="C27" s="35" t="s">
        <v>108</v>
      </c>
      <c r="D27" s="25">
        <v>3292941</v>
      </c>
      <c r="E27" s="22">
        <v>100000</v>
      </c>
      <c r="F27" s="22">
        <v>200000</v>
      </c>
      <c r="G27" s="25">
        <f t="shared" si="17"/>
        <v>3192941</v>
      </c>
      <c r="H27" s="25">
        <v>3292941</v>
      </c>
      <c r="I27" s="25">
        <v>0</v>
      </c>
      <c r="J27" s="25">
        <v>0</v>
      </c>
      <c r="K27" s="25">
        <v>0</v>
      </c>
      <c r="L27" s="25">
        <v>0</v>
      </c>
      <c r="M27" s="22">
        <v>0</v>
      </c>
      <c r="N27" s="25">
        <v>0</v>
      </c>
      <c r="O27" s="25">
        <v>100000</v>
      </c>
      <c r="P27" s="25">
        <v>0</v>
      </c>
      <c r="Q27" s="25">
        <v>-200000</v>
      </c>
      <c r="R27" s="25">
        <v>0</v>
      </c>
      <c r="S27" s="25">
        <v>0</v>
      </c>
      <c r="T27" s="25">
        <f t="shared" si="18"/>
        <v>3192941</v>
      </c>
      <c r="U27" s="25">
        <v>190719.5</v>
      </c>
      <c r="V27" s="25">
        <v>219353.5</v>
      </c>
      <c r="W27" s="25">
        <v>237095.2</v>
      </c>
      <c r="X27" s="25">
        <v>244253.7</v>
      </c>
      <c r="Y27" s="25">
        <v>302645.40000000002</v>
      </c>
      <c r="Z27" s="22">
        <v>223005.9</v>
      </c>
      <c r="AA27" s="25">
        <v>350988.1</v>
      </c>
      <c r="AB27" s="25">
        <v>235847.6</v>
      </c>
      <c r="AC27" s="25">
        <v>257810.2</v>
      </c>
      <c r="AD27" s="25">
        <v>232380.6</v>
      </c>
      <c r="AE27" s="25">
        <v>0</v>
      </c>
      <c r="AF27" s="25">
        <v>0</v>
      </c>
      <c r="AG27" s="25">
        <f t="shared" si="19"/>
        <v>2494099.7000000002</v>
      </c>
      <c r="AH27" s="25">
        <v>190719.5</v>
      </c>
      <c r="AI27" s="25">
        <v>219353.5</v>
      </c>
      <c r="AJ27" s="25">
        <v>237095.2</v>
      </c>
      <c r="AK27" s="25">
        <v>244253.7</v>
      </c>
      <c r="AL27" s="25">
        <v>302645.40000000002</v>
      </c>
      <c r="AM27" s="22">
        <v>223005.9</v>
      </c>
      <c r="AN27" s="25">
        <v>350988.1</v>
      </c>
      <c r="AO27" s="25">
        <v>235847.6</v>
      </c>
      <c r="AP27" s="25">
        <v>257810.2</v>
      </c>
      <c r="AQ27" s="25">
        <v>232380.6</v>
      </c>
      <c r="AR27" s="25">
        <v>0</v>
      </c>
      <c r="AS27" s="25">
        <v>0</v>
      </c>
      <c r="AT27" s="25">
        <f t="shared" si="20"/>
        <v>2494099.7000000002</v>
      </c>
      <c r="AU27" s="25">
        <v>190719.5</v>
      </c>
      <c r="AV27" s="25">
        <v>1565.7</v>
      </c>
      <c r="AW27" s="25">
        <v>454883</v>
      </c>
      <c r="AX27" s="25">
        <v>244253.7</v>
      </c>
      <c r="AY27" s="25">
        <v>302645.40000000002</v>
      </c>
      <c r="AZ27" s="22">
        <v>223005.9</v>
      </c>
      <c r="BA27" s="25">
        <v>350988.1</v>
      </c>
      <c r="BB27" s="25">
        <v>235847.6</v>
      </c>
      <c r="BC27" s="25">
        <v>257810.2</v>
      </c>
      <c r="BD27" s="25">
        <v>232380.6</v>
      </c>
      <c r="BE27" s="25">
        <v>0</v>
      </c>
      <c r="BF27" s="25">
        <v>0</v>
      </c>
      <c r="BG27" s="25">
        <f t="shared" si="21"/>
        <v>2494099.7000000002</v>
      </c>
      <c r="BH27" s="9"/>
    </row>
    <row r="28" spans="1:60" ht="21" customHeight="1" x14ac:dyDescent="0.2">
      <c r="A28" s="23" t="s">
        <v>109</v>
      </c>
      <c r="B28" s="34" t="s">
        <v>77</v>
      </c>
      <c r="C28" s="35" t="s">
        <v>110</v>
      </c>
      <c r="D28" s="25">
        <v>406376</v>
      </c>
      <c r="E28" s="22">
        <v>0</v>
      </c>
      <c r="F28" s="22">
        <v>0</v>
      </c>
      <c r="G28" s="25">
        <f t="shared" si="17"/>
        <v>406376</v>
      </c>
      <c r="H28" s="25">
        <v>406376</v>
      </c>
      <c r="I28" s="25">
        <v>0</v>
      </c>
      <c r="J28" s="25">
        <v>0</v>
      </c>
      <c r="K28" s="25">
        <v>0</v>
      </c>
      <c r="L28" s="25">
        <v>0</v>
      </c>
      <c r="M28" s="22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f t="shared" si="18"/>
        <v>406376</v>
      </c>
      <c r="U28" s="25">
        <v>24665.1</v>
      </c>
      <c r="V28" s="25">
        <v>28055.5</v>
      </c>
      <c r="W28" s="25">
        <v>30736.7</v>
      </c>
      <c r="X28" s="25">
        <v>30708.2</v>
      </c>
      <c r="Y28" s="25">
        <v>36492.1</v>
      </c>
      <c r="Z28" s="22">
        <v>28243</v>
      </c>
      <c r="AA28" s="25">
        <v>30499.5</v>
      </c>
      <c r="AB28" s="25">
        <v>30134.3</v>
      </c>
      <c r="AC28" s="25">
        <v>30924.3</v>
      </c>
      <c r="AD28" s="25">
        <v>30320.1</v>
      </c>
      <c r="AE28" s="25">
        <v>0</v>
      </c>
      <c r="AF28" s="25">
        <v>0</v>
      </c>
      <c r="AG28" s="25">
        <f t="shared" si="19"/>
        <v>300778.8</v>
      </c>
      <c r="AH28" s="25">
        <v>24665.1</v>
      </c>
      <c r="AI28" s="25">
        <v>28055.5</v>
      </c>
      <c r="AJ28" s="25">
        <v>30736.7</v>
      </c>
      <c r="AK28" s="25">
        <v>30708.2</v>
      </c>
      <c r="AL28" s="25">
        <v>36492.1</v>
      </c>
      <c r="AM28" s="22">
        <v>28243</v>
      </c>
      <c r="AN28" s="25">
        <v>30499.5</v>
      </c>
      <c r="AO28" s="25">
        <v>30134.3</v>
      </c>
      <c r="AP28" s="25">
        <v>30924.3</v>
      </c>
      <c r="AQ28" s="25">
        <v>30320.1</v>
      </c>
      <c r="AR28" s="25">
        <v>0</v>
      </c>
      <c r="AS28" s="25">
        <v>0</v>
      </c>
      <c r="AT28" s="25">
        <f t="shared" si="20"/>
        <v>300778.8</v>
      </c>
      <c r="AU28" s="25">
        <v>24665.1</v>
      </c>
      <c r="AV28" s="25">
        <v>28001.1</v>
      </c>
      <c r="AW28" s="25">
        <v>30791.1</v>
      </c>
      <c r="AX28" s="25">
        <v>30708.2</v>
      </c>
      <c r="AY28" s="25">
        <v>36492.1</v>
      </c>
      <c r="AZ28" s="22">
        <v>28243</v>
      </c>
      <c r="BA28" s="25">
        <v>30499.5</v>
      </c>
      <c r="BB28" s="25">
        <v>30134.3</v>
      </c>
      <c r="BC28" s="25">
        <v>30924.3</v>
      </c>
      <c r="BD28" s="25">
        <v>30320.1</v>
      </c>
      <c r="BE28" s="25">
        <v>0</v>
      </c>
      <c r="BF28" s="25">
        <v>0</v>
      </c>
      <c r="BG28" s="25">
        <f t="shared" si="21"/>
        <v>300778.79999999993</v>
      </c>
      <c r="BH28" s="9"/>
    </row>
    <row r="29" spans="1:60" ht="21" customHeight="1" x14ac:dyDescent="0.2">
      <c r="A29" s="23" t="s">
        <v>111</v>
      </c>
      <c r="B29" s="34" t="s">
        <v>77</v>
      </c>
      <c r="C29" s="35" t="s">
        <v>112</v>
      </c>
      <c r="D29" s="25">
        <v>2381733</v>
      </c>
      <c r="E29" s="22">
        <v>50000</v>
      </c>
      <c r="F29" s="22">
        <v>0</v>
      </c>
      <c r="G29" s="25">
        <f t="shared" si="17"/>
        <v>2431733</v>
      </c>
      <c r="H29" s="25">
        <v>2381733</v>
      </c>
      <c r="I29" s="25">
        <v>0</v>
      </c>
      <c r="J29" s="25">
        <v>0</v>
      </c>
      <c r="K29" s="25">
        <v>0</v>
      </c>
      <c r="L29" s="25">
        <v>0</v>
      </c>
      <c r="M29" s="22">
        <v>0</v>
      </c>
      <c r="N29" s="25">
        <v>0</v>
      </c>
      <c r="O29" s="25">
        <v>50000</v>
      </c>
      <c r="P29" s="25">
        <v>0</v>
      </c>
      <c r="Q29" s="25">
        <v>0</v>
      </c>
      <c r="R29" s="25">
        <v>0</v>
      </c>
      <c r="S29" s="25">
        <v>0</v>
      </c>
      <c r="T29" s="25">
        <f t="shared" si="18"/>
        <v>2431733</v>
      </c>
      <c r="U29" s="25">
        <v>143055.70000000001</v>
      </c>
      <c r="V29" s="25">
        <v>164533.29999999999</v>
      </c>
      <c r="W29" s="25">
        <v>177834.3</v>
      </c>
      <c r="X29" s="25">
        <v>183204.3</v>
      </c>
      <c r="Y29" s="25">
        <v>226992</v>
      </c>
      <c r="Z29" s="22">
        <v>167268.79999999999</v>
      </c>
      <c r="AA29" s="25">
        <v>263261.3</v>
      </c>
      <c r="AB29" s="25">
        <v>176898.6</v>
      </c>
      <c r="AC29" s="25">
        <v>193372</v>
      </c>
      <c r="AD29" s="25">
        <v>174298.6</v>
      </c>
      <c r="AE29" s="25">
        <v>0</v>
      </c>
      <c r="AF29" s="25">
        <v>0</v>
      </c>
      <c r="AG29" s="25">
        <f t="shared" si="19"/>
        <v>1870718.9000000001</v>
      </c>
      <c r="AH29" s="25">
        <v>143055.70000000001</v>
      </c>
      <c r="AI29" s="25">
        <v>164533.29999999999</v>
      </c>
      <c r="AJ29" s="25">
        <v>177834.3</v>
      </c>
      <c r="AK29" s="25">
        <v>183204.3</v>
      </c>
      <c r="AL29" s="25">
        <v>226992</v>
      </c>
      <c r="AM29" s="22">
        <v>167268.79999999999</v>
      </c>
      <c r="AN29" s="25">
        <v>263261.3</v>
      </c>
      <c r="AO29" s="25">
        <v>176898.6</v>
      </c>
      <c r="AP29" s="25">
        <v>193372</v>
      </c>
      <c r="AQ29" s="25">
        <v>174298.6</v>
      </c>
      <c r="AR29" s="25">
        <v>0</v>
      </c>
      <c r="AS29" s="25">
        <v>0</v>
      </c>
      <c r="AT29" s="25">
        <f t="shared" si="20"/>
        <v>1870718.9000000001</v>
      </c>
      <c r="AU29" s="25">
        <v>143055.70000000001</v>
      </c>
      <c r="AV29" s="25">
        <v>1174.2</v>
      </c>
      <c r="AW29" s="25">
        <v>341193.4</v>
      </c>
      <c r="AX29" s="25">
        <v>183204.3</v>
      </c>
      <c r="AY29" s="25">
        <v>226992</v>
      </c>
      <c r="AZ29" s="22">
        <v>167268.79999999999</v>
      </c>
      <c r="BA29" s="25">
        <v>263261.3</v>
      </c>
      <c r="BB29" s="25">
        <v>176898.6</v>
      </c>
      <c r="BC29" s="25">
        <v>193372</v>
      </c>
      <c r="BD29" s="25">
        <v>174298.6</v>
      </c>
      <c r="BE29" s="25">
        <v>0</v>
      </c>
      <c r="BF29" s="25">
        <v>0</v>
      </c>
      <c r="BG29" s="25">
        <f t="shared" si="21"/>
        <v>1870718.9000000004</v>
      </c>
      <c r="BH29" s="9"/>
    </row>
    <row r="30" spans="1:60" s="5" customFormat="1" ht="21" customHeight="1" x14ac:dyDescent="0.2">
      <c r="A30" s="23" t="s">
        <v>113</v>
      </c>
      <c r="B30" s="34" t="s">
        <v>77</v>
      </c>
      <c r="C30" s="35" t="s">
        <v>114</v>
      </c>
      <c r="D30" s="25">
        <v>480847</v>
      </c>
      <c r="E30" s="22">
        <v>50000</v>
      </c>
      <c r="F30" s="22">
        <v>0</v>
      </c>
      <c r="G30" s="25">
        <f t="shared" si="17"/>
        <v>530847</v>
      </c>
      <c r="H30" s="25">
        <v>480847</v>
      </c>
      <c r="I30" s="25">
        <v>0</v>
      </c>
      <c r="J30" s="25">
        <v>0</v>
      </c>
      <c r="K30" s="25">
        <v>0</v>
      </c>
      <c r="L30" s="25">
        <v>0</v>
      </c>
      <c r="M30" s="22">
        <v>0</v>
      </c>
      <c r="N30" s="25">
        <v>0</v>
      </c>
      <c r="O30" s="25">
        <v>50000</v>
      </c>
      <c r="P30" s="25">
        <v>0</v>
      </c>
      <c r="Q30" s="25">
        <v>0</v>
      </c>
      <c r="R30" s="25">
        <v>0</v>
      </c>
      <c r="S30" s="25">
        <v>0</v>
      </c>
      <c r="T30" s="25">
        <f t="shared" si="18"/>
        <v>530847</v>
      </c>
      <c r="U30" s="25">
        <v>23884.2</v>
      </c>
      <c r="V30" s="25">
        <v>27463.200000000001</v>
      </c>
      <c r="W30" s="25">
        <v>29693.9</v>
      </c>
      <c r="X30" s="25">
        <v>30588</v>
      </c>
      <c r="Y30" s="25">
        <v>37908.800000000003</v>
      </c>
      <c r="Z30" s="22">
        <v>27930</v>
      </c>
      <c r="AA30" s="25">
        <v>43924.800000000003</v>
      </c>
      <c r="AB30" s="25">
        <v>29538.5</v>
      </c>
      <c r="AC30" s="25">
        <v>32280</v>
      </c>
      <c r="AD30" s="25">
        <v>29103.200000000001</v>
      </c>
      <c r="AE30" s="25">
        <v>0</v>
      </c>
      <c r="AF30" s="25">
        <v>0</v>
      </c>
      <c r="AG30" s="25">
        <f t="shared" si="19"/>
        <v>312314.60000000003</v>
      </c>
      <c r="AH30" s="25">
        <v>23884.2</v>
      </c>
      <c r="AI30" s="25">
        <v>27463.200000000001</v>
      </c>
      <c r="AJ30" s="25">
        <v>29693.9</v>
      </c>
      <c r="AK30" s="25">
        <v>30588</v>
      </c>
      <c r="AL30" s="25">
        <v>37908.800000000003</v>
      </c>
      <c r="AM30" s="22">
        <v>27930</v>
      </c>
      <c r="AN30" s="25">
        <v>43924.800000000003</v>
      </c>
      <c r="AO30" s="25">
        <v>29538.5</v>
      </c>
      <c r="AP30" s="25">
        <v>32280</v>
      </c>
      <c r="AQ30" s="25">
        <v>29103.200000000001</v>
      </c>
      <c r="AR30" s="25">
        <v>0</v>
      </c>
      <c r="AS30" s="25">
        <v>0</v>
      </c>
      <c r="AT30" s="25">
        <f t="shared" si="20"/>
        <v>312314.60000000003</v>
      </c>
      <c r="AU30" s="25">
        <v>23884.2</v>
      </c>
      <c r="AV30" s="25">
        <v>195.8</v>
      </c>
      <c r="AW30" s="25">
        <v>56961.3</v>
      </c>
      <c r="AX30" s="25">
        <v>30588</v>
      </c>
      <c r="AY30" s="25">
        <v>37908.800000000003</v>
      </c>
      <c r="AZ30" s="22">
        <v>27930</v>
      </c>
      <c r="BA30" s="25">
        <v>43924.800000000003</v>
      </c>
      <c r="BB30" s="25">
        <v>29538.5</v>
      </c>
      <c r="BC30" s="25">
        <v>32280</v>
      </c>
      <c r="BD30" s="25">
        <v>29103.200000000001</v>
      </c>
      <c r="BE30" s="25">
        <v>0</v>
      </c>
      <c r="BF30" s="25">
        <v>0</v>
      </c>
      <c r="BG30" s="25">
        <f t="shared" si="21"/>
        <v>312314.60000000003</v>
      </c>
      <c r="BH30" s="9"/>
    </row>
    <row r="31" spans="1:60" ht="21" customHeight="1" x14ac:dyDescent="0.2">
      <c r="A31" s="23" t="s">
        <v>115</v>
      </c>
      <c r="B31" s="34" t="s">
        <v>77</v>
      </c>
      <c r="C31" s="35" t="s">
        <v>116</v>
      </c>
      <c r="D31" s="25">
        <v>480785</v>
      </c>
      <c r="E31" s="22">
        <v>50000</v>
      </c>
      <c r="F31" s="22">
        <v>0</v>
      </c>
      <c r="G31" s="25">
        <f t="shared" si="17"/>
        <v>530785</v>
      </c>
      <c r="H31" s="25">
        <v>480785</v>
      </c>
      <c r="I31" s="25">
        <v>0</v>
      </c>
      <c r="J31" s="25">
        <v>0</v>
      </c>
      <c r="K31" s="25">
        <v>0</v>
      </c>
      <c r="L31" s="25">
        <v>0</v>
      </c>
      <c r="M31" s="22">
        <v>0</v>
      </c>
      <c r="N31" s="25">
        <v>0</v>
      </c>
      <c r="O31" s="25">
        <v>50000</v>
      </c>
      <c r="P31" s="25">
        <v>0</v>
      </c>
      <c r="Q31" s="25">
        <v>0</v>
      </c>
      <c r="R31" s="25">
        <v>0</v>
      </c>
      <c r="S31" s="25">
        <v>0</v>
      </c>
      <c r="T31" s="25">
        <f t="shared" si="18"/>
        <v>530785</v>
      </c>
      <c r="U31" s="25">
        <v>23884.2</v>
      </c>
      <c r="V31" s="25">
        <v>27463.200000000001</v>
      </c>
      <c r="W31" s="25">
        <v>29693.9</v>
      </c>
      <c r="X31" s="25">
        <v>30588</v>
      </c>
      <c r="Y31" s="25">
        <v>37908.800000000003</v>
      </c>
      <c r="Z31" s="22">
        <v>27930</v>
      </c>
      <c r="AA31" s="25">
        <v>43924.800000000003</v>
      </c>
      <c r="AB31" s="25">
        <v>29538.5</v>
      </c>
      <c r="AC31" s="25">
        <v>32280</v>
      </c>
      <c r="AD31" s="25">
        <v>29103.200000000001</v>
      </c>
      <c r="AE31" s="25">
        <v>0</v>
      </c>
      <c r="AF31" s="25">
        <v>0</v>
      </c>
      <c r="AG31" s="25">
        <f t="shared" si="19"/>
        <v>312314.60000000003</v>
      </c>
      <c r="AH31" s="25">
        <v>23884.2</v>
      </c>
      <c r="AI31" s="25">
        <v>27463.200000000001</v>
      </c>
      <c r="AJ31" s="25">
        <v>29693.9</v>
      </c>
      <c r="AK31" s="25">
        <v>30588</v>
      </c>
      <c r="AL31" s="25">
        <v>37908.800000000003</v>
      </c>
      <c r="AM31" s="22">
        <v>27930</v>
      </c>
      <c r="AN31" s="25">
        <v>43924.800000000003</v>
      </c>
      <c r="AO31" s="25">
        <v>29538.5</v>
      </c>
      <c r="AP31" s="25">
        <v>32280</v>
      </c>
      <c r="AQ31" s="25">
        <v>29103.200000000001</v>
      </c>
      <c r="AR31" s="25">
        <v>0</v>
      </c>
      <c r="AS31" s="25">
        <v>0</v>
      </c>
      <c r="AT31" s="25">
        <f t="shared" si="20"/>
        <v>312314.60000000003</v>
      </c>
      <c r="AU31" s="25">
        <v>23884.2</v>
      </c>
      <c r="AV31" s="25">
        <v>195.8</v>
      </c>
      <c r="AW31" s="25">
        <v>56961.3</v>
      </c>
      <c r="AX31" s="25">
        <v>30588</v>
      </c>
      <c r="AY31" s="25">
        <v>37908.800000000003</v>
      </c>
      <c r="AZ31" s="22">
        <v>27930</v>
      </c>
      <c r="BA31" s="25">
        <v>43924.800000000003</v>
      </c>
      <c r="BB31" s="25">
        <v>29538.5</v>
      </c>
      <c r="BC31" s="25">
        <v>32280</v>
      </c>
      <c r="BD31" s="25">
        <v>29103.200000000001</v>
      </c>
      <c r="BE31" s="25">
        <v>0</v>
      </c>
      <c r="BF31" s="25">
        <v>0</v>
      </c>
      <c r="BG31" s="25">
        <f t="shared" si="21"/>
        <v>312314.60000000003</v>
      </c>
      <c r="BH31" s="9"/>
    </row>
    <row r="32" spans="1:60" ht="21" customHeight="1" x14ac:dyDescent="0.2">
      <c r="A32" s="23" t="s">
        <v>117</v>
      </c>
      <c r="B32" s="34" t="s">
        <v>77</v>
      </c>
      <c r="C32" s="35" t="s">
        <v>118</v>
      </c>
      <c r="D32" s="25">
        <v>811118</v>
      </c>
      <c r="E32" s="22">
        <v>0</v>
      </c>
      <c r="F32" s="22">
        <v>0</v>
      </c>
      <c r="G32" s="25">
        <f t="shared" si="17"/>
        <v>811118</v>
      </c>
      <c r="H32" s="25">
        <v>811118</v>
      </c>
      <c r="I32" s="25">
        <v>0</v>
      </c>
      <c r="J32" s="25">
        <v>0</v>
      </c>
      <c r="K32" s="25">
        <v>0</v>
      </c>
      <c r="L32" s="25">
        <v>0</v>
      </c>
      <c r="M32" s="22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f t="shared" si="18"/>
        <v>811118</v>
      </c>
      <c r="U32" s="25">
        <v>47719</v>
      </c>
      <c r="V32" s="25">
        <v>54880.800000000003</v>
      </c>
      <c r="W32" s="25">
        <v>59309</v>
      </c>
      <c r="X32" s="25">
        <v>61097.8</v>
      </c>
      <c r="Y32" s="25">
        <v>75687.3</v>
      </c>
      <c r="Z32" s="22">
        <v>55788.9</v>
      </c>
      <c r="AA32" s="25">
        <v>87789.3</v>
      </c>
      <c r="AB32" s="25">
        <v>58999</v>
      </c>
      <c r="AC32" s="25">
        <v>64487.199999999997</v>
      </c>
      <c r="AD32" s="25">
        <v>58129.7</v>
      </c>
      <c r="AE32" s="25">
        <v>0</v>
      </c>
      <c r="AF32" s="25">
        <v>0</v>
      </c>
      <c r="AG32" s="25">
        <f t="shared" si="19"/>
        <v>623887.99999999988</v>
      </c>
      <c r="AH32" s="25">
        <v>47719</v>
      </c>
      <c r="AI32" s="25">
        <v>54880.800000000003</v>
      </c>
      <c r="AJ32" s="25">
        <v>59309</v>
      </c>
      <c r="AK32" s="25">
        <v>61097.8</v>
      </c>
      <c r="AL32" s="25">
        <v>75687.3</v>
      </c>
      <c r="AM32" s="22">
        <v>55788.9</v>
      </c>
      <c r="AN32" s="25">
        <v>87789.3</v>
      </c>
      <c r="AO32" s="25">
        <v>58999</v>
      </c>
      <c r="AP32" s="25">
        <v>64487.199999999997</v>
      </c>
      <c r="AQ32" s="25">
        <v>58129.7</v>
      </c>
      <c r="AR32" s="25">
        <v>0</v>
      </c>
      <c r="AS32" s="25">
        <v>0</v>
      </c>
      <c r="AT32" s="25">
        <f t="shared" si="20"/>
        <v>623887.99999999988</v>
      </c>
      <c r="AU32" s="25">
        <v>47719</v>
      </c>
      <c r="AV32" s="25">
        <v>391.5</v>
      </c>
      <c r="AW32" s="25">
        <v>113798.3</v>
      </c>
      <c r="AX32" s="25">
        <v>61097.8</v>
      </c>
      <c r="AY32" s="25">
        <v>75687.3</v>
      </c>
      <c r="AZ32" s="22">
        <v>55788.9</v>
      </c>
      <c r="BA32" s="25">
        <v>87789.3</v>
      </c>
      <c r="BB32" s="25">
        <v>58999</v>
      </c>
      <c r="BC32" s="25">
        <v>64487.199999999997</v>
      </c>
      <c r="BD32" s="25">
        <v>58129.7</v>
      </c>
      <c r="BE32" s="25">
        <v>0</v>
      </c>
      <c r="BF32" s="25">
        <v>0</v>
      </c>
      <c r="BG32" s="25">
        <f t="shared" si="21"/>
        <v>623887.99999999988</v>
      </c>
      <c r="BH32" s="9"/>
    </row>
    <row r="33" spans="1:60" s="14" customFormat="1" ht="21" customHeight="1" x14ac:dyDescent="0.2">
      <c r="A33" s="13" t="s">
        <v>119</v>
      </c>
      <c r="B33" s="33"/>
      <c r="C33" s="13" t="s">
        <v>120</v>
      </c>
      <c r="D33" s="13">
        <f t="shared" ref="D33:BG33" si="22">SUM(D34,D38:D42)</f>
        <v>9881000</v>
      </c>
      <c r="E33" s="13">
        <f>SUM(E34,E38:E42)</f>
        <v>1100000</v>
      </c>
      <c r="F33" s="13">
        <f t="shared" si="22"/>
        <v>1368353.1770000001</v>
      </c>
      <c r="G33" s="13">
        <f>SUM(G34,G38:G42)</f>
        <v>9612646.8229999989</v>
      </c>
      <c r="H33" s="13">
        <f t="shared" si="22"/>
        <v>9881000</v>
      </c>
      <c r="I33" s="13">
        <f t="shared" si="22"/>
        <v>0</v>
      </c>
      <c r="J33" s="13">
        <f t="shared" si="22"/>
        <v>-268353.17700000003</v>
      </c>
      <c r="K33" s="13">
        <f t="shared" si="22"/>
        <v>0</v>
      </c>
      <c r="L33" s="13">
        <f t="shared" si="22"/>
        <v>0</v>
      </c>
      <c r="M33" s="13">
        <f t="shared" si="22"/>
        <v>0</v>
      </c>
      <c r="N33" s="13">
        <f t="shared" si="22"/>
        <v>0</v>
      </c>
      <c r="O33" s="13">
        <f t="shared" si="22"/>
        <v>0</v>
      </c>
      <c r="P33" s="13">
        <f t="shared" si="22"/>
        <v>0</v>
      </c>
      <c r="Q33" s="13">
        <f t="shared" si="22"/>
        <v>0</v>
      </c>
      <c r="R33" s="13">
        <f t="shared" si="22"/>
        <v>0</v>
      </c>
      <c r="S33" s="13">
        <f t="shared" si="22"/>
        <v>0</v>
      </c>
      <c r="T33" s="13">
        <f t="shared" si="22"/>
        <v>9612646.8229999989</v>
      </c>
      <c r="U33" s="13">
        <f t="shared" si="22"/>
        <v>356515.28700000001</v>
      </c>
      <c r="V33" s="13">
        <f t="shared" si="22"/>
        <v>461367.25899999996</v>
      </c>
      <c r="W33" s="13">
        <f t="shared" si="22"/>
        <v>471714.652</v>
      </c>
      <c r="X33" s="13">
        <f t="shared" si="22"/>
        <v>767572.29399999999</v>
      </c>
      <c r="Y33" s="13">
        <f t="shared" si="22"/>
        <v>815145.78799999994</v>
      </c>
      <c r="Z33" s="13">
        <f t="shared" si="22"/>
        <v>914435.53099999996</v>
      </c>
      <c r="AA33" s="13">
        <f t="shared" si="22"/>
        <v>640330.32499999995</v>
      </c>
      <c r="AB33" s="13">
        <f t="shared" si="22"/>
        <v>782010.54499999993</v>
      </c>
      <c r="AC33" s="13">
        <f t="shared" si="22"/>
        <v>632224.65700000001</v>
      </c>
      <c r="AD33" s="13">
        <f t="shared" si="22"/>
        <v>656598.35899999994</v>
      </c>
      <c r="AE33" s="13">
        <f t="shared" si="22"/>
        <v>0</v>
      </c>
      <c r="AF33" s="13">
        <f t="shared" si="22"/>
        <v>0</v>
      </c>
      <c r="AG33" s="13">
        <f t="shared" si="22"/>
        <v>6497914.6970000006</v>
      </c>
      <c r="AH33" s="13">
        <f t="shared" si="22"/>
        <v>356515.28700000001</v>
      </c>
      <c r="AI33" s="13">
        <f t="shared" si="22"/>
        <v>461367.25899999996</v>
      </c>
      <c r="AJ33" s="13">
        <f t="shared" si="22"/>
        <v>471714.652</v>
      </c>
      <c r="AK33" s="13">
        <f t="shared" si="22"/>
        <v>767572.29399999999</v>
      </c>
      <c r="AL33" s="13">
        <f t="shared" si="22"/>
        <v>803830.90899999999</v>
      </c>
      <c r="AM33" s="13">
        <f t="shared" si="22"/>
        <v>923385.79300000006</v>
      </c>
      <c r="AN33" s="13">
        <f t="shared" si="22"/>
        <v>641894.94199999992</v>
      </c>
      <c r="AO33" s="13">
        <f t="shared" si="22"/>
        <v>776785.54999999993</v>
      </c>
      <c r="AP33" s="13">
        <f t="shared" si="22"/>
        <v>589400.75399999996</v>
      </c>
      <c r="AQ33" s="13">
        <f t="shared" si="22"/>
        <v>643482.04300000006</v>
      </c>
      <c r="AR33" s="13">
        <f t="shared" si="22"/>
        <v>0</v>
      </c>
      <c r="AS33" s="13">
        <f t="shared" si="22"/>
        <v>0</v>
      </c>
      <c r="AT33" s="13">
        <f t="shared" si="22"/>
        <v>6435949.4829999991</v>
      </c>
      <c r="AU33" s="13">
        <f t="shared" si="22"/>
        <v>356515.28700000001</v>
      </c>
      <c r="AV33" s="13">
        <f t="shared" si="22"/>
        <v>461367.25899999996</v>
      </c>
      <c r="AW33" s="13">
        <f t="shared" si="22"/>
        <v>471714.652</v>
      </c>
      <c r="AX33" s="13">
        <f t="shared" si="22"/>
        <v>767572.29399999999</v>
      </c>
      <c r="AY33" s="13">
        <f t="shared" si="22"/>
        <v>803830.90899999999</v>
      </c>
      <c r="AZ33" s="13">
        <f t="shared" si="22"/>
        <v>923385.79300000006</v>
      </c>
      <c r="BA33" s="13">
        <f t="shared" si="22"/>
        <v>641894.94199999992</v>
      </c>
      <c r="BB33" s="13">
        <f t="shared" si="22"/>
        <v>771837.24899999995</v>
      </c>
      <c r="BC33" s="13">
        <f t="shared" si="22"/>
        <v>591240.299</v>
      </c>
      <c r="BD33" s="13">
        <f t="shared" si="22"/>
        <v>646590.799</v>
      </c>
      <c r="BE33" s="13">
        <f t="shared" si="22"/>
        <v>0</v>
      </c>
      <c r="BF33" s="13">
        <f t="shared" si="22"/>
        <v>0</v>
      </c>
      <c r="BG33" s="13">
        <f t="shared" si="22"/>
        <v>6435949.4829999991</v>
      </c>
      <c r="BH33" s="9"/>
    </row>
    <row r="34" spans="1:60" ht="21" customHeight="1" x14ac:dyDescent="0.2">
      <c r="A34" s="15" t="s">
        <v>121</v>
      </c>
      <c r="B34" s="16"/>
      <c r="C34" s="17" t="s">
        <v>122</v>
      </c>
      <c r="D34" s="18">
        <f>SUM(D35:D37)</f>
        <v>5623092</v>
      </c>
      <c r="E34" s="18">
        <f>SUM(E35:E37)</f>
        <v>700000</v>
      </c>
      <c r="F34" s="18">
        <f>SUM(F35:F37)</f>
        <v>900000</v>
      </c>
      <c r="G34" s="18">
        <f>SUM(G35:G37)</f>
        <v>5423092</v>
      </c>
      <c r="H34" s="18">
        <f>SUM(H35:H37)</f>
        <v>5623092</v>
      </c>
      <c r="I34" s="18">
        <f t="shared" ref="I34:S34" si="23">SUM(I35:I37)</f>
        <v>0</v>
      </c>
      <c r="J34" s="18">
        <f t="shared" si="23"/>
        <v>0</v>
      </c>
      <c r="K34" s="18">
        <f t="shared" si="23"/>
        <v>0</v>
      </c>
      <c r="L34" s="18">
        <f t="shared" si="23"/>
        <v>0</v>
      </c>
      <c r="M34" s="18">
        <f>SUM(M35:M37)</f>
        <v>0</v>
      </c>
      <c r="N34" s="18">
        <f t="shared" si="23"/>
        <v>0</v>
      </c>
      <c r="O34" s="18">
        <f t="shared" si="23"/>
        <v>-200000</v>
      </c>
      <c r="P34" s="18">
        <f t="shared" si="23"/>
        <v>0</v>
      </c>
      <c r="Q34" s="18">
        <f t="shared" si="23"/>
        <v>0</v>
      </c>
      <c r="R34" s="18">
        <f t="shared" si="23"/>
        <v>0</v>
      </c>
      <c r="S34" s="18">
        <f t="shared" si="23"/>
        <v>0</v>
      </c>
      <c r="T34" s="18">
        <f>SUM(T35:T37)</f>
        <v>5423092</v>
      </c>
      <c r="U34" s="18">
        <f>SUM(U35:U37)</f>
        <v>124488.04400000001</v>
      </c>
      <c r="V34" s="18">
        <f t="shared" ref="V34:AF34" si="24">SUM(V35:V37)</f>
        <v>218955.11699999997</v>
      </c>
      <c r="W34" s="18">
        <f t="shared" si="24"/>
        <v>197513.61599999998</v>
      </c>
      <c r="X34" s="18">
        <f t="shared" si="24"/>
        <v>447710.38600000006</v>
      </c>
      <c r="Y34" s="18">
        <f t="shared" si="24"/>
        <v>552538.73399999994</v>
      </c>
      <c r="Z34" s="18">
        <f>SUM(Z35:Z37)</f>
        <v>314434.06400000001</v>
      </c>
      <c r="AA34" s="18">
        <f t="shared" si="24"/>
        <v>407187.48200000002</v>
      </c>
      <c r="AB34" s="18">
        <f t="shared" si="24"/>
        <v>557108.83299999998</v>
      </c>
      <c r="AC34" s="18">
        <f t="shared" si="24"/>
        <v>394476.65899999999</v>
      </c>
      <c r="AD34" s="18">
        <f t="shared" si="24"/>
        <v>404690.26799999998</v>
      </c>
      <c r="AE34" s="18">
        <f t="shared" si="24"/>
        <v>0</v>
      </c>
      <c r="AF34" s="18">
        <f t="shared" si="24"/>
        <v>0</v>
      </c>
      <c r="AG34" s="18">
        <f>SUM(AG35:AG37)</f>
        <v>3619103.2030000002</v>
      </c>
      <c r="AH34" s="18">
        <f>SUM(AH35:AH37)</f>
        <v>124488.04400000001</v>
      </c>
      <c r="AI34" s="18">
        <f t="shared" ref="AI34:AS34" si="25">SUM(AI35:AI37)</f>
        <v>218955.11699999997</v>
      </c>
      <c r="AJ34" s="18">
        <f t="shared" si="25"/>
        <v>197513.61599999998</v>
      </c>
      <c r="AK34" s="18">
        <f t="shared" si="25"/>
        <v>447710.38600000006</v>
      </c>
      <c r="AL34" s="18">
        <f t="shared" si="25"/>
        <v>541223.85499999998</v>
      </c>
      <c r="AM34" s="18">
        <f>SUM(AM35:AM37)</f>
        <v>323384.326</v>
      </c>
      <c r="AN34" s="18">
        <f t="shared" si="25"/>
        <v>408752.09899999999</v>
      </c>
      <c r="AO34" s="18">
        <f t="shared" si="25"/>
        <v>555545.86199999996</v>
      </c>
      <c r="AP34" s="18">
        <f t="shared" si="25"/>
        <v>355353.50899999996</v>
      </c>
      <c r="AQ34" s="18">
        <f t="shared" si="25"/>
        <v>393196.22100000002</v>
      </c>
      <c r="AR34" s="18">
        <f t="shared" si="25"/>
        <v>0</v>
      </c>
      <c r="AS34" s="18">
        <f t="shared" si="25"/>
        <v>0</v>
      </c>
      <c r="AT34" s="18">
        <f>SUM(AT35:AT37)</f>
        <v>3566123.0350000001</v>
      </c>
      <c r="AU34" s="18">
        <f>SUM(AU35:AU37)</f>
        <v>124488.04400000001</v>
      </c>
      <c r="AV34" s="18">
        <f t="shared" ref="AV34:BF34" si="26">SUM(AV35:AV37)</f>
        <v>218955.11699999997</v>
      </c>
      <c r="AW34" s="18">
        <f t="shared" si="26"/>
        <v>197513.61599999998</v>
      </c>
      <c r="AX34" s="18">
        <f t="shared" si="26"/>
        <v>447710.38600000006</v>
      </c>
      <c r="AY34" s="18">
        <f t="shared" si="26"/>
        <v>541223.85499999998</v>
      </c>
      <c r="AZ34" s="18">
        <f>SUM(AZ35:AZ37)</f>
        <v>323384.326</v>
      </c>
      <c r="BA34" s="18">
        <f t="shared" si="26"/>
        <v>408752.09899999999</v>
      </c>
      <c r="BB34" s="18">
        <f t="shared" si="26"/>
        <v>550597.56099999999</v>
      </c>
      <c r="BC34" s="18">
        <f t="shared" si="26"/>
        <v>357193.054</v>
      </c>
      <c r="BD34" s="18">
        <f t="shared" si="26"/>
        <v>396304.97700000001</v>
      </c>
      <c r="BE34" s="18">
        <f t="shared" si="26"/>
        <v>0</v>
      </c>
      <c r="BF34" s="18">
        <f t="shared" si="26"/>
        <v>0</v>
      </c>
      <c r="BG34" s="18">
        <f>SUM(BG35:BG37)</f>
        <v>3566123.0350000001</v>
      </c>
      <c r="BH34" s="9"/>
    </row>
    <row r="35" spans="1:60" ht="21" customHeight="1" x14ac:dyDescent="0.2">
      <c r="A35" s="23" t="s">
        <v>123</v>
      </c>
      <c r="B35" s="34" t="s">
        <v>77</v>
      </c>
      <c r="C35" s="24" t="s">
        <v>124</v>
      </c>
      <c r="D35" s="25">
        <v>4148394</v>
      </c>
      <c r="E35" s="22">
        <v>0</v>
      </c>
      <c r="F35" s="22">
        <v>900000</v>
      </c>
      <c r="G35" s="25">
        <f t="shared" ref="G35:G42" si="27">SUM(D35:E35)-F35</f>
        <v>3248394</v>
      </c>
      <c r="H35" s="25">
        <v>4148394</v>
      </c>
      <c r="I35" s="25">
        <v>0</v>
      </c>
      <c r="J35" s="25">
        <v>0</v>
      </c>
      <c r="K35" s="25">
        <v>0</v>
      </c>
      <c r="L35" s="25">
        <v>0</v>
      </c>
      <c r="M35" s="22">
        <v>0</v>
      </c>
      <c r="N35" s="25">
        <v>0</v>
      </c>
      <c r="O35" s="25">
        <v>-200000</v>
      </c>
      <c r="P35" s="25">
        <v>0</v>
      </c>
      <c r="Q35" s="25">
        <v>-700000</v>
      </c>
      <c r="R35" s="25">
        <v>0</v>
      </c>
      <c r="S35" s="25">
        <v>0</v>
      </c>
      <c r="T35" s="25">
        <f t="shared" ref="T35:T42" si="28">SUM(H35:S35)</f>
        <v>3248394</v>
      </c>
      <c r="U35" s="25">
        <v>83527.104000000007</v>
      </c>
      <c r="V35" s="25">
        <v>146117.23499999999</v>
      </c>
      <c r="W35" s="25">
        <v>147693.481</v>
      </c>
      <c r="X35" s="25">
        <v>410403.11700000003</v>
      </c>
      <c r="Y35" s="25">
        <v>485557.70699999999</v>
      </c>
      <c r="Z35" s="22">
        <v>233034.21799999999</v>
      </c>
      <c r="AA35" s="25">
        <v>282485.63099999999</v>
      </c>
      <c r="AB35" s="25">
        <v>158086.49900000001</v>
      </c>
      <c r="AC35" s="25">
        <v>179594.00399999999</v>
      </c>
      <c r="AD35" s="25">
        <v>96702.225000000006</v>
      </c>
      <c r="AE35" s="25">
        <v>0</v>
      </c>
      <c r="AF35" s="25">
        <v>0</v>
      </c>
      <c r="AG35" s="25">
        <f t="shared" ref="AG35:AG42" si="29">SUM(U35:AF35)</f>
        <v>2223201.2209999999</v>
      </c>
      <c r="AH35" s="25">
        <v>83527.104000000007</v>
      </c>
      <c r="AI35" s="25">
        <v>146117.23499999999</v>
      </c>
      <c r="AJ35" s="25">
        <v>147693.481</v>
      </c>
      <c r="AK35" s="25">
        <v>410403.11700000003</v>
      </c>
      <c r="AL35" s="25">
        <v>485557.70699999999</v>
      </c>
      <c r="AM35" s="22">
        <v>232234.21799999999</v>
      </c>
      <c r="AN35" s="25">
        <v>282485.63099999999</v>
      </c>
      <c r="AO35" s="25">
        <v>156523.52799999999</v>
      </c>
      <c r="AP35" s="25">
        <v>140674.82</v>
      </c>
      <c r="AQ35" s="25">
        <v>85449.14</v>
      </c>
      <c r="AR35" s="25">
        <v>0</v>
      </c>
      <c r="AS35" s="25">
        <v>0</v>
      </c>
      <c r="AT35" s="25">
        <f t="shared" ref="AT35:AT42" si="30">SUM(AH35:AS35)</f>
        <v>2170665.9809999997</v>
      </c>
      <c r="AU35" s="25">
        <v>83527.104000000007</v>
      </c>
      <c r="AV35" s="25">
        <v>146117.23499999999</v>
      </c>
      <c r="AW35" s="25">
        <v>147693.481</v>
      </c>
      <c r="AX35" s="25">
        <v>410403.11700000003</v>
      </c>
      <c r="AY35" s="25">
        <v>485557.70699999999</v>
      </c>
      <c r="AZ35" s="22">
        <v>232234.21799999999</v>
      </c>
      <c r="BA35" s="25">
        <v>282485.63099999999</v>
      </c>
      <c r="BB35" s="25">
        <v>156399.29399999999</v>
      </c>
      <c r="BC35" s="25">
        <v>140799.054</v>
      </c>
      <c r="BD35" s="25">
        <v>85449.14</v>
      </c>
      <c r="BE35" s="25">
        <v>0</v>
      </c>
      <c r="BF35" s="25">
        <v>0</v>
      </c>
      <c r="BG35" s="25">
        <f t="shared" ref="BG35:BG42" si="31">SUM(AU35:BF35)</f>
        <v>2170665.9809999997</v>
      </c>
      <c r="BH35" s="9"/>
    </row>
    <row r="36" spans="1:60" ht="21" customHeight="1" x14ac:dyDescent="0.2">
      <c r="A36" s="23" t="s">
        <v>125</v>
      </c>
      <c r="B36" s="34" t="s">
        <v>77</v>
      </c>
      <c r="C36" s="24" t="s">
        <v>126</v>
      </c>
      <c r="D36" s="25">
        <v>993845</v>
      </c>
      <c r="E36" s="22">
        <v>700000</v>
      </c>
      <c r="F36" s="22">
        <v>0</v>
      </c>
      <c r="G36" s="25">
        <f t="shared" si="27"/>
        <v>1693845</v>
      </c>
      <c r="H36" s="25">
        <v>993845</v>
      </c>
      <c r="I36" s="25">
        <v>0</v>
      </c>
      <c r="J36" s="25">
        <v>0</v>
      </c>
      <c r="K36" s="25">
        <v>0</v>
      </c>
      <c r="L36" s="25">
        <v>0</v>
      </c>
      <c r="M36" s="22">
        <v>0</v>
      </c>
      <c r="N36" s="25">
        <v>0</v>
      </c>
      <c r="O36" s="25">
        <v>0</v>
      </c>
      <c r="P36" s="25">
        <v>0</v>
      </c>
      <c r="Q36" s="25">
        <v>700000</v>
      </c>
      <c r="R36" s="25">
        <v>0</v>
      </c>
      <c r="S36" s="25">
        <v>0</v>
      </c>
      <c r="T36" s="25">
        <f t="shared" si="28"/>
        <v>1693845</v>
      </c>
      <c r="U36" s="25">
        <v>30697.485000000001</v>
      </c>
      <c r="V36" s="25">
        <v>55870.538999999997</v>
      </c>
      <c r="W36" s="25">
        <v>33962.493000000002</v>
      </c>
      <c r="X36" s="25">
        <v>6697.7979999999998</v>
      </c>
      <c r="Y36" s="25">
        <v>23992.576000000001</v>
      </c>
      <c r="Z36" s="22">
        <v>57392.553</v>
      </c>
      <c r="AA36" s="25">
        <v>94042.785999999993</v>
      </c>
      <c r="AB36" s="25">
        <v>359162.99699999997</v>
      </c>
      <c r="AC36" s="25">
        <v>184991.71599999999</v>
      </c>
      <c r="AD36" s="25">
        <v>278579.90500000003</v>
      </c>
      <c r="AE36" s="25">
        <v>0</v>
      </c>
      <c r="AF36" s="25">
        <v>0</v>
      </c>
      <c r="AG36" s="25">
        <f t="shared" si="29"/>
        <v>1125390.848</v>
      </c>
      <c r="AH36" s="25">
        <v>30697.485000000001</v>
      </c>
      <c r="AI36" s="25">
        <v>55870.538999999997</v>
      </c>
      <c r="AJ36" s="25">
        <v>33962.493000000002</v>
      </c>
      <c r="AK36" s="25">
        <v>6697.7979999999998</v>
      </c>
      <c r="AL36" s="25">
        <v>13387.401</v>
      </c>
      <c r="AM36" s="22">
        <v>66538.869000000006</v>
      </c>
      <c r="AN36" s="25">
        <v>95501.645000000004</v>
      </c>
      <c r="AO36" s="25">
        <v>359162.99699999997</v>
      </c>
      <c r="AP36" s="25">
        <v>184991.71599999999</v>
      </c>
      <c r="AQ36" s="25">
        <v>278579.90500000003</v>
      </c>
      <c r="AR36" s="25">
        <v>0</v>
      </c>
      <c r="AS36" s="25">
        <v>0</v>
      </c>
      <c r="AT36" s="25">
        <f t="shared" si="30"/>
        <v>1125390.848</v>
      </c>
      <c r="AU36" s="25">
        <v>30697.485000000001</v>
      </c>
      <c r="AV36" s="25">
        <v>55870.538999999997</v>
      </c>
      <c r="AW36" s="25">
        <v>33962.493000000002</v>
      </c>
      <c r="AX36" s="25">
        <v>6697.7979999999998</v>
      </c>
      <c r="AY36" s="25">
        <v>13387.401</v>
      </c>
      <c r="AZ36" s="22">
        <v>66538.869000000006</v>
      </c>
      <c r="BA36" s="25">
        <v>95501.645000000004</v>
      </c>
      <c r="BB36" s="25">
        <v>354341.19300000003</v>
      </c>
      <c r="BC36" s="25">
        <v>186775.899</v>
      </c>
      <c r="BD36" s="25">
        <v>281617.52600000001</v>
      </c>
      <c r="BE36" s="25">
        <v>0</v>
      </c>
      <c r="BF36" s="25">
        <v>0</v>
      </c>
      <c r="BG36" s="25">
        <f t="shared" si="31"/>
        <v>1125390.848</v>
      </c>
      <c r="BH36" s="9"/>
    </row>
    <row r="37" spans="1:60" s="14" customFormat="1" ht="21" customHeight="1" x14ac:dyDescent="0.2">
      <c r="A37" s="23" t="s">
        <v>127</v>
      </c>
      <c r="B37" s="34" t="s">
        <v>77</v>
      </c>
      <c r="C37" s="24" t="s">
        <v>128</v>
      </c>
      <c r="D37" s="25">
        <v>480853</v>
      </c>
      <c r="E37" s="22">
        <v>0</v>
      </c>
      <c r="F37" s="22">
        <v>0</v>
      </c>
      <c r="G37" s="25">
        <f t="shared" si="27"/>
        <v>480853</v>
      </c>
      <c r="H37" s="25">
        <v>480853</v>
      </c>
      <c r="I37" s="25">
        <v>0</v>
      </c>
      <c r="J37" s="25">
        <v>0</v>
      </c>
      <c r="K37" s="25">
        <v>0</v>
      </c>
      <c r="L37" s="25">
        <v>0</v>
      </c>
      <c r="M37" s="22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f t="shared" si="28"/>
        <v>480853</v>
      </c>
      <c r="U37" s="25">
        <v>10263.455</v>
      </c>
      <c r="V37" s="25">
        <v>16967.343000000001</v>
      </c>
      <c r="W37" s="25">
        <v>15857.642</v>
      </c>
      <c r="X37" s="25">
        <v>30609.471000000001</v>
      </c>
      <c r="Y37" s="25">
        <v>42988.451000000001</v>
      </c>
      <c r="Z37" s="22">
        <v>24007.293000000001</v>
      </c>
      <c r="AA37" s="25">
        <v>30659.064999999999</v>
      </c>
      <c r="AB37" s="25">
        <v>39859.337</v>
      </c>
      <c r="AC37" s="25">
        <v>29890.938999999998</v>
      </c>
      <c r="AD37" s="25">
        <v>29408.137999999999</v>
      </c>
      <c r="AE37" s="25">
        <v>0</v>
      </c>
      <c r="AF37" s="25">
        <v>0</v>
      </c>
      <c r="AG37" s="25">
        <f t="shared" si="29"/>
        <v>270511.13399999996</v>
      </c>
      <c r="AH37" s="25">
        <v>10263.455</v>
      </c>
      <c r="AI37" s="25">
        <v>16967.343000000001</v>
      </c>
      <c r="AJ37" s="25">
        <v>15857.642</v>
      </c>
      <c r="AK37" s="25">
        <v>30609.471000000001</v>
      </c>
      <c r="AL37" s="25">
        <v>42278.747000000003</v>
      </c>
      <c r="AM37" s="22">
        <v>24611.239000000001</v>
      </c>
      <c r="AN37" s="25">
        <v>30764.823</v>
      </c>
      <c r="AO37" s="25">
        <v>39859.337</v>
      </c>
      <c r="AP37" s="25">
        <v>29686.973000000002</v>
      </c>
      <c r="AQ37" s="25">
        <v>29167.175999999999</v>
      </c>
      <c r="AR37" s="25">
        <v>0</v>
      </c>
      <c r="AS37" s="25">
        <v>0</v>
      </c>
      <c r="AT37" s="25">
        <f t="shared" si="30"/>
        <v>270066.20600000001</v>
      </c>
      <c r="AU37" s="25">
        <v>10263.455</v>
      </c>
      <c r="AV37" s="25">
        <v>16967.343000000001</v>
      </c>
      <c r="AW37" s="25">
        <v>15857.642</v>
      </c>
      <c r="AX37" s="25">
        <v>30609.471000000001</v>
      </c>
      <c r="AY37" s="25">
        <v>42278.747000000003</v>
      </c>
      <c r="AZ37" s="22">
        <v>24611.239000000001</v>
      </c>
      <c r="BA37" s="25">
        <v>30764.823</v>
      </c>
      <c r="BB37" s="25">
        <v>39857.074000000001</v>
      </c>
      <c r="BC37" s="25">
        <v>29618.100999999999</v>
      </c>
      <c r="BD37" s="25">
        <v>29238.311000000002</v>
      </c>
      <c r="BE37" s="25">
        <v>0</v>
      </c>
      <c r="BF37" s="25">
        <v>0</v>
      </c>
      <c r="BG37" s="25">
        <f t="shared" si="31"/>
        <v>270066.20600000001</v>
      </c>
      <c r="BH37" s="9"/>
    </row>
    <row r="38" spans="1:60" ht="21" customHeight="1" x14ac:dyDescent="0.2">
      <c r="A38" s="23" t="s">
        <v>129</v>
      </c>
      <c r="B38" s="34" t="s">
        <v>77</v>
      </c>
      <c r="C38" s="35" t="s">
        <v>130</v>
      </c>
      <c r="D38" s="25">
        <v>1794839</v>
      </c>
      <c r="E38" s="22">
        <v>0</v>
      </c>
      <c r="F38" s="22">
        <v>200000</v>
      </c>
      <c r="G38" s="25">
        <f t="shared" si="27"/>
        <v>1594839</v>
      </c>
      <c r="H38" s="25">
        <v>1794839</v>
      </c>
      <c r="I38" s="25">
        <v>0</v>
      </c>
      <c r="J38" s="25">
        <v>0</v>
      </c>
      <c r="K38" s="25">
        <v>0</v>
      </c>
      <c r="L38" s="25">
        <v>0</v>
      </c>
      <c r="M38" s="22">
        <v>0</v>
      </c>
      <c r="N38" s="25">
        <v>0</v>
      </c>
      <c r="O38" s="25">
        <v>-200000</v>
      </c>
      <c r="P38" s="25">
        <v>0</v>
      </c>
      <c r="Q38" s="25">
        <v>0</v>
      </c>
      <c r="R38" s="25">
        <v>0</v>
      </c>
      <c r="S38" s="25">
        <v>0</v>
      </c>
      <c r="T38" s="25">
        <f t="shared" si="28"/>
        <v>1594839</v>
      </c>
      <c r="U38" s="25">
        <v>114811.476</v>
      </c>
      <c r="V38" s="25">
        <v>118030.64</v>
      </c>
      <c r="W38" s="25">
        <v>130973.52099999999</v>
      </c>
      <c r="X38" s="25">
        <v>150916.989</v>
      </c>
      <c r="Y38" s="25">
        <v>128718.327</v>
      </c>
      <c r="Z38" s="22">
        <v>115784.978</v>
      </c>
      <c r="AA38" s="25">
        <v>112944.715</v>
      </c>
      <c r="AB38" s="25">
        <v>107263.103</v>
      </c>
      <c r="AC38" s="25">
        <v>115576.321</v>
      </c>
      <c r="AD38" s="25">
        <v>107780.851</v>
      </c>
      <c r="AE38" s="25">
        <v>0</v>
      </c>
      <c r="AF38" s="25">
        <v>0</v>
      </c>
      <c r="AG38" s="25">
        <f t="shared" si="29"/>
        <v>1202800.9209999999</v>
      </c>
      <c r="AH38" s="25">
        <v>114811.476</v>
      </c>
      <c r="AI38" s="25">
        <v>118030.64</v>
      </c>
      <c r="AJ38" s="25">
        <v>130973.52099999999</v>
      </c>
      <c r="AK38" s="25">
        <v>150916.989</v>
      </c>
      <c r="AL38" s="25">
        <v>128718.327</v>
      </c>
      <c r="AM38" s="22">
        <v>115784.978</v>
      </c>
      <c r="AN38" s="25">
        <v>112944.715</v>
      </c>
      <c r="AO38" s="25">
        <v>104779.58900000001</v>
      </c>
      <c r="AP38" s="25">
        <v>115576.321</v>
      </c>
      <c r="AQ38" s="25">
        <v>107780.851</v>
      </c>
      <c r="AR38" s="25">
        <v>0</v>
      </c>
      <c r="AS38" s="25">
        <v>0</v>
      </c>
      <c r="AT38" s="25">
        <f t="shared" si="30"/>
        <v>1200317.4069999999</v>
      </c>
      <c r="AU38" s="25">
        <v>114811.476</v>
      </c>
      <c r="AV38" s="25">
        <v>118030.64</v>
      </c>
      <c r="AW38" s="25">
        <v>130973.52099999999</v>
      </c>
      <c r="AX38" s="25">
        <v>150916.989</v>
      </c>
      <c r="AY38" s="25">
        <v>128718.327</v>
      </c>
      <c r="AZ38" s="22">
        <v>115784.978</v>
      </c>
      <c r="BA38" s="25">
        <v>112944.715</v>
      </c>
      <c r="BB38" s="25">
        <v>104779.58900000001</v>
      </c>
      <c r="BC38" s="25">
        <v>115576.321</v>
      </c>
      <c r="BD38" s="25">
        <v>107780.851</v>
      </c>
      <c r="BE38" s="25">
        <v>0</v>
      </c>
      <c r="BF38" s="25">
        <v>0</v>
      </c>
      <c r="BG38" s="25">
        <f t="shared" si="31"/>
        <v>1200317.4069999999</v>
      </c>
      <c r="BH38" s="9"/>
    </row>
    <row r="39" spans="1:60" ht="21" customHeight="1" x14ac:dyDescent="0.2">
      <c r="A39" s="23" t="s">
        <v>131</v>
      </c>
      <c r="B39" s="34" t="s">
        <v>77</v>
      </c>
      <c r="C39" s="35" t="s">
        <v>132</v>
      </c>
      <c r="D39" s="25">
        <v>5082</v>
      </c>
      <c r="E39" s="22">
        <v>1000</v>
      </c>
      <c r="F39" s="22">
        <v>0</v>
      </c>
      <c r="G39" s="25">
        <f t="shared" si="27"/>
        <v>6082</v>
      </c>
      <c r="H39" s="25">
        <v>5082</v>
      </c>
      <c r="I39" s="25">
        <v>0</v>
      </c>
      <c r="J39" s="25">
        <v>0</v>
      </c>
      <c r="K39" s="25">
        <v>0</v>
      </c>
      <c r="L39" s="25">
        <v>0</v>
      </c>
      <c r="M39" s="22">
        <v>0</v>
      </c>
      <c r="N39" s="25">
        <v>0</v>
      </c>
      <c r="O39" s="25">
        <v>1000</v>
      </c>
      <c r="P39" s="25">
        <v>0</v>
      </c>
      <c r="Q39" s="25">
        <v>0</v>
      </c>
      <c r="R39" s="25">
        <v>0</v>
      </c>
      <c r="S39" s="25">
        <v>0</v>
      </c>
      <c r="T39" s="25">
        <f t="shared" si="28"/>
        <v>6082</v>
      </c>
      <c r="U39" s="25">
        <v>745.84100000000001</v>
      </c>
      <c r="V39" s="25">
        <v>450.91</v>
      </c>
      <c r="W39" s="25">
        <v>499.97</v>
      </c>
      <c r="X39" s="25">
        <v>595.08399999999995</v>
      </c>
      <c r="Y39" s="25">
        <v>499.97</v>
      </c>
      <c r="Z39" s="22">
        <v>499.97</v>
      </c>
      <c r="AA39" s="25">
        <v>499.97</v>
      </c>
      <c r="AB39" s="25">
        <v>499.97</v>
      </c>
      <c r="AC39" s="25">
        <v>521.81399999999996</v>
      </c>
      <c r="AD39" s="25">
        <v>381.815</v>
      </c>
      <c r="AE39" s="25">
        <v>0</v>
      </c>
      <c r="AF39" s="25">
        <v>0</v>
      </c>
      <c r="AG39" s="25">
        <f t="shared" si="29"/>
        <v>5195.3140000000003</v>
      </c>
      <c r="AH39" s="25">
        <v>745.84100000000001</v>
      </c>
      <c r="AI39" s="25">
        <v>450.91</v>
      </c>
      <c r="AJ39" s="25">
        <v>499.97</v>
      </c>
      <c r="AK39" s="25">
        <v>595.08399999999995</v>
      </c>
      <c r="AL39" s="25">
        <v>499.97</v>
      </c>
      <c r="AM39" s="22">
        <v>499.97</v>
      </c>
      <c r="AN39" s="25">
        <v>499.97</v>
      </c>
      <c r="AO39" s="25">
        <v>499.97</v>
      </c>
      <c r="AP39" s="25">
        <v>338.49200000000002</v>
      </c>
      <c r="AQ39" s="25">
        <v>381.815</v>
      </c>
      <c r="AR39" s="25">
        <v>0</v>
      </c>
      <c r="AS39" s="25">
        <v>0</v>
      </c>
      <c r="AT39" s="25">
        <f t="shared" si="30"/>
        <v>5011.9920000000002</v>
      </c>
      <c r="AU39" s="25">
        <v>745.84100000000001</v>
      </c>
      <c r="AV39" s="25">
        <v>450.91</v>
      </c>
      <c r="AW39" s="25">
        <v>499.97</v>
      </c>
      <c r="AX39" s="25">
        <v>595.08399999999995</v>
      </c>
      <c r="AY39" s="25">
        <v>499.97</v>
      </c>
      <c r="AZ39" s="22">
        <v>499.97</v>
      </c>
      <c r="BA39" s="25">
        <v>499.97</v>
      </c>
      <c r="BB39" s="25">
        <v>499.97</v>
      </c>
      <c r="BC39" s="25">
        <v>338.49200000000002</v>
      </c>
      <c r="BD39" s="25">
        <v>381.815</v>
      </c>
      <c r="BE39" s="25">
        <v>0</v>
      </c>
      <c r="BF39" s="25">
        <v>0</v>
      </c>
      <c r="BG39" s="25">
        <f t="shared" si="31"/>
        <v>5011.9920000000002</v>
      </c>
      <c r="BH39" s="9"/>
    </row>
    <row r="40" spans="1:60" ht="21" customHeight="1" x14ac:dyDescent="0.2">
      <c r="A40" s="23" t="s">
        <v>133</v>
      </c>
      <c r="B40" s="34" t="s">
        <v>77</v>
      </c>
      <c r="C40" s="35" t="s">
        <v>134</v>
      </c>
      <c r="D40" s="25">
        <v>26000</v>
      </c>
      <c r="E40" s="22">
        <v>0</v>
      </c>
      <c r="F40" s="22">
        <v>0</v>
      </c>
      <c r="G40" s="25">
        <f t="shared" si="27"/>
        <v>26000</v>
      </c>
      <c r="H40" s="25">
        <v>26000</v>
      </c>
      <c r="I40" s="25">
        <v>0</v>
      </c>
      <c r="J40" s="25">
        <v>0</v>
      </c>
      <c r="K40" s="25">
        <v>0</v>
      </c>
      <c r="L40" s="25">
        <v>0</v>
      </c>
      <c r="M40" s="22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f t="shared" si="28"/>
        <v>26000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2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f t="shared" si="29"/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2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f t="shared" si="30"/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2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f t="shared" si="31"/>
        <v>0</v>
      </c>
      <c r="BH40" s="9"/>
    </row>
    <row r="41" spans="1:60" ht="21" customHeight="1" x14ac:dyDescent="0.2">
      <c r="A41" s="23" t="s">
        <v>135</v>
      </c>
      <c r="B41" s="34" t="s">
        <v>77</v>
      </c>
      <c r="C41" s="35" t="s">
        <v>136</v>
      </c>
      <c r="D41" s="25">
        <v>1652147</v>
      </c>
      <c r="E41" s="22">
        <v>399000</v>
      </c>
      <c r="F41" s="22">
        <v>268353.17700000003</v>
      </c>
      <c r="G41" s="25">
        <f t="shared" si="27"/>
        <v>1782793.8229999999</v>
      </c>
      <c r="H41" s="25">
        <v>1652147</v>
      </c>
      <c r="I41" s="25">
        <v>0</v>
      </c>
      <c r="J41" s="25">
        <v>-268353.17700000003</v>
      </c>
      <c r="K41" s="25">
        <v>0</v>
      </c>
      <c r="L41" s="25">
        <v>0</v>
      </c>
      <c r="M41" s="22">
        <v>0</v>
      </c>
      <c r="N41" s="25">
        <v>0</v>
      </c>
      <c r="O41" s="25">
        <v>399000</v>
      </c>
      <c r="P41" s="25">
        <v>0</v>
      </c>
      <c r="Q41" s="25">
        <v>0</v>
      </c>
      <c r="R41" s="25">
        <v>0</v>
      </c>
      <c r="S41" s="25">
        <v>0</v>
      </c>
      <c r="T41" s="25">
        <f t="shared" si="28"/>
        <v>1782793.8229999999</v>
      </c>
      <c r="U41" s="25">
        <v>116469.92600000001</v>
      </c>
      <c r="V41" s="25">
        <v>123930.592</v>
      </c>
      <c r="W41" s="25">
        <v>142727.54500000001</v>
      </c>
      <c r="X41" s="25">
        <v>168349.83499999999</v>
      </c>
      <c r="Y41" s="25">
        <v>133388.75700000001</v>
      </c>
      <c r="Z41" s="22">
        <v>118331.189</v>
      </c>
      <c r="AA41" s="25">
        <v>119376.296</v>
      </c>
      <c r="AB41" s="25">
        <v>117138.639</v>
      </c>
      <c r="AC41" s="25">
        <v>121649.863</v>
      </c>
      <c r="AD41" s="25">
        <v>110199.06</v>
      </c>
      <c r="AE41" s="25">
        <v>0</v>
      </c>
      <c r="AF41" s="25">
        <v>0</v>
      </c>
      <c r="AG41" s="25">
        <f t="shared" si="29"/>
        <v>1271561.702</v>
      </c>
      <c r="AH41" s="25">
        <v>116469.92600000001</v>
      </c>
      <c r="AI41" s="25">
        <v>123930.592</v>
      </c>
      <c r="AJ41" s="25">
        <v>142727.54500000001</v>
      </c>
      <c r="AK41" s="25">
        <v>168349.83499999999</v>
      </c>
      <c r="AL41" s="25">
        <v>133388.75700000001</v>
      </c>
      <c r="AM41" s="22">
        <v>118331.189</v>
      </c>
      <c r="AN41" s="25">
        <v>119376.296</v>
      </c>
      <c r="AO41" s="25">
        <v>115960.129</v>
      </c>
      <c r="AP41" s="25">
        <v>118132.432</v>
      </c>
      <c r="AQ41" s="25">
        <v>108576.791</v>
      </c>
      <c r="AR41" s="25">
        <v>0</v>
      </c>
      <c r="AS41" s="25">
        <v>0</v>
      </c>
      <c r="AT41" s="25">
        <f t="shared" si="30"/>
        <v>1265243.4919999999</v>
      </c>
      <c r="AU41" s="25">
        <v>116469.92600000001</v>
      </c>
      <c r="AV41" s="25">
        <v>123930.592</v>
      </c>
      <c r="AW41" s="25">
        <v>142727.54500000001</v>
      </c>
      <c r="AX41" s="25">
        <v>168349.83499999999</v>
      </c>
      <c r="AY41" s="25">
        <v>133388.75700000001</v>
      </c>
      <c r="AZ41" s="22">
        <v>118331.189</v>
      </c>
      <c r="BA41" s="25">
        <v>119376.296</v>
      </c>
      <c r="BB41" s="25">
        <v>115960.129</v>
      </c>
      <c r="BC41" s="25">
        <v>118132.432</v>
      </c>
      <c r="BD41" s="25">
        <v>108576.791</v>
      </c>
      <c r="BE41" s="25">
        <v>0</v>
      </c>
      <c r="BF41" s="25">
        <v>0</v>
      </c>
      <c r="BG41" s="25">
        <f t="shared" si="31"/>
        <v>1265243.4919999999</v>
      </c>
      <c r="BH41" s="9"/>
    </row>
    <row r="42" spans="1:60" ht="21" customHeight="1" x14ac:dyDescent="0.2">
      <c r="A42" s="36" t="s">
        <v>137</v>
      </c>
      <c r="B42" s="37" t="s">
        <v>77</v>
      </c>
      <c r="C42" s="38" t="s">
        <v>138</v>
      </c>
      <c r="D42" s="39">
        <v>779840</v>
      </c>
      <c r="E42" s="22">
        <v>0</v>
      </c>
      <c r="F42" s="22">
        <v>0</v>
      </c>
      <c r="G42" s="25">
        <f t="shared" si="27"/>
        <v>779840</v>
      </c>
      <c r="H42" s="25">
        <v>779840</v>
      </c>
      <c r="I42" s="25">
        <v>0</v>
      </c>
      <c r="J42" s="25">
        <v>0</v>
      </c>
      <c r="K42" s="25">
        <v>0</v>
      </c>
      <c r="L42" s="25">
        <v>0</v>
      </c>
      <c r="M42" s="22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f t="shared" si="28"/>
        <v>779840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2">
        <v>365385.33</v>
      </c>
      <c r="AA42" s="25">
        <v>321.86200000000002</v>
      </c>
      <c r="AB42" s="25">
        <v>0</v>
      </c>
      <c r="AC42" s="25">
        <v>0</v>
      </c>
      <c r="AD42" s="25">
        <v>33546.364999999998</v>
      </c>
      <c r="AE42" s="25">
        <v>0</v>
      </c>
      <c r="AF42" s="25">
        <v>0</v>
      </c>
      <c r="AG42" s="25">
        <f t="shared" si="29"/>
        <v>399253.55700000003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2">
        <v>365385.33</v>
      </c>
      <c r="AN42" s="25">
        <v>321.86200000000002</v>
      </c>
      <c r="AO42" s="25">
        <v>0</v>
      </c>
      <c r="AP42" s="25">
        <v>0</v>
      </c>
      <c r="AQ42" s="25">
        <v>33546.364999999998</v>
      </c>
      <c r="AR42" s="25">
        <v>0</v>
      </c>
      <c r="AS42" s="25">
        <v>0</v>
      </c>
      <c r="AT42" s="25">
        <f t="shared" si="30"/>
        <v>399253.55700000003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2">
        <v>365385.33</v>
      </c>
      <c r="BA42" s="25">
        <v>321.86200000000002</v>
      </c>
      <c r="BB42" s="25">
        <v>0</v>
      </c>
      <c r="BC42" s="25">
        <v>0</v>
      </c>
      <c r="BD42" s="25">
        <v>33546.364999999998</v>
      </c>
      <c r="BE42" s="25">
        <v>0</v>
      </c>
      <c r="BF42" s="25">
        <v>0</v>
      </c>
      <c r="BG42" s="25">
        <f t="shared" si="31"/>
        <v>399253.55700000003</v>
      </c>
      <c r="BH42" s="9"/>
    </row>
    <row r="43" spans="1:60" s="14" customFormat="1" ht="21" customHeight="1" x14ac:dyDescent="0.2">
      <c r="A43" s="8" t="s">
        <v>139</v>
      </c>
      <c r="B43" s="40"/>
      <c r="C43" s="41" t="s">
        <v>140</v>
      </c>
      <c r="D43" s="42">
        <f>+D44+D53</f>
        <v>9688000.0000000019</v>
      </c>
      <c r="E43" s="42">
        <f>+E44+E53</f>
        <v>7741171.2279100008</v>
      </c>
      <c r="F43" s="42">
        <f t="shared" ref="F43:BG43" si="32">+F44+F53</f>
        <v>3672818.0509100002</v>
      </c>
      <c r="G43" s="42">
        <f t="shared" si="32"/>
        <v>13756353.177000001</v>
      </c>
      <c r="H43" s="42">
        <f t="shared" si="32"/>
        <v>9144943.1249299999</v>
      </c>
      <c r="I43" s="42">
        <f t="shared" si="32"/>
        <v>172790.27101000003</v>
      </c>
      <c r="J43" s="42">
        <f t="shared" si="32"/>
        <v>125347.31245</v>
      </c>
      <c r="K43" s="42">
        <f t="shared" si="32"/>
        <v>33820.759299999991</v>
      </c>
      <c r="L43" s="42">
        <f t="shared" si="32"/>
        <v>2066006.5611800002</v>
      </c>
      <c r="M43" s="42">
        <f t="shared" si="32"/>
        <v>0</v>
      </c>
      <c r="N43" s="42">
        <f t="shared" si="32"/>
        <v>963680.94688000006</v>
      </c>
      <c r="O43" s="42">
        <f t="shared" si="32"/>
        <v>49285.202749999997</v>
      </c>
      <c r="P43" s="42">
        <f t="shared" si="32"/>
        <v>25152.62456</v>
      </c>
      <c r="Q43" s="42">
        <f t="shared" si="32"/>
        <v>911616.41188999999</v>
      </c>
      <c r="R43" s="42">
        <f t="shared" si="32"/>
        <v>0</v>
      </c>
      <c r="S43" s="42">
        <f t="shared" si="32"/>
        <v>0</v>
      </c>
      <c r="T43" s="42">
        <f t="shared" si="32"/>
        <v>13492643.214949999</v>
      </c>
      <c r="U43" s="42">
        <f t="shared" si="32"/>
        <v>7873549.3549800003</v>
      </c>
      <c r="V43" s="42">
        <f t="shared" si="32"/>
        <v>577817.91625000001</v>
      </c>
      <c r="W43" s="42">
        <f t="shared" si="32"/>
        <v>369944.37354</v>
      </c>
      <c r="X43" s="42">
        <f t="shared" si="32"/>
        <v>468514.25118000002</v>
      </c>
      <c r="Y43" s="42">
        <f t="shared" si="32"/>
        <v>781590.20835000009</v>
      </c>
      <c r="Z43" s="42">
        <f t="shared" si="32"/>
        <v>690703.31928000005</v>
      </c>
      <c r="AA43" s="42">
        <f t="shared" si="32"/>
        <v>503327.73240000004</v>
      </c>
      <c r="AB43" s="42">
        <f t="shared" si="32"/>
        <v>57512.91403</v>
      </c>
      <c r="AC43" s="42">
        <f t="shared" si="32"/>
        <v>65461.915740000011</v>
      </c>
      <c r="AD43" s="42">
        <f t="shared" si="32"/>
        <v>518646.18212000001</v>
      </c>
      <c r="AE43" s="42">
        <f t="shared" si="32"/>
        <v>0</v>
      </c>
      <c r="AF43" s="42">
        <f t="shared" si="32"/>
        <v>0</v>
      </c>
      <c r="AG43" s="42">
        <f t="shared" si="32"/>
        <v>11907068.167870002</v>
      </c>
      <c r="AH43" s="42">
        <f t="shared" si="32"/>
        <v>368524.89101999998</v>
      </c>
      <c r="AI43" s="42">
        <f t="shared" si="32"/>
        <v>574417.72118999995</v>
      </c>
      <c r="AJ43" s="42">
        <f t="shared" si="32"/>
        <v>1353087.96569</v>
      </c>
      <c r="AK43" s="42">
        <f t="shared" si="32"/>
        <v>2420482.1642199997</v>
      </c>
      <c r="AL43" s="42">
        <f t="shared" si="32"/>
        <v>680080.77069000003</v>
      </c>
      <c r="AM43" s="42">
        <f t="shared" si="32"/>
        <v>676597.17270000011</v>
      </c>
      <c r="AN43" s="42">
        <f t="shared" si="32"/>
        <v>895598.38055</v>
      </c>
      <c r="AO43" s="42">
        <f t="shared" si="32"/>
        <v>725773.21654000005</v>
      </c>
      <c r="AP43" s="42">
        <f t="shared" si="32"/>
        <v>801745.01563999988</v>
      </c>
      <c r="AQ43" s="42">
        <f t="shared" si="32"/>
        <v>809624.54293999996</v>
      </c>
      <c r="AR43" s="42">
        <f t="shared" si="32"/>
        <v>0</v>
      </c>
      <c r="AS43" s="42">
        <f t="shared" si="32"/>
        <v>0</v>
      </c>
      <c r="AT43" s="42">
        <f t="shared" si="32"/>
        <v>9305931.8411800005</v>
      </c>
      <c r="AU43" s="42">
        <f t="shared" si="32"/>
        <v>365482.03101999994</v>
      </c>
      <c r="AV43" s="42">
        <f t="shared" si="32"/>
        <v>577460.58119000006</v>
      </c>
      <c r="AW43" s="42">
        <f t="shared" si="32"/>
        <v>1353087.96569</v>
      </c>
      <c r="AX43" s="42">
        <f t="shared" si="32"/>
        <v>2420482.1642199997</v>
      </c>
      <c r="AY43" s="42">
        <f t="shared" si="32"/>
        <v>680080.77069000003</v>
      </c>
      <c r="AZ43" s="42">
        <f t="shared" si="32"/>
        <v>676597.17270000011</v>
      </c>
      <c r="BA43" s="42">
        <f t="shared" si="32"/>
        <v>895598.38055</v>
      </c>
      <c r="BB43" s="42">
        <f t="shared" si="32"/>
        <v>725773.21654000005</v>
      </c>
      <c r="BC43" s="42">
        <f t="shared" si="32"/>
        <v>801745.01563999988</v>
      </c>
      <c r="BD43" s="42">
        <f t="shared" si="32"/>
        <v>809624.54293999996</v>
      </c>
      <c r="BE43" s="42">
        <f t="shared" si="32"/>
        <v>0</v>
      </c>
      <c r="BF43" s="42">
        <f t="shared" si="32"/>
        <v>0</v>
      </c>
      <c r="BG43" s="42">
        <f t="shared" si="32"/>
        <v>9305931.8411800005</v>
      </c>
      <c r="BH43" s="9"/>
    </row>
    <row r="44" spans="1:60" s="5" customFormat="1" ht="21" customHeight="1" x14ac:dyDescent="0.2">
      <c r="A44" s="13" t="s">
        <v>141</v>
      </c>
      <c r="B44" s="43"/>
      <c r="C44" s="44" t="s">
        <v>142</v>
      </c>
      <c r="D44" s="18">
        <f>+D45</f>
        <v>0</v>
      </c>
      <c r="E44" s="45">
        <f t="shared" ref="E44:BG44" si="33">+E45</f>
        <v>120000</v>
      </c>
      <c r="F44" s="18">
        <f t="shared" si="33"/>
        <v>0</v>
      </c>
      <c r="G44" s="18">
        <f t="shared" si="33"/>
        <v>120000</v>
      </c>
      <c r="H44" s="18">
        <f t="shared" si="33"/>
        <v>0</v>
      </c>
      <c r="I44" s="18">
        <f t="shared" si="33"/>
        <v>0</v>
      </c>
      <c r="J44" s="18">
        <f t="shared" si="33"/>
        <v>0</v>
      </c>
      <c r="K44" s="18">
        <f t="shared" si="33"/>
        <v>0</v>
      </c>
      <c r="L44" s="18">
        <f t="shared" si="33"/>
        <v>0</v>
      </c>
      <c r="M44" s="18">
        <f t="shared" si="33"/>
        <v>0</v>
      </c>
      <c r="N44" s="18">
        <f t="shared" si="33"/>
        <v>0</v>
      </c>
      <c r="O44" s="18">
        <f t="shared" si="33"/>
        <v>0</v>
      </c>
      <c r="P44" s="18">
        <f t="shared" si="33"/>
        <v>0</v>
      </c>
      <c r="Q44" s="18">
        <f t="shared" si="33"/>
        <v>120000</v>
      </c>
      <c r="R44" s="18">
        <f t="shared" si="33"/>
        <v>0</v>
      </c>
      <c r="S44" s="18">
        <f t="shared" si="33"/>
        <v>0</v>
      </c>
      <c r="T44" s="18">
        <f t="shared" si="33"/>
        <v>120000</v>
      </c>
      <c r="U44" s="18">
        <f t="shared" si="33"/>
        <v>0</v>
      </c>
      <c r="V44" s="18">
        <f t="shared" si="33"/>
        <v>0</v>
      </c>
      <c r="W44" s="18">
        <f t="shared" si="33"/>
        <v>0</v>
      </c>
      <c r="X44" s="18">
        <f t="shared" si="33"/>
        <v>0</v>
      </c>
      <c r="Y44" s="18">
        <f t="shared" si="33"/>
        <v>0</v>
      </c>
      <c r="Z44" s="18">
        <f t="shared" si="33"/>
        <v>0</v>
      </c>
      <c r="AA44" s="18">
        <f t="shared" si="33"/>
        <v>0</v>
      </c>
      <c r="AB44" s="18">
        <f t="shared" si="33"/>
        <v>0</v>
      </c>
      <c r="AC44" s="18">
        <f t="shared" si="33"/>
        <v>0</v>
      </c>
      <c r="AD44" s="18">
        <f t="shared" si="33"/>
        <v>113932.814</v>
      </c>
      <c r="AE44" s="18">
        <f t="shared" si="33"/>
        <v>0</v>
      </c>
      <c r="AF44" s="18">
        <f t="shared" si="33"/>
        <v>0</v>
      </c>
      <c r="AG44" s="18">
        <f t="shared" si="33"/>
        <v>113932.814</v>
      </c>
      <c r="AH44" s="18">
        <f t="shared" si="33"/>
        <v>0</v>
      </c>
      <c r="AI44" s="18">
        <f t="shared" si="33"/>
        <v>0</v>
      </c>
      <c r="AJ44" s="18">
        <f t="shared" si="33"/>
        <v>0</v>
      </c>
      <c r="AK44" s="18">
        <f t="shared" si="33"/>
        <v>0</v>
      </c>
      <c r="AL44" s="18">
        <f t="shared" si="33"/>
        <v>0</v>
      </c>
      <c r="AM44" s="18">
        <f t="shared" si="33"/>
        <v>0</v>
      </c>
      <c r="AN44" s="18">
        <f t="shared" si="33"/>
        <v>0</v>
      </c>
      <c r="AO44" s="18">
        <f t="shared" si="33"/>
        <v>0</v>
      </c>
      <c r="AP44" s="18">
        <f t="shared" si="33"/>
        <v>0</v>
      </c>
      <c r="AQ44" s="18">
        <f t="shared" si="33"/>
        <v>0</v>
      </c>
      <c r="AR44" s="18">
        <f t="shared" si="33"/>
        <v>0</v>
      </c>
      <c r="AS44" s="18">
        <f t="shared" si="33"/>
        <v>0</v>
      </c>
      <c r="AT44" s="18">
        <f t="shared" si="33"/>
        <v>0</v>
      </c>
      <c r="AU44" s="18">
        <f t="shared" si="33"/>
        <v>0</v>
      </c>
      <c r="AV44" s="18">
        <f t="shared" si="33"/>
        <v>0</v>
      </c>
      <c r="AW44" s="18">
        <f t="shared" si="33"/>
        <v>0</v>
      </c>
      <c r="AX44" s="18">
        <f t="shared" si="33"/>
        <v>0</v>
      </c>
      <c r="AY44" s="18">
        <f t="shared" si="33"/>
        <v>0</v>
      </c>
      <c r="AZ44" s="18">
        <f t="shared" si="33"/>
        <v>0</v>
      </c>
      <c r="BA44" s="18">
        <f t="shared" si="33"/>
        <v>0</v>
      </c>
      <c r="BB44" s="18">
        <f t="shared" si="33"/>
        <v>0</v>
      </c>
      <c r="BC44" s="18">
        <f t="shared" si="33"/>
        <v>0</v>
      </c>
      <c r="BD44" s="18">
        <f t="shared" si="33"/>
        <v>0</v>
      </c>
      <c r="BE44" s="18">
        <f t="shared" si="33"/>
        <v>0</v>
      </c>
      <c r="BF44" s="18">
        <f t="shared" si="33"/>
        <v>0</v>
      </c>
      <c r="BG44" s="18">
        <f t="shared" si="33"/>
        <v>0</v>
      </c>
      <c r="BH44" s="9"/>
    </row>
    <row r="45" spans="1:60" s="5" customFormat="1" ht="21" customHeight="1" x14ac:dyDescent="0.2">
      <c r="A45" s="46" t="s">
        <v>143</v>
      </c>
      <c r="B45" s="47"/>
      <c r="C45" s="48" t="s">
        <v>144</v>
      </c>
      <c r="D45" s="18">
        <f>+D46+D48</f>
        <v>0</v>
      </c>
      <c r="E45" s="18">
        <f t="shared" ref="E45:BG45" si="34">+E46+E48</f>
        <v>120000</v>
      </c>
      <c r="F45" s="18">
        <f t="shared" si="34"/>
        <v>0</v>
      </c>
      <c r="G45" s="18">
        <f t="shared" si="34"/>
        <v>120000</v>
      </c>
      <c r="H45" s="18">
        <f t="shared" si="34"/>
        <v>0</v>
      </c>
      <c r="I45" s="18">
        <f t="shared" si="34"/>
        <v>0</v>
      </c>
      <c r="J45" s="18">
        <f t="shared" si="34"/>
        <v>0</v>
      </c>
      <c r="K45" s="18">
        <f t="shared" si="34"/>
        <v>0</v>
      </c>
      <c r="L45" s="18">
        <f t="shared" si="34"/>
        <v>0</v>
      </c>
      <c r="M45" s="18">
        <f t="shared" si="34"/>
        <v>0</v>
      </c>
      <c r="N45" s="18">
        <f t="shared" si="34"/>
        <v>0</v>
      </c>
      <c r="O45" s="18">
        <f t="shared" si="34"/>
        <v>0</v>
      </c>
      <c r="P45" s="18">
        <f t="shared" si="34"/>
        <v>0</v>
      </c>
      <c r="Q45" s="18">
        <f t="shared" si="34"/>
        <v>120000</v>
      </c>
      <c r="R45" s="18">
        <f t="shared" si="34"/>
        <v>0</v>
      </c>
      <c r="S45" s="18">
        <f t="shared" si="34"/>
        <v>0</v>
      </c>
      <c r="T45" s="18">
        <f t="shared" si="34"/>
        <v>120000</v>
      </c>
      <c r="U45" s="18">
        <f t="shared" si="34"/>
        <v>0</v>
      </c>
      <c r="V45" s="18">
        <f t="shared" si="34"/>
        <v>0</v>
      </c>
      <c r="W45" s="18">
        <f t="shared" si="34"/>
        <v>0</v>
      </c>
      <c r="X45" s="18">
        <f t="shared" si="34"/>
        <v>0</v>
      </c>
      <c r="Y45" s="18">
        <f t="shared" si="34"/>
        <v>0</v>
      </c>
      <c r="Z45" s="18">
        <f t="shared" si="34"/>
        <v>0</v>
      </c>
      <c r="AA45" s="18">
        <f t="shared" si="34"/>
        <v>0</v>
      </c>
      <c r="AB45" s="18">
        <f t="shared" si="34"/>
        <v>0</v>
      </c>
      <c r="AC45" s="18">
        <f t="shared" si="34"/>
        <v>0</v>
      </c>
      <c r="AD45" s="18">
        <f t="shared" si="34"/>
        <v>113932.814</v>
      </c>
      <c r="AE45" s="18">
        <f t="shared" si="34"/>
        <v>0</v>
      </c>
      <c r="AF45" s="18">
        <f t="shared" si="34"/>
        <v>0</v>
      </c>
      <c r="AG45" s="18">
        <f t="shared" si="34"/>
        <v>113932.814</v>
      </c>
      <c r="AH45" s="18">
        <f t="shared" si="34"/>
        <v>0</v>
      </c>
      <c r="AI45" s="18">
        <f t="shared" si="34"/>
        <v>0</v>
      </c>
      <c r="AJ45" s="18">
        <f t="shared" si="34"/>
        <v>0</v>
      </c>
      <c r="AK45" s="18">
        <f t="shared" si="34"/>
        <v>0</v>
      </c>
      <c r="AL45" s="18">
        <f t="shared" si="34"/>
        <v>0</v>
      </c>
      <c r="AM45" s="18">
        <f t="shared" si="34"/>
        <v>0</v>
      </c>
      <c r="AN45" s="18">
        <f t="shared" si="34"/>
        <v>0</v>
      </c>
      <c r="AO45" s="18">
        <f t="shared" si="34"/>
        <v>0</v>
      </c>
      <c r="AP45" s="18">
        <f t="shared" si="34"/>
        <v>0</v>
      </c>
      <c r="AQ45" s="18">
        <f t="shared" si="34"/>
        <v>0</v>
      </c>
      <c r="AR45" s="18">
        <f t="shared" si="34"/>
        <v>0</v>
      </c>
      <c r="AS45" s="18">
        <f t="shared" si="34"/>
        <v>0</v>
      </c>
      <c r="AT45" s="18">
        <f t="shared" si="34"/>
        <v>0</v>
      </c>
      <c r="AU45" s="18">
        <f t="shared" si="34"/>
        <v>0</v>
      </c>
      <c r="AV45" s="18">
        <f t="shared" si="34"/>
        <v>0</v>
      </c>
      <c r="AW45" s="18">
        <f t="shared" si="34"/>
        <v>0</v>
      </c>
      <c r="AX45" s="18">
        <f t="shared" si="34"/>
        <v>0</v>
      </c>
      <c r="AY45" s="18">
        <f t="shared" si="34"/>
        <v>0</v>
      </c>
      <c r="AZ45" s="18">
        <f t="shared" si="34"/>
        <v>0</v>
      </c>
      <c r="BA45" s="18">
        <f t="shared" si="34"/>
        <v>0</v>
      </c>
      <c r="BB45" s="18">
        <f t="shared" si="34"/>
        <v>0</v>
      </c>
      <c r="BC45" s="18">
        <f t="shared" si="34"/>
        <v>0</v>
      </c>
      <c r="BD45" s="18">
        <f t="shared" si="34"/>
        <v>0</v>
      </c>
      <c r="BE45" s="18">
        <f t="shared" si="34"/>
        <v>0</v>
      </c>
      <c r="BF45" s="18">
        <f t="shared" si="34"/>
        <v>0</v>
      </c>
      <c r="BG45" s="18">
        <f t="shared" si="34"/>
        <v>0</v>
      </c>
      <c r="BH45" s="9"/>
    </row>
    <row r="46" spans="1:60" ht="21" customHeight="1" x14ac:dyDescent="0.2">
      <c r="A46" s="46" t="s">
        <v>145</v>
      </c>
      <c r="B46" s="46"/>
      <c r="C46" s="49" t="s">
        <v>146</v>
      </c>
      <c r="D46" s="46">
        <f>+D47</f>
        <v>0</v>
      </c>
      <c r="E46" s="46">
        <f t="shared" ref="E46:BG46" si="35">+E47</f>
        <v>0</v>
      </c>
      <c r="F46" s="46">
        <f t="shared" si="35"/>
        <v>0</v>
      </c>
      <c r="G46" s="46">
        <f t="shared" si="35"/>
        <v>0</v>
      </c>
      <c r="H46" s="46">
        <f t="shared" si="35"/>
        <v>0</v>
      </c>
      <c r="I46" s="46">
        <f t="shared" si="35"/>
        <v>0</v>
      </c>
      <c r="J46" s="46">
        <f t="shared" si="35"/>
        <v>0</v>
      </c>
      <c r="K46" s="46">
        <f t="shared" si="35"/>
        <v>0</v>
      </c>
      <c r="L46" s="46">
        <f t="shared" si="35"/>
        <v>0</v>
      </c>
      <c r="M46" s="46">
        <f t="shared" si="35"/>
        <v>0</v>
      </c>
      <c r="N46" s="46">
        <f t="shared" si="35"/>
        <v>0</v>
      </c>
      <c r="O46" s="46">
        <f t="shared" si="35"/>
        <v>0</v>
      </c>
      <c r="P46" s="46">
        <f t="shared" si="35"/>
        <v>0</v>
      </c>
      <c r="Q46" s="46">
        <f t="shared" si="35"/>
        <v>0</v>
      </c>
      <c r="R46" s="46">
        <f t="shared" si="35"/>
        <v>0</v>
      </c>
      <c r="S46" s="46">
        <f t="shared" si="35"/>
        <v>0</v>
      </c>
      <c r="T46" s="46">
        <f t="shared" si="35"/>
        <v>0</v>
      </c>
      <c r="U46" s="46">
        <f t="shared" si="35"/>
        <v>0</v>
      </c>
      <c r="V46" s="46">
        <f t="shared" si="35"/>
        <v>0</v>
      </c>
      <c r="W46" s="46">
        <f t="shared" si="35"/>
        <v>0</v>
      </c>
      <c r="X46" s="46">
        <f t="shared" si="35"/>
        <v>0</v>
      </c>
      <c r="Y46" s="46">
        <f t="shared" si="35"/>
        <v>0</v>
      </c>
      <c r="Z46" s="46">
        <f t="shared" si="35"/>
        <v>0</v>
      </c>
      <c r="AA46" s="46">
        <f t="shared" si="35"/>
        <v>0</v>
      </c>
      <c r="AB46" s="46">
        <f t="shared" si="35"/>
        <v>0</v>
      </c>
      <c r="AC46" s="46">
        <f t="shared" si="35"/>
        <v>0</v>
      </c>
      <c r="AD46" s="46">
        <f t="shared" si="35"/>
        <v>0</v>
      </c>
      <c r="AE46" s="46">
        <f t="shared" si="35"/>
        <v>0</v>
      </c>
      <c r="AF46" s="46">
        <f t="shared" si="35"/>
        <v>0</v>
      </c>
      <c r="AG46" s="46">
        <f t="shared" si="35"/>
        <v>0</v>
      </c>
      <c r="AH46" s="46">
        <f t="shared" si="35"/>
        <v>0</v>
      </c>
      <c r="AI46" s="46">
        <f t="shared" si="35"/>
        <v>0</v>
      </c>
      <c r="AJ46" s="46">
        <f t="shared" si="35"/>
        <v>0</v>
      </c>
      <c r="AK46" s="46">
        <f t="shared" si="35"/>
        <v>0</v>
      </c>
      <c r="AL46" s="46">
        <f t="shared" si="35"/>
        <v>0</v>
      </c>
      <c r="AM46" s="46">
        <f t="shared" si="35"/>
        <v>0</v>
      </c>
      <c r="AN46" s="46">
        <f t="shared" si="35"/>
        <v>0</v>
      </c>
      <c r="AO46" s="46">
        <f t="shared" si="35"/>
        <v>0</v>
      </c>
      <c r="AP46" s="46">
        <f t="shared" si="35"/>
        <v>0</v>
      </c>
      <c r="AQ46" s="46">
        <f t="shared" si="35"/>
        <v>0</v>
      </c>
      <c r="AR46" s="46">
        <f t="shared" si="35"/>
        <v>0</v>
      </c>
      <c r="AS46" s="46">
        <f t="shared" si="35"/>
        <v>0</v>
      </c>
      <c r="AT46" s="46">
        <f t="shared" si="35"/>
        <v>0</v>
      </c>
      <c r="AU46" s="46">
        <f t="shared" si="35"/>
        <v>0</v>
      </c>
      <c r="AV46" s="46">
        <f t="shared" si="35"/>
        <v>0</v>
      </c>
      <c r="AW46" s="46">
        <f t="shared" si="35"/>
        <v>0</v>
      </c>
      <c r="AX46" s="46">
        <f t="shared" si="35"/>
        <v>0</v>
      </c>
      <c r="AY46" s="46">
        <f t="shared" si="35"/>
        <v>0</v>
      </c>
      <c r="AZ46" s="46">
        <f t="shared" si="35"/>
        <v>0</v>
      </c>
      <c r="BA46" s="46">
        <f t="shared" si="35"/>
        <v>0</v>
      </c>
      <c r="BB46" s="46">
        <f t="shared" si="35"/>
        <v>0</v>
      </c>
      <c r="BC46" s="46">
        <f t="shared" si="35"/>
        <v>0</v>
      </c>
      <c r="BD46" s="46">
        <f t="shared" si="35"/>
        <v>0</v>
      </c>
      <c r="BE46" s="46">
        <f t="shared" si="35"/>
        <v>0</v>
      </c>
      <c r="BF46" s="46">
        <f t="shared" si="35"/>
        <v>0</v>
      </c>
      <c r="BG46" s="46">
        <f t="shared" si="35"/>
        <v>0</v>
      </c>
      <c r="BH46" s="9"/>
    </row>
    <row r="47" spans="1:60" s="14" customFormat="1" ht="21" customHeight="1" x14ac:dyDescent="0.2">
      <c r="A47" s="36" t="s">
        <v>147</v>
      </c>
      <c r="B47" s="37" t="s">
        <v>77</v>
      </c>
      <c r="C47" s="50" t="s">
        <v>148</v>
      </c>
      <c r="D47" s="25">
        <v>0</v>
      </c>
      <c r="E47" s="22">
        <v>0</v>
      </c>
      <c r="F47" s="22">
        <v>0</v>
      </c>
      <c r="G47" s="25">
        <f>SUM(D47:E47)-F47</f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2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f>SUM(H47:S47)</f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2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f>SUM(U47:AF47)</f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2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f>SUM(AH47:AS47)</f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2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f>SUM(AU47:BF47)</f>
        <v>0</v>
      </c>
      <c r="BH47" s="9"/>
    </row>
    <row r="48" spans="1:60" ht="21" customHeight="1" x14ac:dyDescent="0.2">
      <c r="A48" s="46" t="s">
        <v>149</v>
      </c>
      <c r="B48" s="46" t="s">
        <v>77</v>
      </c>
      <c r="C48" s="49" t="s">
        <v>150</v>
      </c>
      <c r="D48" s="46">
        <f>+D49+D50</f>
        <v>0</v>
      </c>
      <c r="E48" s="46">
        <f>+E49+E50+E51+E52</f>
        <v>120000</v>
      </c>
      <c r="F48" s="46">
        <f>+F49+F50+F51+F52</f>
        <v>0</v>
      </c>
      <c r="G48" s="46">
        <f>+G49+G50+G51+G52</f>
        <v>120000</v>
      </c>
      <c r="H48" s="46">
        <f t="shared" ref="H48:BF48" si="36">+H49+H50+H51</f>
        <v>0</v>
      </c>
      <c r="I48" s="46">
        <f t="shared" si="36"/>
        <v>0</v>
      </c>
      <c r="J48" s="46">
        <f t="shared" si="36"/>
        <v>0</v>
      </c>
      <c r="K48" s="46">
        <f t="shared" si="36"/>
        <v>0</v>
      </c>
      <c r="L48" s="46">
        <f t="shared" si="36"/>
        <v>0</v>
      </c>
      <c r="M48" s="46">
        <f t="shared" si="36"/>
        <v>0</v>
      </c>
      <c r="N48" s="46">
        <f t="shared" si="36"/>
        <v>0</v>
      </c>
      <c r="O48" s="46">
        <f t="shared" si="36"/>
        <v>0</v>
      </c>
      <c r="P48" s="46">
        <f t="shared" si="36"/>
        <v>0</v>
      </c>
      <c r="Q48" s="46">
        <f>+Q49+Q50+Q51+Q52</f>
        <v>120000</v>
      </c>
      <c r="R48" s="46">
        <f t="shared" si="36"/>
        <v>0</v>
      </c>
      <c r="S48" s="46">
        <f t="shared" si="36"/>
        <v>0</v>
      </c>
      <c r="T48" s="46">
        <f>+T49+T50+T51+T52</f>
        <v>120000</v>
      </c>
      <c r="U48" s="46">
        <f t="shared" si="36"/>
        <v>0</v>
      </c>
      <c r="V48" s="46">
        <f t="shared" si="36"/>
        <v>0</v>
      </c>
      <c r="W48" s="46">
        <f t="shared" si="36"/>
        <v>0</v>
      </c>
      <c r="X48" s="46">
        <f t="shared" si="36"/>
        <v>0</v>
      </c>
      <c r="Y48" s="46">
        <f t="shared" si="36"/>
        <v>0</v>
      </c>
      <c r="Z48" s="46">
        <f t="shared" si="36"/>
        <v>0</v>
      </c>
      <c r="AA48" s="46">
        <f t="shared" si="36"/>
        <v>0</v>
      </c>
      <c r="AB48" s="46">
        <f t="shared" si="36"/>
        <v>0</v>
      </c>
      <c r="AC48" s="46">
        <f t="shared" si="36"/>
        <v>0</v>
      </c>
      <c r="AD48" s="46">
        <f>+AD49+AD50+AD51+AD52</f>
        <v>113932.814</v>
      </c>
      <c r="AE48" s="46">
        <f t="shared" si="36"/>
        <v>0</v>
      </c>
      <c r="AF48" s="46">
        <f t="shared" si="36"/>
        <v>0</v>
      </c>
      <c r="AG48" s="46">
        <f>+AG49+AG50+AG51+AG52</f>
        <v>113932.814</v>
      </c>
      <c r="AH48" s="46">
        <f t="shared" si="36"/>
        <v>0</v>
      </c>
      <c r="AI48" s="46">
        <f t="shared" si="36"/>
        <v>0</v>
      </c>
      <c r="AJ48" s="46">
        <f t="shared" si="36"/>
        <v>0</v>
      </c>
      <c r="AK48" s="46">
        <f t="shared" si="36"/>
        <v>0</v>
      </c>
      <c r="AL48" s="46">
        <f t="shared" si="36"/>
        <v>0</v>
      </c>
      <c r="AM48" s="46">
        <f t="shared" si="36"/>
        <v>0</v>
      </c>
      <c r="AN48" s="46">
        <f t="shared" si="36"/>
        <v>0</v>
      </c>
      <c r="AO48" s="46">
        <f t="shared" si="36"/>
        <v>0</v>
      </c>
      <c r="AP48" s="46">
        <f t="shared" si="36"/>
        <v>0</v>
      </c>
      <c r="AQ48" s="46">
        <f>+AQ49+AQ50+AQ51+AQ52</f>
        <v>0</v>
      </c>
      <c r="AR48" s="46">
        <f t="shared" si="36"/>
        <v>0</v>
      </c>
      <c r="AS48" s="46">
        <f t="shared" si="36"/>
        <v>0</v>
      </c>
      <c r="AT48" s="46">
        <f>+AT49+AT50+AT51+AT52</f>
        <v>0</v>
      </c>
      <c r="AU48" s="46">
        <f t="shared" si="36"/>
        <v>0</v>
      </c>
      <c r="AV48" s="46">
        <f t="shared" si="36"/>
        <v>0</v>
      </c>
      <c r="AW48" s="46">
        <f t="shared" si="36"/>
        <v>0</v>
      </c>
      <c r="AX48" s="46">
        <f t="shared" si="36"/>
        <v>0</v>
      </c>
      <c r="AY48" s="46">
        <f t="shared" si="36"/>
        <v>0</v>
      </c>
      <c r="AZ48" s="46">
        <f t="shared" si="36"/>
        <v>0</v>
      </c>
      <c r="BA48" s="46">
        <f t="shared" si="36"/>
        <v>0</v>
      </c>
      <c r="BB48" s="46">
        <f t="shared" si="36"/>
        <v>0</v>
      </c>
      <c r="BC48" s="46">
        <f t="shared" si="36"/>
        <v>0</v>
      </c>
      <c r="BD48" s="46">
        <f>+BD49+BD50+BD51+BD52</f>
        <v>0</v>
      </c>
      <c r="BE48" s="46">
        <f t="shared" si="36"/>
        <v>0</v>
      </c>
      <c r="BF48" s="46">
        <f t="shared" si="36"/>
        <v>0</v>
      </c>
      <c r="BG48" s="46">
        <f>+BG49+BG50+BG51+BG52</f>
        <v>0</v>
      </c>
      <c r="BH48" s="9"/>
    </row>
    <row r="49" spans="1:60" s="14" customFormat="1" ht="21" customHeight="1" x14ac:dyDescent="0.2">
      <c r="A49" s="36" t="s">
        <v>151</v>
      </c>
      <c r="B49" s="37">
        <v>10</v>
      </c>
      <c r="C49" s="50" t="s">
        <v>152</v>
      </c>
      <c r="D49" s="25"/>
      <c r="E49" s="22">
        <v>0</v>
      </c>
      <c r="F49" s="22">
        <v>0</v>
      </c>
      <c r="G49" s="25">
        <f>SUM(D49:E49)-F49</f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2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f>SUM(H49:S49)</f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2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f>SUM(U49:AF49)</f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2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f>SUM(AH49:AS49)</f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2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f>SUM(AU49:BF49)</f>
        <v>0</v>
      </c>
      <c r="BH49" s="9"/>
    </row>
    <row r="50" spans="1:60" s="14" customFormat="1" ht="21" customHeight="1" x14ac:dyDescent="0.2">
      <c r="A50" s="36" t="s">
        <v>153</v>
      </c>
      <c r="B50" s="51" t="s">
        <v>77</v>
      </c>
      <c r="C50" s="52" t="s">
        <v>154</v>
      </c>
      <c r="D50" s="25"/>
      <c r="E50" s="22">
        <v>0</v>
      </c>
      <c r="F50" s="22">
        <v>0</v>
      </c>
      <c r="G50" s="25">
        <f>SUM(D50:E50)-F50</f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2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f>SUM(H50:S50)</f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2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f t="shared" ref="AG50:AG52" si="37">SUM(U50:AF50)</f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2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f>SUM(AH50:AS50)</f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2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f>SUM(AU50:BF50)</f>
        <v>0</v>
      </c>
      <c r="BH50" s="9"/>
    </row>
    <row r="51" spans="1:60" s="14" customFormat="1" ht="21" customHeight="1" x14ac:dyDescent="0.2">
      <c r="A51" s="36" t="s">
        <v>155</v>
      </c>
      <c r="B51" s="51" t="s">
        <v>77</v>
      </c>
      <c r="C51" s="53" t="s">
        <v>156</v>
      </c>
      <c r="D51" s="32"/>
      <c r="E51" s="22">
        <v>0</v>
      </c>
      <c r="F51" s="22">
        <v>0</v>
      </c>
      <c r="G51" s="25">
        <f>SUM(D51:E51)-F51</f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2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f>SUM(H51:S51)</f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2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f t="shared" si="37"/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2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f>SUM(AH51:AS51)</f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2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f>SUM(AU51:BF51)</f>
        <v>0</v>
      </c>
      <c r="BH51" s="9"/>
    </row>
    <row r="52" spans="1:60" s="14" customFormat="1" ht="21" customHeight="1" x14ac:dyDescent="0.2">
      <c r="A52" s="54" t="s">
        <v>157</v>
      </c>
      <c r="B52" s="51" t="s">
        <v>77</v>
      </c>
      <c r="C52" s="55" t="s">
        <v>158</v>
      </c>
      <c r="D52" s="32"/>
      <c r="E52" s="22">
        <v>120000</v>
      </c>
      <c r="F52" s="22">
        <v>0</v>
      </c>
      <c r="G52" s="25">
        <f>SUM(D52:E52)-F52</f>
        <v>120000</v>
      </c>
      <c r="H52" s="32"/>
      <c r="I52" s="32"/>
      <c r="J52" s="32"/>
      <c r="K52" s="32"/>
      <c r="L52" s="32"/>
      <c r="M52" s="32"/>
      <c r="N52" s="32"/>
      <c r="O52" s="32"/>
      <c r="P52" s="32"/>
      <c r="Q52" s="25">
        <v>120000</v>
      </c>
      <c r="R52" s="32"/>
      <c r="S52" s="32"/>
      <c r="T52" s="25">
        <f>SUM(H52:S52)</f>
        <v>120000</v>
      </c>
      <c r="U52" s="32"/>
      <c r="V52" s="32"/>
      <c r="W52" s="32"/>
      <c r="X52" s="32"/>
      <c r="Y52" s="32"/>
      <c r="Z52" s="32"/>
      <c r="AA52" s="32"/>
      <c r="AB52" s="32"/>
      <c r="AC52" s="32"/>
      <c r="AD52" s="25">
        <v>113932.814</v>
      </c>
      <c r="AE52" s="32"/>
      <c r="AF52" s="32"/>
      <c r="AG52" s="25">
        <f t="shared" si="37"/>
        <v>113932.814</v>
      </c>
      <c r="AH52" s="32"/>
      <c r="AI52" s="32"/>
      <c r="AJ52" s="32"/>
      <c r="AK52" s="32"/>
      <c r="AL52" s="32"/>
      <c r="AM52" s="32"/>
      <c r="AN52" s="32"/>
      <c r="AO52" s="32"/>
      <c r="AP52" s="32"/>
      <c r="AQ52" s="25">
        <v>0</v>
      </c>
      <c r="AR52" s="32"/>
      <c r="AS52" s="32"/>
      <c r="AT52" s="25">
        <f>SUM(AH52:AS52)</f>
        <v>0</v>
      </c>
      <c r="AU52" s="32"/>
      <c r="AV52" s="32"/>
      <c r="AW52" s="32"/>
      <c r="AX52" s="32"/>
      <c r="AY52" s="32"/>
      <c r="AZ52" s="32"/>
      <c r="BA52" s="32"/>
      <c r="BB52" s="32"/>
      <c r="BC52" s="32"/>
      <c r="BD52" s="25">
        <v>0</v>
      </c>
      <c r="BE52" s="32"/>
      <c r="BF52" s="32"/>
      <c r="BG52" s="25">
        <f>SUM(AU52:BF52)</f>
        <v>0</v>
      </c>
      <c r="BH52" s="9"/>
    </row>
    <row r="53" spans="1:60" s="5" customFormat="1" ht="21" customHeight="1" x14ac:dyDescent="0.2">
      <c r="A53" s="13" t="s">
        <v>159</v>
      </c>
      <c r="B53" s="43"/>
      <c r="C53" s="44" t="s">
        <v>160</v>
      </c>
      <c r="D53" s="18">
        <f t="shared" ref="D53:BG53" si="38">+D54+D73</f>
        <v>9688000.0000000019</v>
      </c>
      <c r="E53" s="18">
        <f>+E54+E73</f>
        <v>7621171.2279100008</v>
      </c>
      <c r="F53" s="18">
        <f t="shared" si="38"/>
        <v>3672818.0509100002</v>
      </c>
      <c r="G53" s="18">
        <f>+G54+G73</f>
        <v>13636353.177000001</v>
      </c>
      <c r="H53" s="18">
        <f t="shared" si="38"/>
        <v>9144943.1249299999</v>
      </c>
      <c r="I53" s="18">
        <f t="shared" si="38"/>
        <v>172790.27101000003</v>
      </c>
      <c r="J53" s="18">
        <f t="shared" si="38"/>
        <v>125347.31245</v>
      </c>
      <c r="K53" s="18">
        <f t="shared" si="38"/>
        <v>33820.759299999991</v>
      </c>
      <c r="L53" s="18">
        <f t="shared" si="38"/>
        <v>2066006.5611800002</v>
      </c>
      <c r="M53" s="18">
        <f>+M54+M73</f>
        <v>0</v>
      </c>
      <c r="N53" s="18">
        <f t="shared" si="38"/>
        <v>963680.94688000006</v>
      </c>
      <c r="O53" s="18">
        <f t="shared" si="38"/>
        <v>49285.202749999997</v>
      </c>
      <c r="P53" s="18">
        <f t="shared" si="38"/>
        <v>25152.62456</v>
      </c>
      <c r="Q53" s="18">
        <f t="shared" si="38"/>
        <v>791616.41188999999</v>
      </c>
      <c r="R53" s="18">
        <f t="shared" si="38"/>
        <v>0</v>
      </c>
      <c r="S53" s="18">
        <f t="shared" si="38"/>
        <v>0</v>
      </c>
      <c r="T53" s="18">
        <f t="shared" si="38"/>
        <v>13372643.214949999</v>
      </c>
      <c r="U53" s="18">
        <f t="shared" si="38"/>
        <v>7873549.3549800003</v>
      </c>
      <c r="V53" s="18">
        <f t="shared" si="38"/>
        <v>577817.91625000001</v>
      </c>
      <c r="W53" s="18">
        <f t="shared" si="38"/>
        <v>369944.37354</v>
      </c>
      <c r="X53" s="18">
        <f t="shared" si="38"/>
        <v>468514.25118000002</v>
      </c>
      <c r="Y53" s="18">
        <f t="shared" si="38"/>
        <v>781590.20835000009</v>
      </c>
      <c r="Z53" s="18">
        <f>+Z54+Z73</f>
        <v>690703.31928000005</v>
      </c>
      <c r="AA53" s="18">
        <f t="shared" si="38"/>
        <v>503327.73240000004</v>
      </c>
      <c r="AB53" s="18">
        <f t="shared" si="38"/>
        <v>57512.91403</v>
      </c>
      <c r="AC53" s="18">
        <f t="shared" si="38"/>
        <v>65461.915740000011</v>
      </c>
      <c r="AD53" s="18">
        <f t="shared" si="38"/>
        <v>404713.36812</v>
      </c>
      <c r="AE53" s="18">
        <f t="shared" si="38"/>
        <v>0</v>
      </c>
      <c r="AF53" s="18">
        <f t="shared" si="38"/>
        <v>0</v>
      </c>
      <c r="AG53" s="18">
        <f t="shared" si="38"/>
        <v>11793135.353870003</v>
      </c>
      <c r="AH53" s="18">
        <f t="shared" si="38"/>
        <v>368524.89101999998</v>
      </c>
      <c r="AI53" s="18">
        <f t="shared" si="38"/>
        <v>574417.72118999995</v>
      </c>
      <c r="AJ53" s="18">
        <f t="shared" si="38"/>
        <v>1353087.96569</v>
      </c>
      <c r="AK53" s="18">
        <f t="shared" si="38"/>
        <v>2420482.1642199997</v>
      </c>
      <c r="AL53" s="18">
        <f t="shared" si="38"/>
        <v>680080.77069000003</v>
      </c>
      <c r="AM53" s="18">
        <f>+AM54+AM73</f>
        <v>676597.17270000011</v>
      </c>
      <c r="AN53" s="18">
        <f t="shared" si="38"/>
        <v>895598.38055</v>
      </c>
      <c r="AO53" s="18">
        <f t="shared" si="38"/>
        <v>725773.21654000005</v>
      </c>
      <c r="AP53" s="18">
        <f t="shared" si="38"/>
        <v>801745.01563999988</v>
      </c>
      <c r="AQ53" s="18">
        <f t="shared" si="38"/>
        <v>809624.54293999996</v>
      </c>
      <c r="AR53" s="18">
        <f t="shared" si="38"/>
        <v>0</v>
      </c>
      <c r="AS53" s="18">
        <f t="shared" si="38"/>
        <v>0</v>
      </c>
      <c r="AT53" s="18">
        <f t="shared" si="38"/>
        <v>9305931.8411800005</v>
      </c>
      <c r="AU53" s="18">
        <f t="shared" si="38"/>
        <v>365482.03101999994</v>
      </c>
      <c r="AV53" s="18">
        <f t="shared" si="38"/>
        <v>577460.58119000006</v>
      </c>
      <c r="AW53" s="18">
        <f t="shared" si="38"/>
        <v>1353087.96569</v>
      </c>
      <c r="AX53" s="18">
        <f t="shared" si="38"/>
        <v>2420482.1642199997</v>
      </c>
      <c r="AY53" s="18">
        <f t="shared" si="38"/>
        <v>680080.77069000003</v>
      </c>
      <c r="AZ53" s="18">
        <f>+AZ54+AZ73</f>
        <v>676597.17270000011</v>
      </c>
      <c r="BA53" s="18">
        <f t="shared" si="38"/>
        <v>895598.38055</v>
      </c>
      <c r="BB53" s="18">
        <f t="shared" si="38"/>
        <v>725773.21654000005</v>
      </c>
      <c r="BC53" s="18">
        <f t="shared" si="38"/>
        <v>801745.01563999988</v>
      </c>
      <c r="BD53" s="18">
        <f t="shared" si="38"/>
        <v>809624.54293999996</v>
      </c>
      <c r="BE53" s="18">
        <f t="shared" si="38"/>
        <v>0</v>
      </c>
      <c r="BF53" s="18">
        <f t="shared" si="38"/>
        <v>0</v>
      </c>
      <c r="BG53" s="18">
        <f t="shared" si="38"/>
        <v>9305931.8411800005</v>
      </c>
      <c r="BH53" s="9"/>
    </row>
    <row r="54" spans="1:60" s="5" customFormat="1" ht="21" customHeight="1" x14ac:dyDescent="0.2">
      <c r="A54" s="46" t="s">
        <v>161</v>
      </c>
      <c r="B54" s="47"/>
      <c r="C54" s="48" t="s">
        <v>162</v>
      </c>
      <c r="D54" s="18">
        <f t="shared" ref="D54:BG54" si="39">+D55+D57+D59+D66</f>
        <v>199041.28599999999</v>
      </c>
      <c r="E54" s="18">
        <f>+E55+E57+E59+E66</f>
        <v>35443.840109999997</v>
      </c>
      <c r="F54" s="18">
        <f t="shared" si="39"/>
        <v>11993.840109999999</v>
      </c>
      <c r="G54" s="18">
        <f>+G55+G57+G59+G66</f>
        <v>222491.28599999999</v>
      </c>
      <c r="H54" s="18">
        <f t="shared" si="39"/>
        <v>162041.28589</v>
      </c>
      <c r="I54" s="18">
        <f t="shared" si="39"/>
        <v>29000</v>
      </c>
      <c r="J54" s="18">
        <f t="shared" si="39"/>
        <v>1300</v>
      </c>
      <c r="K54" s="18">
        <f t="shared" si="39"/>
        <v>-3893.84</v>
      </c>
      <c r="L54" s="18">
        <f t="shared" si="39"/>
        <v>0</v>
      </c>
      <c r="M54" s="18">
        <f>+M55+M57+M59+M66</f>
        <v>0</v>
      </c>
      <c r="N54" s="18">
        <f t="shared" si="39"/>
        <v>18505.32547</v>
      </c>
      <c r="O54" s="18">
        <f t="shared" si="39"/>
        <v>0</v>
      </c>
      <c r="P54" s="18">
        <f t="shared" si="39"/>
        <v>0</v>
      </c>
      <c r="Q54" s="18">
        <f t="shared" si="39"/>
        <v>-248.53200000000001</v>
      </c>
      <c r="R54" s="18">
        <f t="shared" si="39"/>
        <v>0</v>
      </c>
      <c r="S54" s="18">
        <f t="shared" si="39"/>
        <v>0</v>
      </c>
      <c r="T54" s="18">
        <f t="shared" si="39"/>
        <v>206704.23936000001</v>
      </c>
      <c r="U54" s="18">
        <f t="shared" si="39"/>
        <v>9951.285890000001</v>
      </c>
      <c r="V54" s="18">
        <f t="shared" si="39"/>
        <v>900</v>
      </c>
      <c r="W54" s="18">
        <f t="shared" si="39"/>
        <v>0</v>
      </c>
      <c r="X54" s="18">
        <f t="shared" si="39"/>
        <v>152831.48547000001</v>
      </c>
      <c r="Y54" s="18">
        <f t="shared" si="39"/>
        <v>529.9</v>
      </c>
      <c r="Z54" s="18">
        <f>+Z55+Z57+Z59+Z66</f>
        <v>20751.468000000001</v>
      </c>
      <c r="AA54" s="18">
        <f t="shared" si="39"/>
        <v>0</v>
      </c>
      <c r="AB54" s="18">
        <f t="shared" si="39"/>
        <v>0</v>
      </c>
      <c r="AC54" s="18">
        <f t="shared" si="39"/>
        <v>650</v>
      </c>
      <c r="AD54" s="18">
        <f t="shared" si="39"/>
        <v>10964.7</v>
      </c>
      <c r="AE54" s="18">
        <f t="shared" si="39"/>
        <v>0</v>
      </c>
      <c r="AF54" s="18">
        <f t="shared" si="39"/>
        <v>0</v>
      </c>
      <c r="AG54" s="18">
        <f t="shared" si="39"/>
        <v>196578.83936000001</v>
      </c>
      <c r="AH54" s="18">
        <f t="shared" si="39"/>
        <v>0</v>
      </c>
      <c r="AI54" s="18">
        <f t="shared" si="39"/>
        <v>2931.402</v>
      </c>
      <c r="AJ54" s="18">
        <f t="shared" si="39"/>
        <v>0</v>
      </c>
      <c r="AK54" s="18">
        <f t="shared" si="39"/>
        <v>6554.0919999999996</v>
      </c>
      <c r="AL54" s="18">
        <f t="shared" si="39"/>
        <v>529.9</v>
      </c>
      <c r="AM54" s="18">
        <f>+AM55+AM57+AM59+AM66</f>
        <v>0</v>
      </c>
      <c r="AN54" s="18">
        <f t="shared" si="39"/>
        <v>60654.566919999997</v>
      </c>
      <c r="AO54" s="18">
        <f t="shared" si="39"/>
        <v>1407.0050700000002</v>
      </c>
      <c r="AP54" s="18">
        <f t="shared" si="39"/>
        <v>43700.921000000002</v>
      </c>
      <c r="AQ54" s="18">
        <f t="shared" si="39"/>
        <v>135.69999999999999</v>
      </c>
      <c r="AR54" s="18">
        <f t="shared" si="39"/>
        <v>0</v>
      </c>
      <c r="AS54" s="18">
        <f t="shared" si="39"/>
        <v>0</v>
      </c>
      <c r="AT54" s="18">
        <f t="shared" si="39"/>
        <v>115913.58699</v>
      </c>
      <c r="AU54" s="18">
        <f t="shared" si="39"/>
        <v>0</v>
      </c>
      <c r="AV54" s="18">
        <f t="shared" si="39"/>
        <v>2931.402</v>
      </c>
      <c r="AW54" s="18">
        <f t="shared" si="39"/>
        <v>0</v>
      </c>
      <c r="AX54" s="18">
        <f t="shared" si="39"/>
        <v>6554.0919999999996</v>
      </c>
      <c r="AY54" s="18">
        <f t="shared" si="39"/>
        <v>529.9</v>
      </c>
      <c r="AZ54" s="18">
        <f>+AZ55+AZ57+AZ59+AZ66</f>
        <v>0</v>
      </c>
      <c r="BA54" s="18">
        <f t="shared" si="39"/>
        <v>60654.566919999997</v>
      </c>
      <c r="BB54" s="18">
        <f t="shared" si="39"/>
        <v>1407.0050700000002</v>
      </c>
      <c r="BC54" s="18">
        <f t="shared" si="39"/>
        <v>43700.921000000002</v>
      </c>
      <c r="BD54" s="18">
        <f t="shared" si="39"/>
        <v>135.69999999999999</v>
      </c>
      <c r="BE54" s="18">
        <f t="shared" si="39"/>
        <v>0</v>
      </c>
      <c r="BF54" s="18">
        <f t="shared" si="39"/>
        <v>0</v>
      </c>
      <c r="BG54" s="18">
        <f t="shared" si="39"/>
        <v>115913.58699</v>
      </c>
      <c r="BH54" s="9"/>
    </row>
    <row r="55" spans="1:60" ht="21" customHeight="1" x14ac:dyDescent="0.2">
      <c r="A55" s="46" t="s">
        <v>163</v>
      </c>
      <c r="B55" s="46"/>
      <c r="C55" s="49" t="s">
        <v>164</v>
      </c>
      <c r="D55" s="46">
        <f t="shared" ref="D55:BG55" si="40">SUM(D56:D56)</f>
        <v>450</v>
      </c>
      <c r="E55" s="46">
        <f t="shared" si="40"/>
        <v>0</v>
      </c>
      <c r="F55" s="46">
        <f t="shared" si="40"/>
        <v>250</v>
      </c>
      <c r="G55" s="46">
        <f>SUM(G56:G56)</f>
        <v>200</v>
      </c>
      <c r="H55" s="46">
        <f t="shared" si="40"/>
        <v>100</v>
      </c>
      <c r="I55" s="46">
        <f t="shared" si="40"/>
        <v>0</v>
      </c>
      <c r="J55" s="46">
        <f t="shared" si="40"/>
        <v>100</v>
      </c>
      <c r="K55" s="46">
        <f t="shared" si="40"/>
        <v>0</v>
      </c>
      <c r="L55" s="46">
        <f t="shared" si="40"/>
        <v>0</v>
      </c>
      <c r="M55" s="46">
        <f t="shared" si="40"/>
        <v>0</v>
      </c>
      <c r="N55" s="46">
        <f t="shared" si="40"/>
        <v>0</v>
      </c>
      <c r="O55" s="46">
        <f t="shared" si="40"/>
        <v>0</v>
      </c>
      <c r="P55" s="46">
        <f t="shared" si="40"/>
        <v>0</v>
      </c>
      <c r="Q55" s="46">
        <f t="shared" si="40"/>
        <v>0</v>
      </c>
      <c r="R55" s="46">
        <f t="shared" si="40"/>
        <v>0</v>
      </c>
      <c r="S55" s="46">
        <f t="shared" si="40"/>
        <v>0</v>
      </c>
      <c r="T55" s="46">
        <f t="shared" si="40"/>
        <v>200</v>
      </c>
      <c r="U55" s="46">
        <f t="shared" si="40"/>
        <v>0</v>
      </c>
      <c r="V55" s="46">
        <f t="shared" si="40"/>
        <v>30</v>
      </c>
      <c r="W55" s="46">
        <f t="shared" si="40"/>
        <v>0</v>
      </c>
      <c r="X55" s="46">
        <f t="shared" si="40"/>
        <v>0</v>
      </c>
      <c r="Y55" s="46">
        <f t="shared" si="40"/>
        <v>0</v>
      </c>
      <c r="Z55" s="46">
        <f t="shared" si="40"/>
        <v>0</v>
      </c>
      <c r="AA55" s="46">
        <f t="shared" si="40"/>
        <v>0</v>
      </c>
      <c r="AB55" s="46">
        <f t="shared" si="40"/>
        <v>0</v>
      </c>
      <c r="AC55" s="46">
        <f t="shared" si="40"/>
        <v>0</v>
      </c>
      <c r="AD55" s="46">
        <f t="shared" si="40"/>
        <v>0</v>
      </c>
      <c r="AE55" s="46">
        <f t="shared" si="40"/>
        <v>0</v>
      </c>
      <c r="AF55" s="46">
        <f t="shared" si="40"/>
        <v>0</v>
      </c>
      <c r="AG55" s="46">
        <f t="shared" si="40"/>
        <v>30</v>
      </c>
      <c r="AH55" s="46">
        <f t="shared" si="40"/>
        <v>0</v>
      </c>
      <c r="AI55" s="46">
        <f t="shared" si="40"/>
        <v>30</v>
      </c>
      <c r="AJ55" s="46">
        <f t="shared" si="40"/>
        <v>0</v>
      </c>
      <c r="AK55" s="46">
        <f t="shared" si="40"/>
        <v>0</v>
      </c>
      <c r="AL55" s="46">
        <f t="shared" si="40"/>
        <v>0</v>
      </c>
      <c r="AM55" s="46">
        <f t="shared" si="40"/>
        <v>0</v>
      </c>
      <c r="AN55" s="46">
        <f t="shared" si="40"/>
        <v>0</v>
      </c>
      <c r="AO55" s="46">
        <f t="shared" si="40"/>
        <v>0</v>
      </c>
      <c r="AP55" s="46">
        <f t="shared" si="40"/>
        <v>0</v>
      </c>
      <c r="AQ55" s="46">
        <f t="shared" si="40"/>
        <v>0</v>
      </c>
      <c r="AR55" s="46">
        <f t="shared" si="40"/>
        <v>0</v>
      </c>
      <c r="AS55" s="46">
        <f t="shared" si="40"/>
        <v>0</v>
      </c>
      <c r="AT55" s="46">
        <f t="shared" si="40"/>
        <v>30</v>
      </c>
      <c r="AU55" s="46">
        <f t="shared" si="40"/>
        <v>0</v>
      </c>
      <c r="AV55" s="46">
        <f t="shared" si="40"/>
        <v>30</v>
      </c>
      <c r="AW55" s="46">
        <f t="shared" si="40"/>
        <v>0</v>
      </c>
      <c r="AX55" s="46">
        <f t="shared" si="40"/>
        <v>0</v>
      </c>
      <c r="AY55" s="46">
        <f t="shared" si="40"/>
        <v>0</v>
      </c>
      <c r="AZ55" s="46">
        <f t="shared" si="40"/>
        <v>0</v>
      </c>
      <c r="BA55" s="46">
        <f t="shared" si="40"/>
        <v>0</v>
      </c>
      <c r="BB55" s="46">
        <f t="shared" si="40"/>
        <v>0</v>
      </c>
      <c r="BC55" s="46">
        <f t="shared" si="40"/>
        <v>0</v>
      </c>
      <c r="BD55" s="46">
        <f t="shared" si="40"/>
        <v>0</v>
      </c>
      <c r="BE55" s="46">
        <f t="shared" si="40"/>
        <v>0</v>
      </c>
      <c r="BF55" s="46">
        <f t="shared" si="40"/>
        <v>0</v>
      </c>
      <c r="BG55" s="46">
        <f t="shared" si="40"/>
        <v>30</v>
      </c>
      <c r="BH55" s="9"/>
    </row>
    <row r="56" spans="1:60" s="5" customFormat="1" ht="21" customHeight="1" x14ac:dyDescent="0.2">
      <c r="A56" s="22" t="s">
        <v>165</v>
      </c>
      <c r="B56" s="56" t="s">
        <v>77</v>
      </c>
      <c r="C56" s="50" t="s">
        <v>166</v>
      </c>
      <c r="D56" s="25">
        <v>450</v>
      </c>
      <c r="E56" s="22">
        <v>0</v>
      </c>
      <c r="F56" s="22">
        <v>250</v>
      </c>
      <c r="G56" s="25">
        <f>SUM(D56:E56)-F56</f>
        <v>200</v>
      </c>
      <c r="H56" s="25">
        <v>100</v>
      </c>
      <c r="I56" s="25">
        <v>0</v>
      </c>
      <c r="J56" s="25">
        <v>100</v>
      </c>
      <c r="K56" s="25">
        <v>0</v>
      </c>
      <c r="L56" s="25">
        <v>0</v>
      </c>
      <c r="M56" s="22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f>SUM(H56:S56)</f>
        <v>200</v>
      </c>
      <c r="U56" s="25">
        <v>0</v>
      </c>
      <c r="V56" s="25">
        <v>30</v>
      </c>
      <c r="W56" s="25">
        <v>0</v>
      </c>
      <c r="X56" s="25">
        <v>0</v>
      </c>
      <c r="Y56" s="25">
        <v>0</v>
      </c>
      <c r="Z56" s="22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f>SUM(U56:AF56)</f>
        <v>30</v>
      </c>
      <c r="AH56" s="25">
        <v>0</v>
      </c>
      <c r="AI56" s="25">
        <v>30</v>
      </c>
      <c r="AJ56" s="25">
        <v>0</v>
      </c>
      <c r="AK56" s="25">
        <v>0</v>
      </c>
      <c r="AL56" s="25">
        <v>0</v>
      </c>
      <c r="AM56" s="22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f>SUM(AH56:AS56)</f>
        <v>30</v>
      </c>
      <c r="AU56" s="25">
        <v>0</v>
      </c>
      <c r="AV56" s="25">
        <v>30</v>
      </c>
      <c r="AW56" s="25">
        <v>0</v>
      </c>
      <c r="AX56" s="25">
        <v>0</v>
      </c>
      <c r="AY56" s="25">
        <v>0</v>
      </c>
      <c r="AZ56" s="22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f>SUM(AU56:BF56)</f>
        <v>30</v>
      </c>
      <c r="BH56" s="9"/>
    </row>
    <row r="57" spans="1:60" ht="21" customHeight="1" x14ac:dyDescent="0.2">
      <c r="A57" s="46" t="s">
        <v>167</v>
      </c>
      <c r="B57" s="46"/>
      <c r="C57" s="49" t="s">
        <v>168</v>
      </c>
      <c r="D57" s="46">
        <f>+D58</f>
        <v>150000</v>
      </c>
      <c r="E57" s="46">
        <f t="shared" ref="E57:BG57" si="41">+E58</f>
        <v>0</v>
      </c>
      <c r="F57" s="46">
        <f t="shared" si="41"/>
        <v>0</v>
      </c>
      <c r="G57" s="46">
        <f>+G58</f>
        <v>150000</v>
      </c>
      <c r="H57" s="46">
        <f t="shared" si="41"/>
        <v>150000</v>
      </c>
      <c r="I57" s="46">
        <f t="shared" si="41"/>
        <v>0</v>
      </c>
      <c r="J57" s="46">
        <f t="shared" si="41"/>
        <v>0</v>
      </c>
      <c r="K57" s="46">
        <f t="shared" si="41"/>
        <v>0</v>
      </c>
      <c r="L57" s="46">
        <f t="shared" si="41"/>
        <v>0</v>
      </c>
      <c r="M57" s="46">
        <f t="shared" si="41"/>
        <v>0</v>
      </c>
      <c r="N57" s="46">
        <f t="shared" si="41"/>
        <v>0</v>
      </c>
      <c r="O57" s="46">
        <f t="shared" si="41"/>
        <v>0</v>
      </c>
      <c r="P57" s="46">
        <f t="shared" si="41"/>
        <v>0</v>
      </c>
      <c r="Q57" s="46">
        <f t="shared" si="41"/>
        <v>0</v>
      </c>
      <c r="R57" s="46">
        <f t="shared" si="41"/>
        <v>0</v>
      </c>
      <c r="S57" s="46">
        <f t="shared" si="41"/>
        <v>0</v>
      </c>
      <c r="T57" s="46">
        <f t="shared" si="41"/>
        <v>150000</v>
      </c>
      <c r="U57" s="46">
        <f t="shared" si="41"/>
        <v>0</v>
      </c>
      <c r="V57" s="46">
        <f t="shared" si="41"/>
        <v>0</v>
      </c>
      <c r="W57" s="46">
        <f t="shared" si="41"/>
        <v>0</v>
      </c>
      <c r="X57" s="46">
        <f t="shared" si="41"/>
        <v>150000</v>
      </c>
      <c r="Y57" s="46">
        <f t="shared" si="41"/>
        <v>0</v>
      </c>
      <c r="Z57" s="46">
        <f t="shared" si="41"/>
        <v>0</v>
      </c>
      <c r="AA57" s="46">
        <f t="shared" si="41"/>
        <v>0</v>
      </c>
      <c r="AB57" s="46">
        <f t="shared" si="41"/>
        <v>0</v>
      </c>
      <c r="AC57" s="46">
        <f t="shared" si="41"/>
        <v>0</v>
      </c>
      <c r="AD57" s="46">
        <f t="shared" si="41"/>
        <v>0</v>
      </c>
      <c r="AE57" s="46">
        <f t="shared" si="41"/>
        <v>0</v>
      </c>
      <c r="AF57" s="46">
        <f t="shared" si="41"/>
        <v>0</v>
      </c>
      <c r="AG57" s="46">
        <f t="shared" si="41"/>
        <v>150000</v>
      </c>
      <c r="AH57" s="46">
        <f t="shared" si="41"/>
        <v>0</v>
      </c>
      <c r="AI57" s="46">
        <f t="shared" si="41"/>
        <v>0</v>
      </c>
      <c r="AJ57" s="46">
        <f t="shared" si="41"/>
        <v>0</v>
      </c>
      <c r="AK57" s="46">
        <f t="shared" si="41"/>
        <v>0</v>
      </c>
      <c r="AL57" s="46">
        <f t="shared" si="41"/>
        <v>0</v>
      </c>
      <c r="AM57" s="46">
        <f t="shared" si="41"/>
        <v>0</v>
      </c>
      <c r="AN57" s="46">
        <f t="shared" si="41"/>
        <v>57875.788999999997</v>
      </c>
      <c r="AO57" s="46">
        <f t="shared" si="41"/>
        <v>0</v>
      </c>
      <c r="AP57" s="46">
        <f t="shared" si="41"/>
        <v>43050.921000000002</v>
      </c>
      <c r="AQ57" s="46">
        <f t="shared" si="41"/>
        <v>0</v>
      </c>
      <c r="AR57" s="46">
        <f t="shared" si="41"/>
        <v>0</v>
      </c>
      <c r="AS57" s="46">
        <f t="shared" si="41"/>
        <v>0</v>
      </c>
      <c r="AT57" s="46">
        <f t="shared" si="41"/>
        <v>100926.70999999999</v>
      </c>
      <c r="AU57" s="46">
        <f t="shared" si="41"/>
        <v>0</v>
      </c>
      <c r="AV57" s="46">
        <f t="shared" si="41"/>
        <v>0</v>
      </c>
      <c r="AW57" s="46">
        <f t="shared" si="41"/>
        <v>0</v>
      </c>
      <c r="AX57" s="46">
        <f t="shared" si="41"/>
        <v>0</v>
      </c>
      <c r="AY57" s="46">
        <f t="shared" si="41"/>
        <v>0</v>
      </c>
      <c r="AZ57" s="46">
        <f t="shared" si="41"/>
        <v>0</v>
      </c>
      <c r="BA57" s="46">
        <f t="shared" si="41"/>
        <v>57875.788999999997</v>
      </c>
      <c r="BB57" s="46">
        <f t="shared" si="41"/>
        <v>0</v>
      </c>
      <c r="BC57" s="46">
        <f t="shared" si="41"/>
        <v>43050.921000000002</v>
      </c>
      <c r="BD57" s="46">
        <f t="shared" si="41"/>
        <v>0</v>
      </c>
      <c r="BE57" s="46">
        <f t="shared" si="41"/>
        <v>0</v>
      </c>
      <c r="BF57" s="46">
        <f t="shared" si="41"/>
        <v>0</v>
      </c>
      <c r="BG57" s="46">
        <f t="shared" si="41"/>
        <v>100926.70999999999</v>
      </c>
      <c r="BH57" s="9"/>
    </row>
    <row r="58" spans="1:60" s="5" customFormat="1" ht="21" customHeight="1" x14ac:dyDescent="0.2">
      <c r="A58" s="57" t="s">
        <v>169</v>
      </c>
      <c r="B58" s="58" t="s">
        <v>77</v>
      </c>
      <c r="C58" s="52" t="s">
        <v>170</v>
      </c>
      <c r="D58" s="25">
        <v>150000</v>
      </c>
      <c r="E58" s="22">
        <v>0</v>
      </c>
      <c r="F58" s="22">
        <v>0</v>
      </c>
      <c r="G58" s="25">
        <f>SUM(D58:E58)-F58</f>
        <v>150000</v>
      </c>
      <c r="H58" s="25">
        <v>150000</v>
      </c>
      <c r="I58" s="25">
        <v>0</v>
      </c>
      <c r="J58" s="25">
        <v>0</v>
      </c>
      <c r="K58" s="25">
        <v>0</v>
      </c>
      <c r="L58" s="25">
        <v>0</v>
      </c>
      <c r="M58" s="22">
        <v>0</v>
      </c>
      <c r="N58" s="25">
        <v>0</v>
      </c>
      <c r="O58" s="25">
        <v>0</v>
      </c>
      <c r="P58" s="59">
        <v>0</v>
      </c>
      <c r="Q58" s="25">
        <v>0</v>
      </c>
      <c r="R58" s="25">
        <v>0</v>
      </c>
      <c r="S58" s="25">
        <v>0</v>
      </c>
      <c r="T58" s="25">
        <f>SUM(H58:S58)</f>
        <v>150000</v>
      </c>
      <c r="U58" s="25">
        <v>0</v>
      </c>
      <c r="V58" s="25">
        <v>0</v>
      </c>
      <c r="W58" s="25">
        <v>0</v>
      </c>
      <c r="X58" s="25">
        <v>150000</v>
      </c>
      <c r="Y58" s="25">
        <v>0</v>
      </c>
      <c r="Z58" s="22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f>SUM(U58:AF58)</f>
        <v>150000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2">
        <v>0</v>
      </c>
      <c r="AN58" s="25">
        <v>57875.788999999997</v>
      </c>
      <c r="AO58" s="25">
        <v>0</v>
      </c>
      <c r="AP58" s="25">
        <v>43050.921000000002</v>
      </c>
      <c r="AQ58" s="25">
        <v>0</v>
      </c>
      <c r="AR58" s="25">
        <v>0</v>
      </c>
      <c r="AS58" s="25">
        <v>0</v>
      </c>
      <c r="AT58" s="25">
        <f>SUM(AH58:AS58)</f>
        <v>100926.70999999999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2">
        <v>0</v>
      </c>
      <c r="BA58" s="25">
        <v>57875.788999999997</v>
      </c>
      <c r="BB58" s="25">
        <v>0</v>
      </c>
      <c r="BC58" s="25">
        <v>43050.921000000002</v>
      </c>
      <c r="BD58" s="25">
        <v>0</v>
      </c>
      <c r="BE58" s="25">
        <v>0</v>
      </c>
      <c r="BF58" s="25">
        <v>0</v>
      </c>
      <c r="BG58" s="25">
        <f>SUM(AU58:BF58)</f>
        <v>100926.70999999999</v>
      </c>
      <c r="BH58" s="9"/>
    </row>
    <row r="59" spans="1:60" ht="21" customHeight="1" x14ac:dyDescent="0.2">
      <c r="A59" s="46" t="s">
        <v>171</v>
      </c>
      <c r="B59" s="46"/>
      <c r="C59" s="49" t="s">
        <v>172</v>
      </c>
      <c r="D59" s="46">
        <f>SUM(D60:D65)</f>
        <v>45371.286</v>
      </c>
      <c r="E59" s="46">
        <f>SUM(E60:E65)</f>
        <v>10393.840109999999</v>
      </c>
      <c r="F59" s="46">
        <f t="shared" ref="F59:BG59" si="42">SUM(F60:F65)</f>
        <v>10643.840109999999</v>
      </c>
      <c r="G59" s="46">
        <f>SUM(G60:G65)</f>
        <v>45121.286</v>
      </c>
      <c r="H59" s="46">
        <f t="shared" si="42"/>
        <v>10721.285890000001</v>
      </c>
      <c r="I59" s="46">
        <f t="shared" si="42"/>
        <v>29000</v>
      </c>
      <c r="J59" s="46">
        <f t="shared" si="42"/>
        <v>800</v>
      </c>
      <c r="K59" s="46">
        <f t="shared" si="42"/>
        <v>-5793.84</v>
      </c>
      <c r="L59" s="46">
        <f t="shared" si="42"/>
        <v>0</v>
      </c>
      <c r="M59" s="46">
        <f>SUM(M60:M65)</f>
        <v>0</v>
      </c>
      <c r="N59" s="46">
        <f t="shared" si="42"/>
        <v>705.32547</v>
      </c>
      <c r="O59" s="46">
        <f t="shared" si="42"/>
        <v>0</v>
      </c>
      <c r="P59" s="46">
        <f t="shared" si="42"/>
        <v>0</v>
      </c>
      <c r="Q59" s="46">
        <f t="shared" si="42"/>
        <v>-248.53200000000001</v>
      </c>
      <c r="R59" s="46">
        <f t="shared" si="42"/>
        <v>0</v>
      </c>
      <c r="S59" s="46">
        <f t="shared" si="42"/>
        <v>0</v>
      </c>
      <c r="T59" s="46">
        <f t="shared" si="42"/>
        <v>35184.239360000007</v>
      </c>
      <c r="U59" s="46">
        <f t="shared" si="42"/>
        <v>9951.285890000001</v>
      </c>
      <c r="V59" s="46">
        <f t="shared" si="42"/>
        <v>280</v>
      </c>
      <c r="W59" s="46">
        <f t="shared" si="42"/>
        <v>0</v>
      </c>
      <c r="X59" s="46">
        <f t="shared" si="42"/>
        <v>2061.4854700000001</v>
      </c>
      <c r="Y59" s="46">
        <f t="shared" si="42"/>
        <v>0</v>
      </c>
      <c r="Z59" s="46">
        <f>SUM(Z60:Z65)</f>
        <v>20751.468000000001</v>
      </c>
      <c r="AA59" s="46">
        <f t="shared" si="42"/>
        <v>0</v>
      </c>
      <c r="AB59" s="46">
        <f t="shared" si="42"/>
        <v>0</v>
      </c>
      <c r="AC59" s="46">
        <f t="shared" si="42"/>
        <v>375</v>
      </c>
      <c r="AD59" s="46">
        <f t="shared" si="42"/>
        <v>50</v>
      </c>
      <c r="AE59" s="46">
        <f t="shared" si="42"/>
        <v>0</v>
      </c>
      <c r="AF59" s="46">
        <f t="shared" si="42"/>
        <v>0</v>
      </c>
      <c r="AG59" s="46">
        <f t="shared" si="42"/>
        <v>33469.23936</v>
      </c>
      <c r="AH59" s="46">
        <f t="shared" si="42"/>
        <v>0</v>
      </c>
      <c r="AI59" s="46">
        <f t="shared" si="42"/>
        <v>2311.402</v>
      </c>
      <c r="AJ59" s="46">
        <f t="shared" si="42"/>
        <v>0</v>
      </c>
      <c r="AK59" s="46">
        <f t="shared" si="42"/>
        <v>5784.0919999999996</v>
      </c>
      <c r="AL59" s="46">
        <f t="shared" si="42"/>
        <v>0</v>
      </c>
      <c r="AM59" s="46">
        <f>SUM(AM60:AM65)</f>
        <v>0</v>
      </c>
      <c r="AN59" s="46">
        <f t="shared" si="42"/>
        <v>2778.77792</v>
      </c>
      <c r="AO59" s="46">
        <f t="shared" si="42"/>
        <v>1407.0050700000002</v>
      </c>
      <c r="AP59" s="46">
        <f t="shared" si="42"/>
        <v>375</v>
      </c>
      <c r="AQ59" s="46">
        <f t="shared" si="42"/>
        <v>50</v>
      </c>
      <c r="AR59" s="46">
        <f t="shared" si="42"/>
        <v>0</v>
      </c>
      <c r="AS59" s="46">
        <f t="shared" si="42"/>
        <v>0</v>
      </c>
      <c r="AT59" s="46">
        <f t="shared" si="42"/>
        <v>12706.276989999998</v>
      </c>
      <c r="AU59" s="46">
        <f t="shared" si="42"/>
        <v>0</v>
      </c>
      <c r="AV59" s="46">
        <f t="shared" si="42"/>
        <v>2311.402</v>
      </c>
      <c r="AW59" s="46">
        <f t="shared" si="42"/>
        <v>0</v>
      </c>
      <c r="AX59" s="46">
        <f t="shared" si="42"/>
        <v>5784.0919999999996</v>
      </c>
      <c r="AY59" s="46">
        <f t="shared" si="42"/>
        <v>0</v>
      </c>
      <c r="AZ59" s="46">
        <f>SUM(AZ60:AZ65)</f>
        <v>0</v>
      </c>
      <c r="BA59" s="46">
        <f t="shared" si="42"/>
        <v>2778.77792</v>
      </c>
      <c r="BB59" s="46">
        <f t="shared" si="42"/>
        <v>1407.0050700000002</v>
      </c>
      <c r="BC59" s="46">
        <f t="shared" si="42"/>
        <v>375</v>
      </c>
      <c r="BD59" s="46">
        <f t="shared" si="42"/>
        <v>50</v>
      </c>
      <c r="BE59" s="46">
        <f t="shared" si="42"/>
        <v>0</v>
      </c>
      <c r="BF59" s="46">
        <f t="shared" si="42"/>
        <v>0</v>
      </c>
      <c r="BG59" s="46">
        <f t="shared" si="42"/>
        <v>12706.276989999998</v>
      </c>
      <c r="BH59" s="9"/>
    </row>
    <row r="60" spans="1:60" s="5" customFormat="1" ht="21" customHeight="1" x14ac:dyDescent="0.2">
      <c r="A60" s="57" t="s">
        <v>173</v>
      </c>
      <c r="B60" s="56" t="s">
        <v>77</v>
      </c>
      <c r="C60" s="60" t="s">
        <v>174</v>
      </c>
      <c r="D60" s="25">
        <v>520</v>
      </c>
      <c r="E60" s="22">
        <v>200</v>
      </c>
      <c r="F60" s="22">
        <v>200</v>
      </c>
      <c r="G60" s="25">
        <f t="shared" ref="G60:G65" si="43">SUM(D60:E60)-F60</f>
        <v>520</v>
      </c>
      <c r="H60" s="25">
        <v>220</v>
      </c>
      <c r="I60" s="25">
        <v>0</v>
      </c>
      <c r="J60" s="25">
        <v>100</v>
      </c>
      <c r="K60" s="25">
        <v>0</v>
      </c>
      <c r="L60" s="25">
        <v>0</v>
      </c>
      <c r="M60" s="22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f t="shared" ref="T60:T65" si="44">SUM(H60:S60)</f>
        <v>320</v>
      </c>
      <c r="U60" s="25">
        <v>0</v>
      </c>
      <c r="V60" s="25">
        <v>90</v>
      </c>
      <c r="W60" s="25">
        <v>0</v>
      </c>
      <c r="X60" s="25">
        <v>0</v>
      </c>
      <c r="Y60" s="25">
        <v>0</v>
      </c>
      <c r="Z60" s="22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f t="shared" ref="AG60:AG65" si="45">SUM(U60:AF60)</f>
        <v>90</v>
      </c>
      <c r="AH60" s="25">
        <v>0</v>
      </c>
      <c r="AI60" s="25">
        <v>90</v>
      </c>
      <c r="AJ60" s="25">
        <v>0</v>
      </c>
      <c r="AK60" s="25">
        <v>0</v>
      </c>
      <c r="AL60" s="25">
        <v>0</v>
      </c>
      <c r="AM60" s="22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f t="shared" ref="AT60:AT65" si="46">SUM(AH60:AS60)</f>
        <v>90</v>
      </c>
      <c r="AU60" s="25">
        <v>0</v>
      </c>
      <c r="AV60" s="25">
        <v>90</v>
      </c>
      <c r="AW60" s="25">
        <v>0</v>
      </c>
      <c r="AX60" s="25">
        <v>0</v>
      </c>
      <c r="AY60" s="25">
        <v>0</v>
      </c>
      <c r="AZ60" s="22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f t="shared" ref="BG60:BG65" si="47">SUM(AU60:BF60)</f>
        <v>90</v>
      </c>
      <c r="BH60" s="9"/>
    </row>
    <row r="61" spans="1:60" s="5" customFormat="1" ht="21" customHeight="1" x14ac:dyDescent="0.2">
      <c r="A61" s="57" t="s">
        <v>175</v>
      </c>
      <c r="B61" s="56" t="s">
        <v>77</v>
      </c>
      <c r="C61" s="60" t="s">
        <v>176</v>
      </c>
      <c r="D61" s="25">
        <v>41551.286</v>
      </c>
      <c r="E61" s="22">
        <v>8493.8401099999992</v>
      </c>
      <c r="F61" s="22">
        <v>8493.8401099999992</v>
      </c>
      <c r="G61" s="25">
        <f t="shared" si="43"/>
        <v>41551.286</v>
      </c>
      <c r="H61" s="25">
        <v>10051.285890000001</v>
      </c>
      <c r="I61" s="25">
        <v>29000</v>
      </c>
      <c r="J61" s="25">
        <v>0</v>
      </c>
      <c r="K61" s="25">
        <v>-5993.84</v>
      </c>
      <c r="L61" s="25">
        <v>0</v>
      </c>
      <c r="M61" s="22">
        <v>0</v>
      </c>
      <c r="N61" s="25">
        <v>-44.674529999999997</v>
      </c>
      <c r="O61" s="25">
        <v>0</v>
      </c>
      <c r="P61" s="25">
        <v>0</v>
      </c>
      <c r="Q61" s="25">
        <v>-248.53200000000001</v>
      </c>
      <c r="R61" s="25">
        <v>0</v>
      </c>
      <c r="S61" s="25">
        <v>0</v>
      </c>
      <c r="T61" s="25">
        <f t="shared" si="44"/>
        <v>32764.239360000007</v>
      </c>
      <c r="U61" s="25">
        <v>9951.285890000001</v>
      </c>
      <c r="V61" s="25">
        <v>50</v>
      </c>
      <c r="W61" s="25">
        <v>0</v>
      </c>
      <c r="X61" s="25">
        <v>1961.4854700000001</v>
      </c>
      <c r="Y61" s="25">
        <v>0</v>
      </c>
      <c r="Z61" s="22">
        <v>20751.468000000001</v>
      </c>
      <c r="AA61" s="25">
        <v>0</v>
      </c>
      <c r="AB61" s="25">
        <v>0</v>
      </c>
      <c r="AC61" s="25">
        <v>0</v>
      </c>
      <c r="AD61" s="25">
        <v>50</v>
      </c>
      <c r="AE61" s="25">
        <v>0</v>
      </c>
      <c r="AF61" s="25">
        <v>0</v>
      </c>
      <c r="AG61" s="25">
        <f t="shared" si="45"/>
        <v>32764.23936</v>
      </c>
      <c r="AH61" s="25">
        <v>0</v>
      </c>
      <c r="AI61" s="25">
        <v>2081.402</v>
      </c>
      <c r="AJ61" s="25">
        <v>0</v>
      </c>
      <c r="AK61" s="25">
        <v>5684.0919999999996</v>
      </c>
      <c r="AL61" s="25">
        <v>0</v>
      </c>
      <c r="AM61" s="22">
        <v>0</v>
      </c>
      <c r="AN61" s="25">
        <v>2778.77792</v>
      </c>
      <c r="AO61" s="25">
        <v>1407.0050700000002</v>
      </c>
      <c r="AP61" s="25">
        <v>0</v>
      </c>
      <c r="AQ61" s="25">
        <v>50</v>
      </c>
      <c r="AR61" s="25">
        <v>0</v>
      </c>
      <c r="AS61" s="25">
        <v>0</v>
      </c>
      <c r="AT61" s="25">
        <f t="shared" si="46"/>
        <v>12001.276989999998</v>
      </c>
      <c r="AU61" s="25">
        <v>0</v>
      </c>
      <c r="AV61" s="25">
        <v>2081.402</v>
      </c>
      <c r="AW61" s="25">
        <v>0</v>
      </c>
      <c r="AX61" s="25">
        <v>5684.0919999999996</v>
      </c>
      <c r="AY61" s="25">
        <v>0</v>
      </c>
      <c r="AZ61" s="22">
        <v>0</v>
      </c>
      <c r="BA61" s="25">
        <v>2778.77792</v>
      </c>
      <c r="BB61" s="25">
        <v>1407.0050700000002</v>
      </c>
      <c r="BC61" s="25">
        <v>0</v>
      </c>
      <c r="BD61" s="25">
        <v>50</v>
      </c>
      <c r="BE61" s="25">
        <v>0</v>
      </c>
      <c r="BF61" s="25">
        <v>0</v>
      </c>
      <c r="BG61" s="25">
        <f t="shared" si="47"/>
        <v>12001.276989999998</v>
      </c>
      <c r="BH61" s="9"/>
    </row>
    <row r="62" spans="1:60" s="5" customFormat="1" ht="21" customHeight="1" x14ac:dyDescent="0.2">
      <c r="A62" s="57" t="s">
        <v>177</v>
      </c>
      <c r="B62" s="56">
        <v>10</v>
      </c>
      <c r="C62" s="60" t="s">
        <v>178</v>
      </c>
      <c r="D62" s="25"/>
      <c r="E62" s="22">
        <v>0</v>
      </c>
      <c r="F62" s="22">
        <v>0</v>
      </c>
      <c r="G62" s="25">
        <f t="shared" si="43"/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2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f t="shared" si="44"/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2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f t="shared" si="45"/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2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f t="shared" si="46"/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2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f t="shared" si="47"/>
        <v>0</v>
      </c>
      <c r="BH62" s="9"/>
    </row>
    <row r="63" spans="1:60" s="5" customFormat="1" ht="21" customHeight="1" x14ac:dyDescent="0.2">
      <c r="A63" s="57" t="s">
        <v>179</v>
      </c>
      <c r="B63" s="56" t="s">
        <v>77</v>
      </c>
      <c r="C63" s="60" t="s">
        <v>180</v>
      </c>
      <c r="D63" s="25">
        <v>1500</v>
      </c>
      <c r="E63" s="22">
        <v>1000</v>
      </c>
      <c r="F63" s="22">
        <v>950</v>
      </c>
      <c r="G63" s="25">
        <f t="shared" si="43"/>
        <v>1550</v>
      </c>
      <c r="H63" s="25">
        <v>250</v>
      </c>
      <c r="I63" s="25">
        <v>0</v>
      </c>
      <c r="J63" s="25">
        <v>300</v>
      </c>
      <c r="K63" s="25">
        <v>0</v>
      </c>
      <c r="L63" s="25">
        <v>0</v>
      </c>
      <c r="M63" s="22">
        <v>0</v>
      </c>
      <c r="N63" s="25">
        <v>550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f t="shared" si="44"/>
        <v>1100</v>
      </c>
      <c r="U63" s="25">
        <v>0</v>
      </c>
      <c r="V63" s="25">
        <v>80</v>
      </c>
      <c r="W63" s="25">
        <v>0</v>
      </c>
      <c r="X63" s="25">
        <v>0</v>
      </c>
      <c r="Y63" s="25">
        <v>0</v>
      </c>
      <c r="Z63" s="22">
        <v>0</v>
      </c>
      <c r="AA63" s="25">
        <v>0</v>
      </c>
      <c r="AB63" s="25">
        <v>0</v>
      </c>
      <c r="AC63" s="25">
        <v>275</v>
      </c>
      <c r="AD63" s="25">
        <v>0</v>
      </c>
      <c r="AE63" s="25">
        <v>0</v>
      </c>
      <c r="AF63" s="25">
        <v>0</v>
      </c>
      <c r="AG63" s="25">
        <f t="shared" si="45"/>
        <v>355</v>
      </c>
      <c r="AH63" s="25">
        <v>0</v>
      </c>
      <c r="AI63" s="25">
        <v>80</v>
      </c>
      <c r="AJ63" s="25">
        <v>0</v>
      </c>
      <c r="AK63" s="25">
        <v>0</v>
      </c>
      <c r="AL63" s="25">
        <v>0</v>
      </c>
      <c r="AM63" s="22">
        <v>0</v>
      </c>
      <c r="AN63" s="25">
        <v>0</v>
      </c>
      <c r="AO63" s="25">
        <v>0</v>
      </c>
      <c r="AP63" s="25">
        <v>275</v>
      </c>
      <c r="AQ63" s="25">
        <v>0</v>
      </c>
      <c r="AR63" s="25">
        <v>0</v>
      </c>
      <c r="AS63" s="25">
        <v>0</v>
      </c>
      <c r="AT63" s="25">
        <f t="shared" si="46"/>
        <v>355</v>
      </c>
      <c r="AU63" s="25">
        <v>0</v>
      </c>
      <c r="AV63" s="25">
        <v>80</v>
      </c>
      <c r="AW63" s="25">
        <v>0</v>
      </c>
      <c r="AX63" s="25">
        <v>0</v>
      </c>
      <c r="AY63" s="25">
        <v>0</v>
      </c>
      <c r="AZ63" s="22">
        <v>0</v>
      </c>
      <c r="BA63" s="25">
        <v>0</v>
      </c>
      <c r="BB63" s="25">
        <v>0</v>
      </c>
      <c r="BC63" s="25">
        <v>275</v>
      </c>
      <c r="BD63" s="25">
        <v>0</v>
      </c>
      <c r="BE63" s="25">
        <v>0</v>
      </c>
      <c r="BF63" s="25">
        <v>0</v>
      </c>
      <c r="BG63" s="25">
        <f t="shared" si="47"/>
        <v>355</v>
      </c>
      <c r="BH63" s="9"/>
    </row>
    <row r="64" spans="1:60" s="5" customFormat="1" ht="21" customHeight="1" x14ac:dyDescent="0.2">
      <c r="A64" s="57" t="s">
        <v>181</v>
      </c>
      <c r="B64" s="56" t="s">
        <v>77</v>
      </c>
      <c r="C64" s="60" t="s">
        <v>182</v>
      </c>
      <c r="D64" s="25">
        <v>500</v>
      </c>
      <c r="E64" s="22">
        <v>0</v>
      </c>
      <c r="F64" s="22">
        <v>100</v>
      </c>
      <c r="G64" s="25">
        <f t="shared" si="43"/>
        <v>400</v>
      </c>
      <c r="H64" s="25">
        <v>100</v>
      </c>
      <c r="I64" s="25">
        <v>0</v>
      </c>
      <c r="J64" s="25">
        <v>100</v>
      </c>
      <c r="K64" s="25">
        <v>200</v>
      </c>
      <c r="L64" s="25">
        <v>0</v>
      </c>
      <c r="M64" s="22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f t="shared" si="44"/>
        <v>400</v>
      </c>
      <c r="U64" s="25">
        <v>0</v>
      </c>
      <c r="V64" s="25">
        <v>30</v>
      </c>
      <c r="W64" s="25">
        <v>0</v>
      </c>
      <c r="X64" s="25">
        <v>100</v>
      </c>
      <c r="Y64" s="25">
        <v>0</v>
      </c>
      <c r="Z64" s="22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f t="shared" si="45"/>
        <v>130</v>
      </c>
      <c r="AH64" s="25">
        <v>0</v>
      </c>
      <c r="AI64" s="25">
        <v>30</v>
      </c>
      <c r="AJ64" s="25">
        <v>0</v>
      </c>
      <c r="AK64" s="25">
        <v>100</v>
      </c>
      <c r="AL64" s="25">
        <v>0</v>
      </c>
      <c r="AM64" s="22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f t="shared" si="46"/>
        <v>130</v>
      </c>
      <c r="AU64" s="25">
        <v>0</v>
      </c>
      <c r="AV64" s="25">
        <v>30</v>
      </c>
      <c r="AW64" s="25">
        <v>0</v>
      </c>
      <c r="AX64" s="25">
        <v>100</v>
      </c>
      <c r="AY64" s="25">
        <v>0</v>
      </c>
      <c r="AZ64" s="22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f t="shared" si="47"/>
        <v>130</v>
      </c>
      <c r="BH64" s="9"/>
    </row>
    <row r="65" spans="1:60" s="5" customFormat="1" ht="21" customHeight="1" x14ac:dyDescent="0.2">
      <c r="A65" s="57" t="s">
        <v>183</v>
      </c>
      <c r="B65" s="56" t="s">
        <v>77</v>
      </c>
      <c r="C65" s="60" t="s">
        <v>184</v>
      </c>
      <c r="D65" s="25">
        <v>1300</v>
      </c>
      <c r="E65" s="22">
        <v>700</v>
      </c>
      <c r="F65" s="22">
        <v>900</v>
      </c>
      <c r="G65" s="25">
        <f t="shared" si="43"/>
        <v>1100</v>
      </c>
      <c r="H65" s="25">
        <v>100</v>
      </c>
      <c r="I65" s="25">
        <v>0</v>
      </c>
      <c r="J65" s="25">
        <v>300</v>
      </c>
      <c r="K65" s="25">
        <v>0</v>
      </c>
      <c r="L65" s="25">
        <v>0</v>
      </c>
      <c r="M65" s="22">
        <v>0</v>
      </c>
      <c r="N65" s="25">
        <v>200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f t="shared" si="44"/>
        <v>600</v>
      </c>
      <c r="U65" s="25">
        <v>0</v>
      </c>
      <c r="V65" s="25">
        <v>30</v>
      </c>
      <c r="W65" s="25">
        <v>0</v>
      </c>
      <c r="X65" s="25">
        <v>0</v>
      </c>
      <c r="Y65" s="25">
        <v>0</v>
      </c>
      <c r="Z65" s="22">
        <v>0</v>
      </c>
      <c r="AA65" s="25">
        <v>0</v>
      </c>
      <c r="AB65" s="25">
        <v>0</v>
      </c>
      <c r="AC65" s="25">
        <v>100</v>
      </c>
      <c r="AD65" s="25">
        <v>0</v>
      </c>
      <c r="AE65" s="25">
        <v>0</v>
      </c>
      <c r="AF65" s="25">
        <v>0</v>
      </c>
      <c r="AG65" s="25">
        <f t="shared" si="45"/>
        <v>130</v>
      </c>
      <c r="AH65" s="25">
        <v>0</v>
      </c>
      <c r="AI65" s="25">
        <v>30</v>
      </c>
      <c r="AJ65" s="25">
        <v>0</v>
      </c>
      <c r="AK65" s="25">
        <v>0</v>
      </c>
      <c r="AL65" s="25">
        <v>0</v>
      </c>
      <c r="AM65" s="22">
        <v>0</v>
      </c>
      <c r="AN65" s="25">
        <v>0</v>
      </c>
      <c r="AO65" s="25">
        <v>0</v>
      </c>
      <c r="AP65" s="25">
        <v>100</v>
      </c>
      <c r="AQ65" s="25">
        <v>0</v>
      </c>
      <c r="AR65" s="25">
        <v>0</v>
      </c>
      <c r="AS65" s="25">
        <v>0</v>
      </c>
      <c r="AT65" s="25">
        <f t="shared" si="46"/>
        <v>130</v>
      </c>
      <c r="AU65" s="25">
        <v>0</v>
      </c>
      <c r="AV65" s="25">
        <v>30</v>
      </c>
      <c r="AW65" s="25">
        <v>0</v>
      </c>
      <c r="AX65" s="25">
        <v>0</v>
      </c>
      <c r="AY65" s="25">
        <v>0</v>
      </c>
      <c r="AZ65" s="22">
        <v>0</v>
      </c>
      <c r="BA65" s="25">
        <v>0</v>
      </c>
      <c r="BB65" s="25">
        <v>0</v>
      </c>
      <c r="BC65" s="25">
        <v>100</v>
      </c>
      <c r="BD65" s="25">
        <v>0</v>
      </c>
      <c r="BE65" s="25">
        <v>0</v>
      </c>
      <c r="BF65" s="25">
        <v>0</v>
      </c>
      <c r="BG65" s="25">
        <f t="shared" si="47"/>
        <v>130</v>
      </c>
      <c r="BH65" s="9"/>
    </row>
    <row r="66" spans="1:60" ht="21" customHeight="1" x14ac:dyDescent="0.2">
      <c r="A66" s="46" t="s">
        <v>185</v>
      </c>
      <c r="B66" s="46"/>
      <c r="C66" s="49" t="s">
        <v>186</v>
      </c>
      <c r="D66" s="46">
        <f t="shared" ref="D66:BG66" si="48">SUM(D67:D72)</f>
        <v>3220</v>
      </c>
      <c r="E66" s="46">
        <f t="shared" si="48"/>
        <v>25050</v>
      </c>
      <c r="F66" s="46">
        <f t="shared" si="48"/>
        <v>1100</v>
      </c>
      <c r="G66" s="46">
        <f>SUM(G67:G72)</f>
        <v>27170</v>
      </c>
      <c r="H66" s="46">
        <f t="shared" si="48"/>
        <v>1220</v>
      </c>
      <c r="I66" s="46">
        <f t="shared" si="48"/>
        <v>0</v>
      </c>
      <c r="J66" s="46">
        <f t="shared" si="48"/>
        <v>400</v>
      </c>
      <c r="K66" s="46">
        <f t="shared" si="48"/>
        <v>1900</v>
      </c>
      <c r="L66" s="46">
        <f t="shared" si="48"/>
        <v>0</v>
      </c>
      <c r="M66" s="46">
        <f>SUM(M67:M72)</f>
        <v>0</v>
      </c>
      <c r="N66" s="46">
        <f t="shared" si="48"/>
        <v>17800</v>
      </c>
      <c r="O66" s="46">
        <f t="shared" si="48"/>
        <v>0</v>
      </c>
      <c r="P66" s="46">
        <f t="shared" si="48"/>
        <v>0</v>
      </c>
      <c r="Q66" s="46">
        <f t="shared" si="48"/>
        <v>0</v>
      </c>
      <c r="R66" s="46">
        <f t="shared" si="48"/>
        <v>0</v>
      </c>
      <c r="S66" s="46">
        <f t="shared" si="48"/>
        <v>0</v>
      </c>
      <c r="T66" s="46">
        <f t="shared" si="48"/>
        <v>21320</v>
      </c>
      <c r="U66" s="46">
        <f t="shared" si="48"/>
        <v>0</v>
      </c>
      <c r="V66" s="46">
        <f t="shared" si="48"/>
        <v>590</v>
      </c>
      <c r="W66" s="46">
        <f t="shared" si="48"/>
        <v>0</v>
      </c>
      <c r="X66" s="46">
        <f t="shared" si="48"/>
        <v>770</v>
      </c>
      <c r="Y66" s="46">
        <f t="shared" si="48"/>
        <v>529.9</v>
      </c>
      <c r="Z66" s="46">
        <f>SUM(Z67:Z72)</f>
        <v>0</v>
      </c>
      <c r="AA66" s="46">
        <f t="shared" si="48"/>
        <v>0</v>
      </c>
      <c r="AB66" s="46">
        <f t="shared" si="48"/>
        <v>0</v>
      </c>
      <c r="AC66" s="46">
        <f t="shared" si="48"/>
        <v>275</v>
      </c>
      <c r="AD66" s="46">
        <f t="shared" si="48"/>
        <v>10914.7</v>
      </c>
      <c r="AE66" s="46">
        <f t="shared" si="48"/>
        <v>0</v>
      </c>
      <c r="AF66" s="46">
        <f t="shared" si="48"/>
        <v>0</v>
      </c>
      <c r="AG66" s="46">
        <f t="shared" si="48"/>
        <v>13079.6</v>
      </c>
      <c r="AH66" s="46">
        <f t="shared" si="48"/>
        <v>0</v>
      </c>
      <c r="AI66" s="46">
        <f t="shared" si="48"/>
        <v>590</v>
      </c>
      <c r="AJ66" s="46">
        <f t="shared" si="48"/>
        <v>0</v>
      </c>
      <c r="AK66" s="46">
        <f t="shared" si="48"/>
        <v>770</v>
      </c>
      <c r="AL66" s="46">
        <f t="shared" si="48"/>
        <v>529.9</v>
      </c>
      <c r="AM66" s="46">
        <f>SUM(AM67:AM72)</f>
        <v>0</v>
      </c>
      <c r="AN66" s="46">
        <f t="shared" si="48"/>
        <v>0</v>
      </c>
      <c r="AO66" s="46">
        <f t="shared" si="48"/>
        <v>0</v>
      </c>
      <c r="AP66" s="46">
        <f t="shared" si="48"/>
        <v>275</v>
      </c>
      <c r="AQ66" s="46">
        <f t="shared" si="48"/>
        <v>85.7</v>
      </c>
      <c r="AR66" s="46">
        <f t="shared" si="48"/>
        <v>0</v>
      </c>
      <c r="AS66" s="46">
        <f t="shared" si="48"/>
        <v>0</v>
      </c>
      <c r="AT66" s="46">
        <f t="shared" si="48"/>
        <v>2250.6</v>
      </c>
      <c r="AU66" s="46">
        <f t="shared" si="48"/>
        <v>0</v>
      </c>
      <c r="AV66" s="46">
        <f t="shared" si="48"/>
        <v>590</v>
      </c>
      <c r="AW66" s="46">
        <f t="shared" si="48"/>
        <v>0</v>
      </c>
      <c r="AX66" s="46">
        <f t="shared" si="48"/>
        <v>770</v>
      </c>
      <c r="AY66" s="46">
        <f t="shared" si="48"/>
        <v>529.9</v>
      </c>
      <c r="AZ66" s="46">
        <f>SUM(AZ67:AZ72)</f>
        <v>0</v>
      </c>
      <c r="BA66" s="46">
        <f t="shared" si="48"/>
        <v>0</v>
      </c>
      <c r="BB66" s="46">
        <f t="shared" si="48"/>
        <v>0</v>
      </c>
      <c r="BC66" s="46">
        <f t="shared" si="48"/>
        <v>275</v>
      </c>
      <c r="BD66" s="46">
        <f t="shared" si="48"/>
        <v>85.7</v>
      </c>
      <c r="BE66" s="46">
        <f t="shared" si="48"/>
        <v>0</v>
      </c>
      <c r="BF66" s="46">
        <f t="shared" si="48"/>
        <v>0</v>
      </c>
      <c r="BG66" s="46">
        <f t="shared" si="48"/>
        <v>2250.6</v>
      </c>
      <c r="BH66" s="9"/>
    </row>
    <row r="67" spans="1:60" s="5" customFormat="1" ht="21" customHeight="1" x14ac:dyDescent="0.2">
      <c r="A67" s="25" t="s">
        <v>187</v>
      </c>
      <c r="B67" s="58" t="s">
        <v>77</v>
      </c>
      <c r="C67" s="52" t="s">
        <v>188</v>
      </c>
      <c r="D67" s="25">
        <v>2100</v>
      </c>
      <c r="E67" s="22">
        <v>1300</v>
      </c>
      <c r="F67" s="22">
        <v>600</v>
      </c>
      <c r="G67" s="25">
        <f t="shared" ref="G67:G72" si="49">SUM(D67:E67)-F67</f>
        <v>2800</v>
      </c>
      <c r="H67" s="25">
        <v>900</v>
      </c>
      <c r="I67" s="25">
        <v>0</v>
      </c>
      <c r="J67" s="25">
        <v>300</v>
      </c>
      <c r="K67" s="25">
        <v>700</v>
      </c>
      <c r="L67" s="25">
        <v>0</v>
      </c>
      <c r="M67" s="22">
        <v>0</v>
      </c>
      <c r="N67" s="25">
        <v>550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f>SUM(H67:S67)</f>
        <v>2450</v>
      </c>
      <c r="U67" s="25">
        <v>0</v>
      </c>
      <c r="V67" s="25">
        <v>450</v>
      </c>
      <c r="W67" s="25">
        <v>0</v>
      </c>
      <c r="X67" s="25">
        <v>670</v>
      </c>
      <c r="Y67" s="25">
        <v>0</v>
      </c>
      <c r="Z67" s="22">
        <v>0</v>
      </c>
      <c r="AA67" s="25">
        <v>0</v>
      </c>
      <c r="AB67" s="25">
        <v>0</v>
      </c>
      <c r="AC67" s="25">
        <v>275</v>
      </c>
      <c r="AD67" s="25">
        <v>0</v>
      </c>
      <c r="AE67" s="25">
        <v>0</v>
      </c>
      <c r="AF67" s="25">
        <v>0</v>
      </c>
      <c r="AG67" s="25">
        <f>SUM(U67:AF67)</f>
        <v>1395</v>
      </c>
      <c r="AH67" s="25">
        <v>0</v>
      </c>
      <c r="AI67" s="25">
        <v>450</v>
      </c>
      <c r="AJ67" s="25">
        <v>0</v>
      </c>
      <c r="AK67" s="25">
        <v>670</v>
      </c>
      <c r="AL67" s="25">
        <v>0</v>
      </c>
      <c r="AM67" s="22">
        <v>0</v>
      </c>
      <c r="AN67" s="25">
        <v>0</v>
      </c>
      <c r="AO67" s="25">
        <v>0</v>
      </c>
      <c r="AP67" s="25">
        <v>275</v>
      </c>
      <c r="AQ67" s="25">
        <v>0</v>
      </c>
      <c r="AR67" s="25">
        <v>0</v>
      </c>
      <c r="AS67" s="25">
        <v>0</v>
      </c>
      <c r="AT67" s="25">
        <f>SUM(AH67:AS67)</f>
        <v>1395</v>
      </c>
      <c r="AU67" s="25">
        <v>0</v>
      </c>
      <c r="AV67" s="25">
        <v>450</v>
      </c>
      <c r="AW67" s="25">
        <v>0</v>
      </c>
      <c r="AX67" s="25">
        <v>670</v>
      </c>
      <c r="AY67" s="25">
        <v>0</v>
      </c>
      <c r="AZ67" s="22">
        <v>0</v>
      </c>
      <c r="BA67" s="25">
        <v>0</v>
      </c>
      <c r="BB67" s="25">
        <v>0</v>
      </c>
      <c r="BC67" s="25">
        <v>275</v>
      </c>
      <c r="BD67" s="25">
        <v>0</v>
      </c>
      <c r="BE67" s="25">
        <v>0</v>
      </c>
      <c r="BF67" s="25">
        <v>0</v>
      </c>
      <c r="BG67" s="25">
        <f>SUM(AU67:BF67)</f>
        <v>1395</v>
      </c>
      <c r="BH67" s="9"/>
    </row>
    <row r="68" spans="1:60" s="5" customFormat="1" ht="21" customHeight="1" x14ac:dyDescent="0.2">
      <c r="A68" s="25" t="s">
        <v>189</v>
      </c>
      <c r="B68" s="58">
        <v>10</v>
      </c>
      <c r="C68" s="52" t="s">
        <v>190</v>
      </c>
      <c r="D68" s="25"/>
      <c r="E68" s="22">
        <v>0</v>
      </c>
      <c r="F68" s="22">
        <v>0</v>
      </c>
      <c r="G68" s="25">
        <f t="shared" si="49"/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2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f>SUM(H68:S68)</f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2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f t="shared" ref="AG68:AG72" si="50">SUM(U68:AF68)</f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2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f>SUM(AH68:AS68)</f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2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f>SUM(AU68:BF68)</f>
        <v>0</v>
      </c>
      <c r="BH68" s="9"/>
    </row>
    <row r="69" spans="1:60" s="5" customFormat="1" ht="21" customHeight="1" x14ac:dyDescent="0.2">
      <c r="A69" s="25" t="s">
        <v>191</v>
      </c>
      <c r="B69" s="58">
        <v>10</v>
      </c>
      <c r="C69" s="52" t="s">
        <v>192</v>
      </c>
      <c r="D69" s="25"/>
      <c r="E69" s="22">
        <v>0</v>
      </c>
      <c r="F69" s="22">
        <v>0</v>
      </c>
      <c r="G69" s="25">
        <f t="shared" si="49"/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2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f>SUM(H69:S69)</f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2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f t="shared" si="50"/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2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f>SUM(AH69:AS69)</f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2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f>SUM(AU69:BF69)</f>
        <v>0</v>
      </c>
      <c r="BH69" s="9"/>
    </row>
    <row r="70" spans="1:60" s="5" customFormat="1" ht="21" customHeight="1" x14ac:dyDescent="0.2">
      <c r="A70" s="25" t="s">
        <v>193</v>
      </c>
      <c r="B70" s="58">
        <v>10</v>
      </c>
      <c r="C70" s="52" t="s">
        <v>152</v>
      </c>
      <c r="D70" s="25"/>
      <c r="E70" s="22">
        <v>5000</v>
      </c>
      <c r="F70" s="22">
        <v>0</v>
      </c>
      <c r="G70" s="25">
        <f t="shared" si="49"/>
        <v>5000</v>
      </c>
      <c r="H70" s="25"/>
      <c r="I70" s="25"/>
      <c r="J70" s="25"/>
      <c r="K70" s="25"/>
      <c r="L70" s="25"/>
      <c r="M70" s="22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2"/>
      <c r="AA70" s="25"/>
      <c r="AB70" s="25"/>
      <c r="AC70" s="25"/>
      <c r="AD70" s="25"/>
      <c r="AE70" s="25"/>
      <c r="AF70" s="25"/>
      <c r="AG70" s="25">
        <f t="shared" si="50"/>
        <v>0</v>
      </c>
      <c r="AH70" s="25"/>
      <c r="AI70" s="25"/>
      <c r="AJ70" s="25"/>
      <c r="AK70" s="25"/>
      <c r="AL70" s="25"/>
      <c r="AM70" s="22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2"/>
      <c r="BA70" s="25"/>
      <c r="BB70" s="25"/>
      <c r="BC70" s="25"/>
      <c r="BD70" s="25"/>
      <c r="BE70" s="25"/>
      <c r="BF70" s="25"/>
      <c r="BG70" s="25"/>
      <c r="BH70" s="9"/>
    </row>
    <row r="71" spans="1:60" s="5" customFormat="1" ht="21" customHeight="1" x14ac:dyDescent="0.2">
      <c r="A71" s="25" t="s">
        <v>194</v>
      </c>
      <c r="B71" s="58" t="s">
        <v>77</v>
      </c>
      <c r="C71" s="52" t="s">
        <v>154</v>
      </c>
      <c r="D71" s="25">
        <v>1120</v>
      </c>
      <c r="E71" s="22">
        <v>18750</v>
      </c>
      <c r="F71" s="22">
        <v>500</v>
      </c>
      <c r="G71" s="25">
        <f t="shared" si="49"/>
        <v>19370</v>
      </c>
      <c r="H71" s="25">
        <v>320</v>
      </c>
      <c r="I71" s="25">
        <v>0</v>
      </c>
      <c r="J71" s="25">
        <v>100</v>
      </c>
      <c r="K71" s="25">
        <v>1200</v>
      </c>
      <c r="L71" s="25">
        <v>0</v>
      </c>
      <c r="M71" s="22">
        <v>0</v>
      </c>
      <c r="N71" s="25">
        <v>17250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f>SUM(H71:S71)</f>
        <v>18870</v>
      </c>
      <c r="U71" s="25">
        <v>0</v>
      </c>
      <c r="V71" s="25">
        <v>140</v>
      </c>
      <c r="W71" s="25">
        <v>0</v>
      </c>
      <c r="X71" s="25">
        <v>100</v>
      </c>
      <c r="Y71" s="25">
        <v>529.9</v>
      </c>
      <c r="Z71" s="22">
        <v>0</v>
      </c>
      <c r="AA71" s="25">
        <v>0</v>
      </c>
      <c r="AB71" s="25">
        <v>0</v>
      </c>
      <c r="AC71" s="25">
        <v>0</v>
      </c>
      <c r="AD71" s="25">
        <v>10914.7</v>
      </c>
      <c r="AE71" s="25">
        <v>0</v>
      </c>
      <c r="AF71" s="25">
        <v>0</v>
      </c>
      <c r="AG71" s="25">
        <f t="shared" si="50"/>
        <v>11684.6</v>
      </c>
      <c r="AH71" s="25">
        <v>0</v>
      </c>
      <c r="AI71" s="25">
        <v>140</v>
      </c>
      <c r="AJ71" s="25">
        <v>0</v>
      </c>
      <c r="AK71" s="25">
        <v>100</v>
      </c>
      <c r="AL71" s="25">
        <v>529.9</v>
      </c>
      <c r="AM71" s="22">
        <v>0</v>
      </c>
      <c r="AN71" s="25">
        <v>0</v>
      </c>
      <c r="AO71" s="25">
        <v>0</v>
      </c>
      <c r="AP71" s="25">
        <v>0</v>
      </c>
      <c r="AQ71" s="25">
        <v>85.7</v>
      </c>
      <c r="AR71" s="25">
        <v>0</v>
      </c>
      <c r="AS71" s="25">
        <v>0</v>
      </c>
      <c r="AT71" s="25">
        <f>SUM(AH71:AS71)</f>
        <v>855.6</v>
      </c>
      <c r="AU71" s="25">
        <v>0</v>
      </c>
      <c r="AV71" s="25">
        <v>140</v>
      </c>
      <c r="AW71" s="25">
        <v>0</v>
      </c>
      <c r="AX71" s="25">
        <v>100</v>
      </c>
      <c r="AY71" s="25">
        <v>529.9</v>
      </c>
      <c r="AZ71" s="22">
        <v>0</v>
      </c>
      <c r="BA71" s="25">
        <v>0</v>
      </c>
      <c r="BB71" s="25">
        <v>0</v>
      </c>
      <c r="BC71" s="25">
        <v>0</v>
      </c>
      <c r="BD71" s="25">
        <v>85.7</v>
      </c>
      <c r="BE71" s="25">
        <v>0</v>
      </c>
      <c r="BF71" s="25">
        <v>0</v>
      </c>
      <c r="BG71" s="25">
        <f>SUM(AU71:BF71)</f>
        <v>855.6</v>
      </c>
      <c r="BH71" s="9"/>
    </row>
    <row r="72" spans="1:60" s="5" customFormat="1" ht="21" customHeight="1" x14ac:dyDescent="0.2">
      <c r="A72" s="25" t="s">
        <v>195</v>
      </c>
      <c r="B72" s="58">
        <v>10</v>
      </c>
      <c r="C72" s="52" t="s">
        <v>156</v>
      </c>
      <c r="D72" s="25"/>
      <c r="E72" s="22">
        <v>0</v>
      </c>
      <c r="F72" s="22">
        <v>0</v>
      </c>
      <c r="G72" s="25">
        <f t="shared" si="49"/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2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f>SUM(H72:S72)</f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2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f t="shared" si="50"/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2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f>SUM(AH72:AS72)</f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2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f>SUM(AU72:BF72)</f>
        <v>0</v>
      </c>
      <c r="BH72" s="9"/>
    </row>
    <row r="73" spans="1:60" ht="21" customHeight="1" x14ac:dyDescent="0.2">
      <c r="A73" s="46" t="s">
        <v>196</v>
      </c>
      <c r="B73" s="47"/>
      <c r="C73" s="48" t="s">
        <v>197</v>
      </c>
      <c r="D73" s="18">
        <f t="shared" ref="D73:BG73" si="51">+D74+D76+D82+D86+D93+D99</f>
        <v>9488958.7140000015</v>
      </c>
      <c r="E73" s="18">
        <f>+E74+E76+E82+E86+E93+E99</f>
        <v>7585727.3878000006</v>
      </c>
      <c r="F73" s="18">
        <f t="shared" si="51"/>
        <v>3660824.2108</v>
      </c>
      <c r="G73" s="18">
        <f t="shared" si="51"/>
        <v>13413861.891000001</v>
      </c>
      <c r="H73" s="18">
        <f t="shared" si="51"/>
        <v>8982901.83904</v>
      </c>
      <c r="I73" s="18">
        <f t="shared" si="51"/>
        <v>143790.27101000003</v>
      </c>
      <c r="J73" s="18">
        <f t="shared" si="51"/>
        <v>124047.31245</v>
      </c>
      <c r="K73" s="18">
        <f t="shared" si="51"/>
        <v>37714.599299999994</v>
      </c>
      <c r="L73" s="18">
        <f t="shared" si="51"/>
        <v>2066006.5611800002</v>
      </c>
      <c r="M73" s="18">
        <f>+M74+M76+M82+M86+M93+M99</f>
        <v>0</v>
      </c>
      <c r="N73" s="18">
        <f t="shared" si="51"/>
        <v>945175.62141000002</v>
      </c>
      <c r="O73" s="18">
        <f t="shared" si="51"/>
        <v>49285.202749999997</v>
      </c>
      <c r="P73" s="18">
        <f t="shared" si="51"/>
        <v>25152.62456</v>
      </c>
      <c r="Q73" s="18">
        <f t="shared" si="51"/>
        <v>791864.94389</v>
      </c>
      <c r="R73" s="18">
        <f t="shared" si="51"/>
        <v>0</v>
      </c>
      <c r="S73" s="18">
        <f t="shared" si="51"/>
        <v>0</v>
      </c>
      <c r="T73" s="18">
        <f t="shared" si="51"/>
        <v>13165938.975589998</v>
      </c>
      <c r="U73" s="18">
        <f t="shared" si="51"/>
        <v>7863598.0690900004</v>
      </c>
      <c r="V73" s="18">
        <f t="shared" si="51"/>
        <v>576917.91625000001</v>
      </c>
      <c r="W73" s="18">
        <f t="shared" si="51"/>
        <v>369944.37354</v>
      </c>
      <c r="X73" s="18">
        <f t="shared" si="51"/>
        <v>315682.76571000001</v>
      </c>
      <c r="Y73" s="18">
        <f t="shared" si="51"/>
        <v>781060.30835000006</v>
      </c>
      <c r="Z73" s="18">
        <f>+Z74+Z76+Z82+Z86+Z93+Z99</f>
        <v>669951.85128000006</v>
      </c>
      <c r="AA73" s="18">
        <f t="shared" si="51"/>
        <v>503327.73240000004</v>
      </c>
      <c r="AB73" s="18">
        <f t="shared" si="51"/>
        <v>57512.91403</v>
      </c>
      <c r="AC73" s="18">
        <f t="shared" si="51"/>
        <v>64811.915740000011</v>
      </c>
      <c r="AD73" s="18">
        <f t="shared" si="51"/>
        <v>393748.66811999999</v>
      </c>
      <c r="AE73" s="18">
        <f t="shared" si="51"/>
        <v>0</v>
      </c>
      <c r="AF73" s="18">
        <f t="shared" si="51"/>
        <v>0</v>
      </c>
      <c r="AG73" s="18">
        <f t="shared" si="51"/>
        <v>11596556.514510002</v>
      </c>
      <c r="AH73" s="18">
        <f t="shared" si="51"/>
        <v>368524.89101999998</v>
      </c>
      <c r="AI73" s="18">
        <f t="shared" si="51"/>
        <v>571486.31918999995</v>
      </c>
      <c r="AJ73" s="18">
        <f t="shared" si="51"/>
        <v>1353087.96569</v>
      </c>
      <c r="AK73" s="18">
        <f t="shared" si="51"/>
        <v>2413928.0722199995</v>
      </c>
      <c r="AL73" s="18">
        <f t="shared" si="51"/>
        <v>679550.87069000001</v>
      </c>
      <c r="AM73" s="18">
        <f>+AM74+AM76+AM82+AM86+AM93+AM99</f>
        <v>676597.17270000011</v>
      </c>
      <c r="AN73" s="18">
        <f t="shared" si="51"/>
        <v>834943.81362999999</v>
      </c>
      <c r="AO73" s="18">
        <f t="shared" si="51"/>
        <v>724366.2114700001</v>
      </c>
      <c r="AP73" s="18">
        <f t="shared" si="51"/>
        <v>758044.09463999991</v>
      </c>
      <c r="AQ73" s="18">
        <f t="shared" si="51"/>
        <v>809488.84294</v>
      </c>
      <c r="AR73" s="18">
        <f t="shared" si="51"/>
        <v>0</v>
      </c>
      <c r="AS73" s="18">
        <f t="shared" si="51"/>
        <v>0</v>
      </c>
      <c r="AT73" s="18">
        <f t="shared" si="51"/>
        <v>9190018.2541899998</v>
      </c>
      <c r="AU73" s="18">
        <f t="shared" si="51"/>
        <v>365482.03101999994</v>
      </c>
      <c r="AV73" s="18">
        <f t="shared" si="51"/>
        <v>574529.17919000005</v>
      </c>
      <c r="AW73" s="18">
        <f t="shared" si="51"/>
        <v>1353087.96569</v>
      </c>
      <c r="AX73" s="18">
        <f t="shared" si="51"/>
        <v>2413928.0722199995</v>
      </c>
      <c r="AY73" s="18">
        <f t="shared" si="51"/>
        <v>679550.87069000001</v>
      </c>
      <c r="AZ73" s="18">
        <f>+AZ74+AZ76+AZ82+AZ86+AZ93+AZ99</f>
        <v>676597.17270000011</v>
      </c>
      <c r="BA73" s="18">
        <f t="shared" si="51"/>
        <v>834943.81362999999</v>
      </c>
      <c r="BB73" s="18">
        <f t="shared" si="51"/>
        <v>724366.2114700001</v>
      </c>
      <c r="BC73" s="18">
        <f t="shared" si="51"/>
        <v>758044.09463999991</v>
      </c>
      <c r="BD73" s="18">
        <f t="shared" si="51"/>
        <v>809488.84294</v>
      </c>
      <c r="BE73" s="18">
        <f t="shared" si="51"/>
        <v>0</v>
      </c>
      <c r="BF73" s="18">
        <f t="shared" si="51"/>
        <v>0</v>
      </c>
      <c r="BG73" s="18">
        <f t="shared" si="51"/>
        <v>9190018.2541899998</v>
      </c>
      <c r="BH73" s="9"/>
    </row>
    <row r="74" spans="1:60" ht="21" customHeight="1" x14ac:dyDescent="0.2">
      <c r="A74" s="46" t="s">
        <v>198</v>
      </c>
      <c r="B74" s="47"/>
      <c r="C74" s="49" t="s">
        <v>199</v>
      </c>
      <c r="D74" s="18">
        <f>+D75</f>
        <v>0</v>
      </c>
      <c r="E74" s="18">
        <f t="shared" ref="E74:BG74" si="52">+E75</f>
        <v>0</v>
      </c>
      <c r="F74" s="18">
        <f t="shared" si="52"/>
        <v>0</v>
      </c>
      <c r="G74" s="18">
        <f t="shared" si="52"/>
        <v>0</v>
      </c>
      <c r="H74" s="18">
        <f t="shared" si="52"/>
        <v>0</v>
      </c>
      <c r="I74" s="18">
        <f t="shared" si="52"/>
        <v>0</v>
      </c>
      <c r="J74" s="18">
        <f t="shared" si="52"/>
        <v>0</v>
      </c>
      <c r="K74" s="18">
        <f t="shared" si="52"/>
        <v>0</v>
      </c>
      <c r="L74" s="18">
        <f t="shared" si="52"/>
        <v>0</v>
      </c>
      <c r="M74" s="18">
        <f t="shared" si="52"/>
        <v>0</v>
      </c>
      <c r="N74" s="18">
        <f t="shared" si="52"/>
        <v>0</v>
      </c>
      <c r="O74" s="18">
        <f t="shared" si="52"/>
        <v>0</v>
      </c>
      <c r="P74" s="18">
        <f t="shared" si="52"/>
        <v>0</v>
      </c>
      <c r="Q74" s="18">
        <f t="shared" si="52"/>
        <v>0</v>
      </c>
      <c r="R74" s="18">
        <f t="shared" si="52"/>
        <v>0</v>
      </c>
      <c r="S74" s="18">
        <f t="shared" si="52"/>
        <v>0</v>
      </c>
      <c r="T74" s="18">
        <f t="shared" si="52"/>
        <v>0</v>
      </c>
      <c r="U74" s="18">
        <f t="shared" si="52"/>
        <v>0</v>
      </c>
      <c r="V74" s="18">
        <f t="shared" si="52"/>
        <v>0</v>
      </c>
      <c r="W74" s="18">
        <f t="shared" si="52"/>
        <v>0</v>
      </c>
      <c r="X74" s="18">
        <f t="shared" si="52"/>
        <v>0</v>
      </c>
      <c r="Y74" s="18">
        <f t="shared" si="52"/>
        <v>0</v>
      </c>
      <c r="Z74" s="18">
        <f t="shared" si="52"/>
        <v>0</v>
      </c>
      <c r="AA74" s="18">
        <f t="shared" si="52"/>
        <v>0</v>
      </c>
      <c r="AB74" s="18">
        <f t="shared" si="52"/>
        <v>0</v>
      </c>
      <c r="AC74" s="18">
        <f t="shared" si="52"/>
        <v>0</v>
      </c>
      <c r="AD74" s="18">
        <f t="shared" si="52"/>
        <v>0</v>
      </c>
      <c r="AE74" s="18">
        <f t="shared" si="52"/>
        <v>0</v>
      </c>
      <c r="AF74" s="18">
        <f t="shared" si="52"/>
        <v>0</v>
      </c>
      <c r="AG74" s="18">
        <f t="shared" si="52"/>
        <v>0</v>
      </c>
      <c r="AH74" s="18">
        <f t="shared" si="52"/>
        <v>0</v>
      </c>
      <c r="AI74" s="18">
        <f t="shared" si="52"/>
        <v>0</v>
      </c>
      <c r="AJ74" s="18">
        <f t="shared" si="52"/>
        <v>0</v>
      </c>
      <c r="AK74" s="18">
        <f t="shared" si="52"/>
        <v>0</v>
      </c>
      <c r="AL74" s="18">
        <f t="shared" si="52"/>
        <v>0</v>
      </c>
      <c r="AM74" s="18">
        <f t="shared" si="52"/>
        <v>0</v>
      </c>
      <c r="AN74" s="18">
        <f t="shared" si="52"/>
        <v>0</v>
      </c>
      <c r="AO74" s="18">
        <f t="shared" si="52"/>
        <v>0</v>
      </c>
      <c r="AP74" s="18">
        <f t="shared" si="52"/>
        <v>0</v>
      </c>
      <c r="AQ74" s="18">
        <f t="shared" si="52"/>
        <v>0</v>
      </c>
      <c r="AR74" s="18">
        <f t="shared" si="52"/>
        <v>0</v>
      </c>
      <c r="AS74" s="18">
        <f t="shared" si="52"/>
        <v>0</v>
      </c>
      <c r="AT74" s="18">
        <f t="shared" si="52"/>
        <v>0</v>
      </c>
      <c r="AU74" s="18">
        <f t="shared" si="52"/>
        <v>0</v>
      </c>
      <c r="AV74" s="18">
        <f t="shared" si="52"/>
        <v>0</v>
      </c>
      <c r="AW74" s="18">
        <f t="shared" si="52"/>
        <v>0</v>
      </c>
      <c r="AX74" s="18">
        <f t="shared" si="52"/>
        <v>0</v>
      </c>
      <c r="AY74" s="18">
        <f t="shared" si="52"/>
        <v>0</v>
      </c>
      <c r="AZ74" s="18">
        <f t="shared" si="52"/>
        <v>0</v>
      </c>
      <c r="BA74" s="18">
        <f t="shared" si="52"/>
        <v>0</v>
      </c>
      <c r="BB74" s="18">
        <f t="shared" si="52"/>
        <v>0</v>
      </c>
      <c r="BC74" s="18">
        <f t="shared" si="52"/>
        <v>0</v>
      </c>
      <c r="BD74" s="18">
        <f t="shared" si="52"/>
        <v>0</v>
      </c>
      <c r="BE74" s="18">
        <f t="shared" si="52"/>
        <v>0</v>
      </c>
      <c r="BF74" s="18">
        <f t="shared" si="52"/>
        <v>0</v>
      </c>
      <c r="BG74" s="18">
        <f t="shared" si="52"/>
        <v>0</v>
      </c>
      <c r="BH74" s="9"/>
    </row>
    <row r="75" spans="1:60" s="5" customFormat="1" ht="21" customHeight="1" x14ac:dyDescent="0.2">
      <c r="A75" s="22" t="s">
        <v>200</v>
      </c>
      <c r="B75" s="56">
        <v>10</v>
      </c>
      <c r="C75" s="50" t="s">
        <v>201</v>
      </c>
      <c r="D75" s="32">
        <v>0</v>
      </c>
      <c r="E75" s="22">
        <v>0</v>
      </c>
      <c r="F75" s="22">
        <v>0</v>
      </c>
      <c r="G75" s="25">
        <f>SUM(D75:E75)-F75</f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2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f>SUM(H75:S75)</f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2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f>SUM(U75:AF75)</f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2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f>SUM(AH75:AS75)</f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2">
        <v>0</v>
      </c>
      <c r="BA75" s="25">
        <v>0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f>SUM(AU75:BF75)</f>
        <v>0</v>
      </c>
      <c r="BH75" s="9"/>
    </row>
    <row r="76" spans="1:60" s="5" customFormat="1" ht="21" customHeight="1" x14ac:dyDescent="0.2">
      <c r="A76" s="46" t="s">
        <v>202</v>
      </c>
      <c r="B76" s="46"/>
      <c r="C76" s="49" t="s">
        <v>203</v>
      </c>
      <c r="D76" s="46">
        <f>SUM(D77:D81)</f>
        <v>752650</v>
      </c>
      <c r="E76" s="46">
        <f>SUM(E77:E81)</f>
        <v>532281.96299999999</v>
      </c>
      <c r="F76" s="46">
        <f t="shared" ref="F76:BG76" si="53">SUM(F77:F81)</f>
        <v>257627.15700000001</v>
      </c>
      <c r="G76" s="46">
        <f>SUM(G77:G81)</f>
        <v>1027304.806</v>
      </c>
      <c r="H76" s="46">
        <f t="shared" si="53"/>
        <v>734299.99800000002</v>
      </c>
      <c r="I76" s="46">
        <f t="shared" si="53"/>
        <v>20000</v>
      </c>
      <c r="J76" s="46">
        <f t="shared" si="53"/>
        <v>-130307.336</v>
      </c>
      <c r="K76" s="46">
        <f t="shared" si="53"/>
        <v>25189.358</v>
      </c>
      <c r="L76" s="46">
        <f t="shared" si="53"/>
        <v>66932.812000000005</v>
      </c>
      <c r="M76" s="46">
        <f>SUM(M77:M81)</f>
        <v>0</v>
      </c>
      <c r="N76" s="46">
        <f t="shared" si="53"/>
        <v>5550</v>
      </c>
      <c r="O76" s="46">
        <f t="shared" si="53"/>
        <v>-42.381</v>
      </c>
      <c r="P76" s="46">
        <f t="shared" si="53"/>
        <v>0</v>
      </c>
      <c r="Q76" s="46">
        <f t="shared" si="53"/>
        <v>162915.72899999999</v>
      </c>
      <c r="R76" s="46">
        <f t="shared" si="53"/>
        <v>0</v>
      </c>
      <c r="S76" s="46">
        <f t="shared" si="53"/>
        <v>0</v>
      </c>
      <c r="T76" s="46">
        <f t="shared" si="53"/>
        <v>884538.17999999993</v>
      </c>
      <c r="U76" s="46">
        <f t="shared" si="53"/>
        <v>183028.41993999999</v>
      </c>
      <c r="V76" s="46">
        <f t="shared" si="53"/>
        <v>159322.03847999999</v>
      </c>
      <c r="W76" s="46">
        <f t="shared" si="53"/>
        <v>174192.98128000001</v>
      </c>
      <c r="X76" s="46">
        <f t="shared" si="53"/>
        <v>73328.683799999999</v>
      </c>
      <c r="Y76" s="46">
        <f t="shared" si="53"/>
        <v>19747.625</v>
      </c>
      <c r="Z76" s="46">
        <f>SUM(Z77:Z81)</f>
        <v>9304.1330000000016</v>
      </c>
      <c r="AA76" s="46">
        <f t="shared" si="53"/>
        <v>8210.3230000000003</v>
      </c>
      <c r="AB76" s="46">
        <f t="shared" si="53"/>
        <v>5288.0079999999998</v>
      </c>
      <c r="AC76" s="46">
        <f t="shared" si="53"/>
        <v>7521.326</v>
      </c>
      <c r="AD76" s="46">
        <f t="shared" si="53"/>
        <v>71910.482999999993</v>
      </c>
      <c r="AE76" s="46">
        <f t="shared" si="53"/>
        <v>0</v>
      </c>
      <c r="AF76" s="46">
        <f t="shared" si="53"/>
        <v>0</v>
      </c>
      <c r="AG76" s="46">
        <f t="shared" si="53"/>
        <v>711854.02150000003</v>
      </c>
      <c r="AH76" s="46">
        <f t="shared" si="53"/>
        <v>172908.41993999999</v>
      </c>
      <c r="AI76" s="46">
        <f t="shared" si="53"/>
        <v>159157.03847999999</v>
      </c>
      <c r="AJ76" s="46">
        <f t="shared" si="53"/>
        <v>150038.73128000001</v>
      </c>
      <c r="AK76" s="46">
        <f t="shared" si="53"/>
        <v>75432.171799999996</v>
      </c>
      <c r="AL76" s="46">
        <f t="shared" si="53"/>
        <v>31037.558000000001</v>
      </c>
      <c r="AM76" s="46">
        <f>SUM(AM77:AM81)</f>
        <v>11942.708999999999</v>
      </c>
      <c r="AN76" s="46">
        <f t="shared" si="53"/>
        <v>8210.3230000000003</v>
      </c>
      <c r="AO76" s="46">
        <f t="shared" si="53"/>
        <v>7925.69</v>
      </c>
      <c r="AP76" s="46">
        <f t="shared" si="53"/>
        <v>9385.8220000000001</v>
      </c>
      <c r="AQ76" s="46">
        <f t="shared" si="53"/>
        <v>72672.690999999992</v>
      </c>
      <c r="AR76" s="46">
        <f t="shared" si="53"/>
        <v>0</v>
      </c>
      <c r="AS76" s="46">
        <f t="shared" si="53"/>
        <v>0</v>
      </c>
      <c r="AT76" s="46">
        <f t="shared" si="53"/>
        <v>698711.15450000006</v>
      </c>
      <c r="AU76" s="46">
        <f t="shared" si="53"/>
        <v>171876.70394000001</v>
      </c>
      <c r="AV76" s="46">
        <f t="shared" si="53"/>
        <v>160188.75448</v>
      </c>
      <c r="AW76" s="46">
        <f t="shared" si="53"/>
        <v>150038.73128000001</v>
      </c>
      <c r="AX76" s="46">
        <f t="shared" si="53"/>
        <v>75432.171799999996</v>
      </c>
      <c r="AY76" s="46">
        <f t="shared" si="53"/>
        <v>31037.558000000001</v>
      </c>
      <c r="AZ76" s="46">
        <f>SUM(AZ77:AZ81)</f>
        <v>11942.708999999999</v>
      </c>
      <c r="BA76" s="46">
        <f t="shared" si="53"/>
        <v>8210.3230000000003</v>
      </c>
      <c r="BB76" s="46">
        <f t="shared" si="53"/>
        <v>7925.69</v>
      </c>
      <c r="BC76" s="46">
        <f t="shared" si="53"/>
        <v>9385.8220000000001</v>
      </c>
      <c r="BD76" s="46">
        <f t="shared" si="53"/>
        <v>72672.690999999992</v>
      </c>
      <c r="BE76" s="46">
        <f t="shared" si="53"/>
        <v>0</v>
      </c>
      <c r="BF76" s="46">
        <f t="shared" si="53"/>
        <v>0</v>
      </c>
      <c r="BG76" s="46">
        <f t="shared" si="53"/>
        <v>698711.15450000006</v>
      </c>
      <c r="BH76" s="9"/>
    </row>
    <row r="77" spans="1:60" s="5" customFormat="1" ht="21" customHeight="1" x14ac:dyDescent="0.2">
      <c r="A77" s="22" t="s">
        <v>204</v>
      </c>
      <c r="B77" s="56">
        <v>10</v>
      </c>
      <c r="C77" s="50" t="s">
        <v>205</v>
      </c>
      <c r="D77" s="61">
        <v>19900</v>
      </c>
      <c r="E77" s="22">
        <v>1000</v>
      </c>
      <c r="F77" s="22">
        <v>1600</v>
      </c>
      <c r="G77" s="25">
        <f>SUM(D77:E77)-F77</f>
        <v>19300</v>
      </c>
      <c r="H77" s="25">
        <v>18800</v>
      </c>
      <c r="I77" s="25">
        <v>0</v>
      </c>
      <c r="J77" s="25">
        <v>100</v>
      </c>
      <c r="K77" s="25">
        <v>0</v>
      </c>
      <c r="L77" s="25">
        <v>0</v>
      </c>
      <c r="M77" s="22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f>SUM(H77:S77)</f>
        <v>18900</v>
      </c>
      <c r="U77" s="25">
        <v>0</v>
      </c>
      <c r="V77" s="25">
        <v>2000</v>
      </c>
      <c r="W77" s="25">
        <v>0</v>
      </c>
      <c r="X77" s="25">
        <v>920.93</v>
      </c>
      <c r="Y77" s="25">
        <v>976.49</v>
      </c>
      <c r="Z77" s="22">
        <v>0</v>
      </c>
      <c r="AA77" s="25">
        <v>1200.6500000000001</v>
      </c>
      <c r="AB77" s="25">
        <v>0</v>
      </c>
      <c r="AC77" s="25">
        <v>50</v>
      </c>
      <c r="AD77" s="25">
        <v>489.4</v>
      </c>
      <c r="AE77" s="25">
        <v>0</v>
      </c>
      <c r="AF77" s="25">
        <v>0</v>
      </c>
      <c r="AG77" s="25">
        <f>SUM(U77:AF77)</f>
        <v>5637.4699999999993</v>
      </c>
      <c r="AH77" s="25">
        <v>0</v>
      </c>
      <c r="AI77" s="25">
        <v>2000</v>
      </c>
      <c r="AJ77" s="25">
        <v>0</v>
      </c>
      <c r="AK77" s="25">
        <v>920.93</v>
      </c>
      <c r="AL77" s="25">
        <v>976.49</v>
      </c>
      <c r="AM77" s="22">
        <v>0</v>
      </c>
      <c r="AN77" s="25">
        <v>1200.6500000000001</v>
      </c>
      <c r="AO77" s="25">
        <v>0</v>
      </c>
      <c r="AP77" s="25">
        <v>50</v>
      </c>
      <c r="AQ77" s="25">
        <v>263.5</v>
      </c>
      <c r="AR77" s="25">
        <v>0</v>
      </c>
      <c r="AS77" s="25">
        <v>0</v>
      </c>
      <c r="AT77" s="25">
        <f>SUM(AH77:AS77)</f>
        <v>5411.57</v>
      </c>
      <c r="AU77" s="25">
        <v>0</v>
      </c>
      <c r="AV77" s="25">
        <v>2000</v>
      </c>
      <c r="AW77" s="25">
        <v>0</v>
      </c>
      <c r="AX77" s="25">
        <v>920.93</v>
      </c>
      <c r="AY77" s="25">
        <v>976.49</v>
      </c>
      <c r="AZ77" s="22">
        <v>0</v>
      </c>
      <c r="BA77" s="25">
        <v>1200.6500000000001</v>
      </c>
      <c r="BB77" s="25">
        <v>0</v>
      </c>
      <c r="BC77" s="25">
        <v>50</v>
      </c>
      <c r="BD77" s="25">
        <v>263.5</v>
      </c>
      <c r="BE77" s="25">
        <v>0</v>
      </c>
      <c r="BF77" s="25">
        <v>0</v>
      </c>
      <c r="BG77" s="25">
        <f>SUM(AU77:BF77)</f>
        <v>5411.57</v>
      </c>
      <c r="BH77" s="9"/>
    </row>
    <row r="78" spans="1:60" s="5" customFormat="1" ht="21" customHeight="1" x14ac:dyDescent="0.2">
      <c r="A78" s="22" t="s">
        <v>206</v>
      </c>
      <c r="B78" s="56">
        <v>10</v>
      </c>
      <c r="C78" s="50" t="s">
        <v>207</v>
      </c>
      <c r="D78" s="25">
        <v>32250</v>
      </c>
      <c r="E78" s="22">
        <v>87050</v>
      </c>
      <c r="F78" s="22">
        <v>44050</v>
      </c>
      <c r="G78" s="25">
        <f>SUM(D78:E78)-F78</f>
        <v>75250</v>
      </c>
      <c r="H78" s="25">
        <v>11100</v>
      </c>
      <c r="I78" s="25">
        <v>20000</v>
      </c>
      <c r="J78" s="25">
        <v>100</v>
      </c>
      <c r="K78" s="25">
        <v>0</v>
      </c>
      <c r="L78" s="25">
        <v>0</v>
      </c>
      <c r="M78" s="22">
        <v>0</v>
      </c>
      <c r="N78" s="25">
        <v>550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f>SUM(H78:S78)</f>
        <v>31750</v>
      </c>
      <c r="U78" s="25">
        <v>10000</v>
      </c>
      <c r="V78" s="25">
        <v>420</v>
      </c>
      <c r="W78" s="25">
        <v>20000</v>
      </c>
      <c r="X78" s="25">
        <v>0</v>
      </c>
      <c r="Y78" s="25">
        <v>0</v>
      </c>
      <c r="Z78" s="22">
        <v>0</v>
      </c>
      <c r="AA78" s="25">
        <v>100</v>
      </c>
      <c r="AB78" s="25">
        <v>-2637.6819999999998</v>
      </c>
      <c r="AC78" s="25">
        <v>0</v>
      </c>
      <c r="AD78" s="25">
        <v>0</v>
      </c>
      <c r="AE78" s="25">
        <v>0</v>
      </c>
      <c r="AF78" s="25">
        <v>0</v>
      </c>
      <c r="AG78" s="25">
        <f t="shared" ref="AG78:AG81" si="54">SUM(U78:AF78)</f>
        <v>27882.317999999999</v>
      </c>
      <c r="AH78" s="25">
        <v>0</v>
      </c>
      <c r="AI78" s="25">
        <v>420</v>
      </c>
      <c r="AJ78" s="25">
        <v>0</v>
      </c>
      <c r="AK78" s="25">
        <v>2432.4380000000001</v>
      </c>
      <c r="AL78" s="25">
        <v>6727.2830000000004</v>
      </c>
      <c r="AM78" s="22">
        <v>2444.2260000000001</v>
      </c>
      <c r="AN78" s="25">
        <v>100</v>
      </c>
      <c r="AO78" s="25">
        <v>0</v>
      </c>
      <c r="AP78" s="25">
        <v>2002.4960000000001</v>
      </c>
      <c r="AQ78" s="25">
        <v>906.90800000000002</v>
      </c>
      <c r="AR78" s="25">
        <v>0</v>
      </c>
      <c r="AS78" s="25">
        <v>0</v>
      </c>
      <c r="AT78" s="25">
        <f>SUM(AH78:AS78)</f>
        <v>15033.351000000002</v>
      </c>
      <c r="AU78" s="25">
        <v>0</v>
      </c>
      <c r="AV78" s="25">
        <v>420</v>
      </c>
      <c r="AW78" s="25">
        <v>0</v>
      </c>
      <c r="AX78" s="25">
        <v>2432.4380000000001</v>
      </c>
      <c r="AY78" s="25">
        <v>6727.2830000000004</v>
      </c>
      <c r="AZ78" s="22">
        <v>2444.2260000000001</v>
      </c>
      <c r="BA78" s="25">
        <v>100</v>
      </c>
      <c r="BB78" s="25">
        <v>0</v>
      </c>
      <c r="BC78" s="25">
        <v>2002.4960000000001</v>
      </c>
      <c r="BD78" s="25">
        <v>906.90800000000002</v>
      </c>
      <c r="BE78" s="25">
        <v>0</v>
      </c>
      <c r="BF78" s="25">
        <v>0</v>
      </c>
      <c r="BG78" s="25">
        <f>SUM(AU78:BF78)</f>
        <v>15033.351000000002</v>
      </c>
      <c r="BH78" s="9"/>
    </row>
    <row r="79" spans="1:60" s="5" customFormat="1" ht="21" customHeight="1" x14ac:dyDescent="0.2">
      <c r="A79" s="22" t="s">
        <v>208</v>
      </c>
      <c r="B79" s="56">
        <v>10</v>
      </c>
      <c r="C79" s="50" t="s">
        <v>209</v>
      </c>
      <c r="D79" s="25"/>
      <c r="E79" s="22">
        <v>0</v>
      </c>
      <c r="F79" s="22">
        <v>0</v>
      </c>
      <c r="G79" s="25">
        <f>SUM(D79:E79)-F79</f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2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f>SUM(H79:S79)</f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2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f t="shared" si="54"/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2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f>SUM(AH79:AS79)</f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2">
        <v>0</v>
      </c>
      <c r="BA79" s="25">
        <v>0</v>
      </c>
      <c r="BB79" s="25">
        <v>0</v>
      </c>
      <c r="BC79" s="25">
        <v>0</v>
      </c>
      <c r="BD79" s="25">
        <v>0</v>
      </c>
      <c r="BE79" s="25">
        <v>0</v>
      </c>
      <c r="BF79" s="25">
        <v>0</v>
      </c>
      <c r="BG79" s="25">
        <f>SUM(AU79:BF79)</f>
        <v>0</v>
      </c>
      <c r="BH79" s="9"/>
    </row>
    <row r="80" spans="1:60" s="5" customFormat="1" ht="21" customHeight="1" x14ac:dyDescent="0.2">
      <c r="A80" s="22" t="s">
        <v>210</v>
      </c>
      <c r="B80" s="56">
        <v>10</v>
      </c>
      <c r="C80" s="50" t="s">
        <v>211</v>
      </c>
      <c r="D80" s="25">
        <v>500</v>
      </c>
      <c r="E80" s="22">
        <v>9100</v>
      </c>
      <c r="F80" s="22">
        <v>100</v>
      </c>
      <c r="G80" s="25">
        <f>SUM(D80:E80)-F80</f>
        <v>9500</v>
      </c>
      <c r="H80" s="25">
        <v>4400</v>
      </c>
      <c r="I80" s="25">
        <v>0</v>
      </c>
      <c r="J80" s="25">
        <v>0</v>
      </c>
      <c r="K80" s="25">
        <v>0</v>
      </c>
      <c r="L80" s="25">
        <v>0</v>
      </c>
      <c r="M80" s="22">
        <v>0</v>
      </c>
      <c r="N80" s="25">
        <v>5000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f>SUM(H80:S80)</f>
        <v>9400</v>
      </c>
      <c r="U80" s="25">
        <v>1910</v>
      </c>
      <c r="V80" s="25">
        <v>942.37400000000002</v>
      </c>
      <c r="W80" s="25">
        <v>210</v>
      </c>
      <c r="X80" s="25">
        <v>587.4</v>
      </c>
      <c r="Y80" s="25">
        <v>205.3</v>
      </c>
      <c r="Z80" s="22">
        <v>11.2</v>
      </c>
      <c r="AA80" s="25">
        <v>21.65</v>
      </c>
      <c r="AB80" s="25">
        <v>351.2</v>
      </c>
      <c r="AC80" s="25">
        <v>149.19999999999999</v>
      </c>
      <c r="AD80" s="25">
        <v>2486.288</v>
      </c>
      <c r="AE80" s="25">
        <v>0</v>
      </c>
      <c r="AF80" s="25">
        <v>0</v>
      </c>
      <c r="AG80" s="25">
        <f t="shared" si="54"/>
        <v>6874.6119999999992</v>
      </c>
      <c r="AH80" s="25">
        <v>1790</v>
      </c>
      <c r="AI80" s="25">
        <v>777.37400000000002</v>
      </c>
      <c r="AJ80" s="25">
        <v>285</v>
      </c>
      <c r="AK80" s="25">
        <v>431.2</v>
      </c>
      <c r="AL80" s="25">
        <v>370.3</v>
      </c>
      <c r="AM80" s="22">
        <v>201.2</v>
      </c>
      <c r="AN80" s="25">
        <v>21.65</v>
      </c>
      <c r="AO80" s="25">
        <v>351.2</v>
      </c>
      <c r="AP80" s="25">
        <v>11.2</v>
      </c>
      <c r="AQ80" s="25">
        <v>2624.288</v>
      </c>
      <c r="AR80" s="25">
        <v>0</v>
      </c>
      <c r="AS80" s="25">
        <v>0</v>
      </c>
      <c r="AT80" s="25">
        <f>SUM(AH80:AS80)</f>
        <v>6863.4120000000003</v>
      </c>
      <c r="AU80" s="25">
        <v>1020</v>
      </c>
      <c r="AV80" s="25">
        <v>1547.374</v>
      </c>
      <c r="AW80" s="25">
        <v>285</v>
      </c>
      <c r="AX80" s="25">
        <v>431.2</v>
      </c>
      <c r="AY80" s="25">
        <v>370.3</v>
      </c>
      <c r="AZ80" s="22">
        <v>201.2</v>
      </c>
      <c r="BA80" s="25">
        <v>21.65</v>
      </c>
      <c r="BB80" s="25">
        <v>351.2</v>
      </c>
      <c r="BC80" s="25">
        <v>11.2</v>
      </c>
      <c r="BD80" s="25">
        <v>2624.288</v>
      </c>
      <c r="BE80" s="25">
        <v>0</v>
      </c>
      <c r="BF80" s="25">
        <v>0</v>
      </c>
      <c r="BG80" s="25">
        <f>SUM(AU80:BF80)</f>
        <v>6863.4120000000003</v>
      </c>
      <c r="BH80" s="9"/>
    </row>
    <row r="81" spans="1:60" s="5" customFormat="1" ht="21" customHeight="1" x14ac:dyDescent="0.2">
      <c r="A81" s="22" t="s">
        <v>212</v>
      </c>
      <c r="B81" s="56">
        <v>10</v>
      </c>
      <c r="C81" s="50" t="s">
        <v>213</v>
      </c>
      <c r="D81" s="22">
        <v>700000</v>
      </c>
      <c r="E81" s="22">
        <v>435131.96299999999</v>
      </c>
      <c r="F81" s="22">
        <v>211877.15700000001</v>
      </c>
      <c r="G81" s="25">
        <f>SUM(D81:E81)-F81</f>
        <v>923254.80599999998</v>
      </c>
      <c r="H81" s="25">
        <v>699999.99800000002</v>
      </c>
      <c r="I81" s="25">
        <v>0</v>
      </c>
      <c r="J81" s="25">
        <v>-130507.336</v>
      </c>
      <c r="K81" s="25">
        <v>25189.358</v>
      </c>
      <c r="L81" s="25">
        <v>66932.812000000005</v>
      </c>
      <c r="M81" s="22">
        <v>0</v>
      </c>
      <c r="N81" s="25">
        <v>0</v>
      </c>
      <c r="O81" s="25">
        <v>-42.381</v>
      </c>
      <c r="P81" s="25">
        <v>0</v>
      </c>
      <c r="Q81" s="25">
        <v>162915.72899999999</v>
      </c>
      <c r="R81" s="25">
        <v>0</v>
      </c>
      <c r="S81" s="25">
        <v>0</v>
      </c>
      <c r="T81" s="25">
        <f>SUM(H81:S81)</f>
        <v>824488.17999999993</v>
      </c>
      <c r="U81" s="25">
        <v>171118.41993999999</v>
      </c>
      <c r="V81" s="25">
        <v>155959.66447999998</v>
      </c>
      <c r="W81" s="25">
        <v>153982.98128000001</v>
      </c>
      <c r="X81" s="25">
        <v>71820.353799999997</v>
      </c>
      <c r="Y81" s="25">
        <v>18565.834999999999</v>
      </c>
      <c r="Z81" s="22">
        <v>9292.9330000000009</v>
      </c>
      <c r="AA81" s="25">
        <v>6888.0230000000001</v>
      </c>
      <c r="AB81" s="25">
        <v>7574.49</v>
      </c>
      <c r="AC81" s="25">
        <v>7322.1260000000002</v>
      </c>
      <c r="AD81" s="25">
        <v>68934.794999999998</v>
      </c>
      <c r="AE81" s="25">
        <v>0</v>
      </c>
      <c r="AF81" s="25">
        <v>0</v>
      </c>
      <c r="AG81" s="25">
        <f t="shared" si="54"/>
        <v>671459.62150000001</v>
      </c>
      <c r="AH81" s="25">
        <v>171118.41993999999</v>
      </c>
      <c r="AI81" s="25">
        <v>155959.66447999998</v>
      </c>
      <c r="AJ81" s="25">
        <v>149753.73128000001</v>
      </c>
      <c r="AK81" s="25">
        <v>71647.603799999997</v>
      </c>
      <c r="AL81" s="25">
        <v>22963.485000000001</v>
      </c>
      <c r="AM81" s="22">
        <v>9297.2829999999994</v>
      </c>
      <c r="AN81" s="25">
        <v>6888.0230000000001</v>
      </c>
      <c r="AO81" s="25">
        <v>7574.49</v>
      </c>
      <c r="AP81" s="25">
        <v>7322.1260000000002</v>
      </c>
      <c r="AQ81" s="25">
        <v>68877.994999999995</v>
      </c>
      <c r="AR81" s="25">
        <v>0</v>
      </c>
      <c r="AS81" s="25">
        <v>0</v>
      </c>
      <c r="AT81" s="25">
        <f>SUM(AH81:AS81)</f>
        <v>671402.82150000008</v>
      </c>
      <c r="AU81" s="25">
        <v>170856.70394000001</v>
      </c>
      <c r="AV81" s="25">
        <v>156221.38047999999</v>
      </c>
      <c r="AW81" s="25">
        <v>149753.73128000001</v>
      </c>
      <c r="AX81" s="25">
        <v>71647.603799999997</v>
      </c>
      <c r="AY81" s="25">
        <v>22963.485000000001</v>
      </c>
      <c r="AZ81" s="22">
        <v>9297.2829999999994</v>
      </c>
      <c r="BA81" s="25">
        <v>6888.0230000000001</v>
      </c>
      <c r="BB81" s="25">
        <v>7574.49</v>
      </c>
      <c r="BC81" s="25">
        <v>7322.1260000000002</v>
      </c>
      <c r="BD81" s="25">
        <v>68877.994999999995</v>
      </c>
      <c r="BE81" s="25">
        <v>0</v>
      </c>
      <c r="BF81" s="25">
        <v>0</v>
      </c>
      <c r="BG81" s="25">
        <f>SUM(AU81:BF81)</f>
        <v>671402.82150000008</v>
      </c>
      <c r="BH81" s="9"/>
    </row>
    <row r="82" spans="1:60" ht="21" customHeight="1" x14ac:dyDescent="0.2">
      <c r="A82" s="46" t="s">
        <v>214</v>
      </c>
      <c r="B82" s="46"/>
      <c r="C82" s="49" t="s">
        <v>215</v>
      </c>
      <c r="D82" s="46">
        <f t="shared" ref="D82:BG82" si="55">SUM(D83:D85)</f>
        <v>2495909.9819999998</v>
      </c>
      <c r="E82" s="46">
        <f t="shared" si="55"/>
        <v>1467386.1941199999</v>
      </c>
      <c r="F82" s="46">
        <f t="shared" si="55"/>
        <v>166204.74913999997</v>
      </c>
      <c r="G82" s="46">
        <f>SUM(G83:G85)</f>
        <v>3797091.4269799995</v>
      </c>
      <c r="H82" s="46">
        <f t="shared" si="55"/>
        <v>2352257.6586799999</v>
      </c>
      <c r="I82" s="46">
        <f t="shared" si="55"/>
        <v>51164.676879999999</v>
      </c>
      <c r="J82" s="46">
        <f t="shared" si="55"/>
        <v>150331.31245</v>
      </c>
      <c r="K82" s="46">
        <f t="shared" si="55"/>
        <v>12448.789000000001</v>
      </c>
      <c r="L82" s="46">
        <f t="shared" si="55"/>
        <v>933666.22172999999</v>
      </c>
      <c r="M82" s="46">
        <f>SUM(M83:M85)</f>
        <v>0</v>
      </c>
      <c r="N82" s="46">
        <f t="shared" si="55"/>
        <v>95531.005409999998</v>
      </c>
      <c r="O82" s="46">
        <f t="shared" si="55"/>
        <v>17968.862000000001</v>
      </c>
      <c r="P82" s="46">
        <f t="shared" si="55"/>
        <v>0</v>
      </c>
      <c r="Q82" s="46">
        <f t="shared" si="55"/>
        <v>138596.67199999999</v>
      </c>
      <c r="R82" s="46">
        <f t="shared" si="55"/>
        <v>0</v>
      </c>
      <c r="S82" s="46">
        <f t="shared" si="55"/>
        <v>0</v>
      </c>
      <c r="T82" s="46">
        <f t="shared" si="55"/>
        <v>3751965.1981499996</v>
      </c>
      <c r="U82" s="46">
        <f t="shared" si="55"/>
        <v>2214262.7291999999</v>
      </c>
      <c r="V82" s="46">
        <f t="shared" si="55"/>
        <v>173351.25815000001</v>
      </c>
      <c r="W82" s="46">
        <f t="shared" si="55"/>
        <v>6114.0723600000001</v>
      </c>
      <c r="X82" s="46">
        <f t="shared" si="55"/>
        <v>159338.80509000001</v>
      </c>
      <c r="Y82" s="46">
        <f t="shared" si="55"/>
        <v>759389.67235000001</v>
      </c>
      <c r="Z82" s="46">
        <f>SUM(Z83:Z85)</f>
        <v>171631.51800000001</v>
      </c>
      <c r="AA82" s="46">
        <f t="shared" si="55"/>
        <v>15940.681</v>
      </c>
      <c r="AB82" s="46">
        <f t="shared" si="55"/>
        <v>34100</v>
      </c>
      <c r="AC82" s="46">
        <f t="shared" si="55"/>
        <v>0</v>
      </c>
      <c r="AD82" s="46">
        <f t="shared" si="55"/>
        <v>18023.419999999998</v>
      </c>
      <c r="AE82" s="46">
        <f t="shared" si="55"/>
        <v>0</v>
      </c>
      <c r="AF82" s="46">
        <f t="shared" si="55"/>
        <v>0</v>
      </c>
      <c r="AG82" s="46">
        <f t="shared" si="55"/>
        <v>3552152.1561500002</v>
      </c>
      <c r="AH82" s="46">
        <f t="shared" si="55"/>
        <v>188143.1079</v>
      </c>
      <c r="AI82" s="46">
        <f t="shared" si="55"/>
        <v>271557.9106</v>
      </c>
      <c r="AJ82" s="46">
        <f t="shared" si="55"/>
        <v>146211.53088999999</v>
      </c>
      <c r="AK82" s="46">
        <f t="shared" si="55"/>
        <v>1749544.0167099999</v>
      </c>
      <c r="AL82" s="46">
        <f t="shared" si="55"/>
        <v>81596.274930000014</v>
      </c>
      <c r="AM82" s="46">
        <f>SUM(AM83:AM85)</f>
        <v>149216.45843</v>
      </c>
      <c r="AN82" s="46">
        <f t="shared" si="55"/>
        <v>170373.18519999998</v>
      </c>
      <c r="AO82" s="46">
        <f t="shared" si="55"/>
        <v>170580.16633000001</v>
      </c>
      <c r="AP82" s="46">
        <f t="shared" si="55"/>
        <v>165108.16333000001</v>
      </c>
      <c r="AQ82" s="46">
        <f t="shared" si="55"/>
        <v>147998.12333</v>
      </c>
      <c r="AR82" s="46">
        <f t="shared" si="55"/>
        <v>0</v>
      </c>
      <c r="AS82" s="46">
        <f t="shared" si="55"/>
        <v>0</v>
      </c>
      <c r="AT82" s="46">
        <f t="shared" si="55"/>
        <v>3240328.9376500002</v>
      </c>
      <c r="AU82" s="46">
        <f t="shared" si="55"/>
        <v>188143.1079</v>
      </c>
      <c r="AV82" s="46">
        <f t="shared" si="55"/>
        <v>271557.9106</v>
      </c>
      <c r="AW82" s="46">
        <f t="shared" si="55"/>
        <v>146211.53088999999</v>
      </c>
      <c r="AX82" s="46">
        <f t="shared" si="55"/>
        <v>1749544.0167099999</v>
      </c>
      <c r="AY82" s="46">
        <f t="shared" si="55"/>
        <v>81596.274930000014</v>
      </c>
      <c r="AZ82" s="46">
        <f>SUM(AZ83:AZ85)</f>
        <v>149216.45843</v>
      </c>
      <c r="BA82" s="46">
        <f t="shared" si="55"/>
        <v>170373.18519999998</v>
      </c>
      <c r="BB82" s="46">
        <f t="shared" si="55"/>
        <v>170580.16633000001</v>
      </c>
      <c r="BC82" s="46">
        <f t="shared" si="55"/>
        <v>165108.16333000001</v>
      </c>
      <c r="BD82" s="46">
        <f t="shared" si="55"/>
        <v>147998.12333</v>
      </c>
      <c r="BE82" s="46">
        <f t="shared" si="55"/>
        <v>0</v>
      </c>
      <c r="BF82" s="46">
        <f t="shared" si="55"/>
        <v>0</v>
      </c>
      <c r="BG82" s="46">
        <f t="shared" si="55"/>
        <v>3240328.9376500002</v>
      </c>
      <c r="BH82" s="9"/>
    </row>
    <row r="83" spans="1:60" ht="21" customHeight="1" x14ac:dyDescent="0.2">
      <c r="A83" s="25" t="s">
        <v>216</v>
      </c>
      <c r="B83" s="58" t="s">
        <v>77</v>
      </c>
      <c r="C83" s="52" t="s">
        <v>217</v>
      </c>
      <c r="D83" s="25">
        <v>1638640.7109999999</v>
      </c>
      <c r="E83" s="22">
        <v>40249.5</v>
      </c>
      <c r="F83" s="22">
        <v>7128.53</v>
      </c>
      <c r="G83" s="25">
        <f>SUM(D83:E83)-F83</f>
        <v>1671761.6809999999</v>
      </c>
      <c r="H83" s="25">
        <v>1631512.1810000001</v>
      </c>
      <c r="I83" s="25">
        <v>0</v>
      </c>
      <c r="J83" s="25">
        <v>0</v>
      </c>
      <c r="K83" s="25">
        <v>100</v>
      </c>
      <c r="L83" s="25">
        <v>0</v>
      </c>
      <c r="M83" s="22">
        <v>0</v>
      </c>
      <c r="N83" s="25">
        <v>10149.5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f>SUM(H83:S83)</f>
        <v>1641761.6810000001</v>
      </c>
      <c r="U83" s="25">
        <v>1631512.1810000001</v>
      </c>
      <c r="V83" s="25">
        <v>0</v>
      </c>
      <c r="W83" s="25">
        <v>0</v>
      </c>
      <c r="X83" s="25">
        <v>100</v>
      </c>
      <c r="Y83" s="25">
        <v>0</v>
      </c>
      <c r="Z83" s="22">
        <v>0</v>
      </c>
      <c r="AA83" s="25">
        <v>10149.5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f>SUM(U83:AF83)</f>
        <v>1641761.6810000001</v>
      </c>
      <c r="AH83" s="25">
        <v>0</v>
      </c>
      <c r="AI83" s="25">
        <v>0</v>
      </c>
      <c r="AJ83" s="25">
        <v>0</v>
      </c>
      <c r="AK83" s="25">
        <v>1631612.1779799999</v>
      </c>
      <c r="AL83" s="25">
        <v>0</v>
      </c>
      <c r="AM83" s="22">
        <v>0</v>
      </c>
      <c r="AN83" s="25">
        <v>0</v>
      </c>
      <c r="AO83" s="25">
        <v>10149.5</v>
      </c>
      <c r="AP83" s="25">
        <v>0</v>
      </c>
      <c r="AQ83" s="25">
        <v>0</v>
      </c>
      <c r="AR83" s="25">
        <v>0</v>
      </c>
      <c r="AS83" s="25">
        <v>0</v>
      </c>
      <c r="AT83" s="25">
        <f>SUM(AH83:AS83)</f>
        <v>1641761.6779799999</v>
      </c>
      <c r="AU83" s="25">
        <v>0</v>
      </c>
      <c r="AV83" s="25">
        <v>0</v>
      </c>
      <c r="AW83" s="25">
        <v>0</v>
      </c>
      <c r="AX83" s="25">
        <v>1631612.1779799999</v>
      </c>
      <c r="AY83" s="25">
        <v>0</v>
      </c>
      <c r="AZ83" s="22">
        <v>0</v>
      </c>
      <c r="BA83" s="25">
        <v>0</v>
      </c>
      <c r="BB83" s="25">
        <v>10149.5</v>
      </c>
      <c r="BC83" s="25">
        <v>0</v>
      </c>
      <c r="BD83" s="25">
        <v>0</v>
      </c>
      <c r="BE83" s="25">
        <v>0</v>
      </c>
      <c r="BF83" s="25">
        <v>0</v>
      </c>
      <c r="BG83" s="25">
        <f>SUM(AU83:BF83)</f>
        <v>1641761.6779799999</v>
      </c>
      <c r="BH83" s="9"/>
    </row>
    <row r="84" spans="1:60" ht="21" customHeight="1" x14ac:dyDescent="0.2">
      <c r="A84" s="25" t="s">
        <v>218</v>
      </c>
      <c r="B84" s="58" t="s">
        <v>77</v>
      </c>
      <c r="C84" s="52" t="s">
        <v>219</v>
      </c>
      <c r="D84" s="25">
        <v>857269.27099999995</v>
      </c>
      <c r="E84" s="22">
        <v>1427136.6941199999</v>
      </c>
      <c r="F84" s="22">
        <v>159076.21913999997</v>
      </c>
      <c r="G84" s="25">
        <f>SUM(D84:E84)-F84</f>
        <v>2125329.7459799997</v>
      </c>
      <c r="H84" s="25">
        <v>720745.47767999989</v>
      </c>
      <c r="I84" s="25">
        <v>51164.676879999999</v>
      </c>
      <c r="J84" s="25">
        <v>150331.31245</v>
      </c>
      <c r="K84" s="25">
        <v>12348.789000000001</v>
      </c>
      <c r="L84" s="25">
        <v>933666.22172999999</v>
      </c>
      <c r="M84" s="22">
        <v>0</v>
      </c>
      <c r="N84" s="25">
        <v>85381.505409999998</v>
      </c>
      <c r="O84" s="25">
        <v>17968.862000000001</v>
      </c>
      <c r="P84" s="25">
        <v>0</v>
      </c>
      <c r="Q84" s="25">
        <v>138596.67199999999</v>
      </c>
      <c r="R84" s="25">
        <v>0</v>
      </c>
      <c r="S84" s="25">
        <v>0</v>
      </c>
      <c r="T84" s="25">
        <f>SUM(H84:S84)</f>
        <v>2110203.5171499997</v>
      </c>
      <c r="U84" s="25">
        <v>582750.54820000008</v>
      </c>
      <c r="V84" s="25">
        <v>173351.25815000001</v>
      </c>
      <c r="W84" s="25">
        <v>6114.0723600000001</v>
      </c>
      <c r="X84" s="25">
        <v>159238.80509000001</v>
      </c>
      <c r="Y84" s="25">
        <v>759389.67235000001</v>
      </c>
      <c r="Z84" s="22">
        <v>171631.51800000001</v>
      </c>
      <c r="AA84" s="25">
        <v>5791.1809999999996</v>
      </c>
      <c r="AB84" s="25">
        <v>34100</v>
      </c>
      <c r="AC84" s="25">
        <v>0</v>
      </c>
      <c r="AD84" s="25">
        <v>18023.419999999998</v>
      </c>
      <c r="AE84" s="25">
        <v>0</v>
      </c>
      <c r="AF84" s="25">
        <v>0</v>
      </c>
      <c r="AG84" s="25">
        <f t="shared" ref="AG84:AG85" si="56">SUM(U84:AF84)</f>
        <v>1910390.4751500001</v>
      </c>
      <c r="AH84" s="25">
        <v>188143.1079</v>
      </c>
      <c r="AI84" s="25">
        <v>271557.9106</v>
      </c>
      <c r="AJ84" s="25">
        <v>146211.53088999999</v>
      </c>
      <c r="AK84" s="25">
        <v>117931.83873</v>
      </c>
      <c r="AL84" s="25">
        <v>81596.274930000014</v>
      </c>
      <c r="AM84" s="22">
        <v>149216.45843</v>
      </c>
      <c r="AN84" s="25">
        <v>170373.18519999998</v>
      </c>
      <c r="AO84" s="25">
        <v>160430.66633000001</v>
      </c>
      <c r="AP84" s="25">
        <v>165108.16333000001</v>
      </c>
      <c r="AQ84" s="25">
        <v>147998.12333</v>
      </c>
      <c r="AR84" s="25">
        <v>0</v>
      </c>
      <c r="AS84" s="25">
        <v>0</v>
      </c>
      <c r="AT84" s="25">
        <f>SUM(AH84:AS84)</f>
        <v>1598567.2596700003</v>
      </c>
      <c r="AU84" s="25">
        <v>188143.1079</v>
      </c>
      <c r="AV84" s="25">
        <v>271557.9106</v>
      </c>
      <c r="AW84" s="25">
        <v>146211.53088999999</v>
      </c>
      <c r="AX84" s="25">
        <v>117931.83873</v>
      </c>
      <c r="AY84" s="25">
        <v>81596.274930000014</v>
      </c>
      <c r="AZ84" s="22">
        <v>149216.45843</v>
      </c>
      <c r="BA84" s="25">
        <v>170373.18519999998</v>
      </c>
      <c r="BB84" s="25">
        <v>160430.66633000001</v>
      </c>
      <c r="BC84" s="25">
        <v>165108.16333000001</v>
      </c>
      <c r="BD84" s="25">
        <v>147998.12333</v>
      </c>
      <c r="BE84" s="25">
        <v>0</v>
      </c>
      <c r="BF84" s="25">
        <v>0</v>
      </c>
      <c r="BG84" s="25">
        <f>SUM(AU84:BF84)</f>
        <v>1598567.2596700003</v>
      </c>
      <c r="BH84" s="9"/>
    </row>
    <row r="85" spans="1:60" ht="21" customHeight="1" x14ac:dyDescent="0.2">
      <c r="A85" s="32" t="s">
        <v>220</v>
      </c>
      <c r="B85" s="62">
        <v>10</v>
      </c>
      <c r="C85" s="53" t="s">
        <v>221</v>
      </c>
      <c r="D85" s="32"/>
      <c r="E85" s="22">
        <v>0</v>
      </c>
      <c r="F85" s="22">
        <v>0</v>
      </c>
      <c r="G85" s="25">
        <f>SUM(D85:E85)-F85</f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2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f>SUM(H85:S85)</f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2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f t="shared" si="56"/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2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f>SUM(AH85:AS85)</f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2">
        <v>0</v>
      </c>
      <c r="BA85" s="25">
        <v>0</v>
      </c>
      <c r="BB85" s="25">
        <v>0</v>
      </c>
      <c r="BC85" s="25">
        <v>0</v>
      </c>
      <c r="BD85" s="25">
        <v>0</v>
      </c>
      <c r="BE85" s="25">
        <v>0</v>
      </c>
      <c r="BF85" s="25">
        <v>0</v>
      </c>
      <c r="BG85" s="25">
        <f>SUM(AU85:BF85)</f>
        <v>0</v>
      </c>
      <c r="BH85" s="9"/>
    </row>
    <row r="86" spans="1:60" ht="21" customHeight="1" x14ac:dyDescent="0.2">
      <c r="A86" s="46" t="s">
        <v>222</v>
      </c>
      <c r="B86" s="46"/>
      <c r="C86" s="49" t="s">
        <v>223</v>
      </c>
      <c r="D86" s="46">
        <f>SUM(D87:D92)</f>
        <v>6155286.2270000009</v>
      </c>
      <c r="E86" s="46">
        <f t="shared" ref="E86:BG86" si="57">SUM(E87:E92)</f>
        <v>4705591.8661800008</v>
      </c>
      <c r="F86" s="46">
        <f t="shared" si="57"/>
        <v>3015803.26406</v>
      </c>
      <c r="G86" s="46">
        <f>SUM(G87:G92)</f>
        <v>7845074.8291200008</v>
      </c>
      <c r="H86" s="46">
        <f t="shared" si="57"/>
        <v>5818926.18236</v>
      </c>
      <c r="I86" s="46">
        <f t="shared" si="57"/>
        <v>72625.594130000012</v>
      </c>
      <c r="J86" s="46">
        <f t="shared" si="57"/>
        <v>104516</v>
      </c>
      <c r="K86" s="46">
        <f t="shared" si="57"/>
        <v>-700</v>
      </c>
      <c r="L86" s="46">
        <f t="shared" si="57"/>
        <v>612907.52745000005</v>
      </c>
      <c r="M86" s="46">
        <f>SUM(M87:M92)</f>
        <v>0</v>
      </c>
      <c r="N86" s="46">
        <f t="shared" si="57"/>
        <v>644094.61600000004</v>
      </c>
      <c r="O86" s="46">
        <f t="shared" si="57"/>
        <v>23866.05775</v>
      </c>
      <c r="P86" s="46">
        <f t="shared" si="57"/>
        <v>25152.62456</v>
      </c>
      <c r="Q86" s="46">
        <f t="shared" si="57"/>
        <v>489352.54288999998</v>
      </c>
      <c r="R86" s="46">
        <f t="shared" si="57"/>
        <v>0</v>
      </c>
      <c r="S86" s="46">
        <f t="shared" si="57"/>
        <v>0</v>
      </c>
      <c r="T86" s="46">
        <f t="shared" si="57"/>
        <v>7790741.1451399997</v>
      </c>
      <c r="U86" s="46">
        <f t="shared" si="57"/>
        <v>5433239.5097700004</v>
      </c>
      <c r="V86" s="46">
        <f t="shared" si="57"/>
        <v>239470.19078</v>
      </c>
      <c r="W86" s="46">
        <f t="shared" si="57"/>
        <v>185142.69741999998</v>
      </c>
      <c r="X86" s="46">
        <f t="shared" si="57"/>
        <v>71440.835579999999</v>
      </c>
      <c r="Y86" s="46">
        <f t="shared" si="57"/>
        <v>335.58</v>
      </c>
      <c r="Z86" s="46">
        <f>SUM(Z87:Z92)</f>
        <v>487594.92727999995</v>
      </c>
      <c r="AA86" s="46">
        <f t="shared" si="57"/>
        <v>478585.30340000003</v>
      </c>
      <c r="AB86" s="46">
        <f t="shared" si="57"/>
        <v>15589.37003</v>
      </c>
      <c r="AC86" s="46">
        <f t="shared" si="57"/>
        <v>55756.309740000004</v>
      </c>
      <c r="AD86" s="46">
        <f t="shared" si="57"/>
        <v>141759.77712000001</v>
      </c>
      <c r="AE86" s="46">
        <f t="shared" si="57"/>
        <v>0</v>
      </c>
      <c r="AF86" s="46">
        <f t="shared" si="57"/>
        <v>0</v>
      </c>
      <c r="AG86" s="46">
        <f t="shared" si="57"/>
        <v>7108914.5011200011</v>
      </c>
      <c r="AH86" s="46">
        <f t="shared" si="57"/>
        <v>0</v>
      </c>
      <c r="AI86" s="46">
        <f t="shared" si="57"/>
        <v>135414.49526999998</v>
      </c>
      <c r="AJ86" s="46">
        <f t="shared" si="57"/>
        <v>1047640.28941</v>
      </c>
      <c r="AK86" s="46">
        <f t="shared" si="57"/>
        <v>575228.7490999999</v>
      </c>
      <c r="AL86" s="46">
        <f t="shared" si="57"/>
        <v>553539.00475999992</v>
      </c>
      <c r="AM86" s="46">
        <f>SUM(AM87:AM92)</f>
        <v>513705.37826999999</v>
      </c>
      <c r="AN86" s="46">
        <f t="shared" si="57"/>
        <v>655768.88043000002</v>
      </c>
      <c r="AO86" s="46">
        <f t="shared" si="57"/>
        <v>543324.81914000004</v>
      </c>
      <c r="AP86" s="46">
        <f t="shared" si="57"/>
        <v>576165.23930999998</v>
      </c>
      <c r="AQ86" s="46">
        <f t="shared" si="57"/>
        <v>578284.24361</v>
      </c>
      <c r="AR86" s="46">
        <f t="shared" si="57"/>
        <v>0</v>
      </c>
      <c r="AS86" s="46">
        <f t="shared" si="57"/>
        <v>0</v>
      </c>
      <c r="AT86" s="46">
        <f t="shared" si="57"/>
        <v>5179071.0992999999</v>
      </c>
      <c r="AU86" s="46">
        <f t="shared" si="57"/>
        <v>0</v>
      </c>
      <c r="AV86" s="46">
        <f t="shared" si="57"/>
        <v>135414.49526999998</v>
      </c>
      <c r="AW86" s="46">
        <f t="shared" si="57"/>
        <v>1047640.28941</v>
      </c>
      <c r="AX86" s="46">
        <f t="shared" si="57"/>
        <v>575228.7490999999</v>
      </c>
      <c r="AY86" s="46">
        <f t="shared" si="57"/>
        <v>553539.00475999992</v>
      </c>
      <c r="AZ86" s="46">
        <f>SUM(AZ87:AZ92)</f>
        <v>513705.37826999999</v>
      </c>
      <c r="BA86" s="46">
        <f t="shared" si="57"/>
        <v>655768.88043000002</v>
      </c>
      <c r="BB86" s="46">
        <f t="shared" si="57"/>
        <v>543324.81914000004</v>
      </c>
      <c r="BC86" s="46">
        <f t="shared" si="57"/>
        <v>576165.23930999998</v>
      </c>
      <c r="BD86" s="46">
        <f t="shared" si="57"/>
        <v>578284.24361</v>
      </c>
      <c r="BE86" s="46">
        <f t="shared" si="57"/>
        <v>0</v>
      </c>
      <c r="BF86" s="46">
        <f t="shared" si="57"/>
        <v>0</v>
      </c>
      <c r="BG86" s="46">
        <f t="shared" si="57"/>
        <v>5179071.0992999999</v>
      </c>
      <c r="BH86" s="9"/>
    </row>
    <row r="87" spans="1:60" ht="21" customHeight="1" x14ac:dyDescent="0.2">
      <c r="A87" s="25" t="s">
        <v>224</v>
      </c>
      <c r="B87" s="58" t="s">
        <v>77</v>
      </c>
      <c r="C87" s="52" t="s">
        <v>225</v>
      </c>
      <c r="D87" s="61">
        <v>435280</v>
      </c>
      <c r="E87" s="22">
        <v>59316.669000000002</v>
      </c>
      <c r="F87" s="22">
        <v>200</v>
      </c>
      <c r="G87" s="25">
        <f t="shared" ref="G87:G92" si="58">SUM(D87:E87)-F87</f>
        <v>494396.66899999999</v>
      </c>
      <c r="H87" s="25">
        <v>435080</v>
      </c>
      <c r="I87" s="25">
        <v>0</v>
      </c>
      <c r="J87" s="25">
        <v>0</v>
      </c>
      <c r="K87" s="25">
        <v>0</v>
      </c>
      <c r="L87" s="25">
        <v>0</v>
      </c>
      <c r="M87" s="22">
        <v>0</v>
      </c>
      <c r="N87" s="25">
        <v>10283.332</v>
      </c>
      <c r="O87" s="25">
        <v>0</v>
      </c>
      <c r="P87" s="25">
        <v>0</v>
      </c>
      <c r="Q87" s="25">
        <v>48600</v>
      </c>
      <c r="R87" s="25">
        <v>0</v>
      </c>
      <c r="S87" s="25">
        <v>0</v>
      </c>
      <c r="T87" s="25">
        <f t="shared" ref="T87:T92" si="59">SUM(H87:S87)</f>
        <v>493963.33199999999</v>
      </c>
      <c r="U87" s="25">
        <v>435030</v>
      </c>
      <c r="V87" s="25">
        <v>20</v>
      </c>
      <c r="W87" s="25">
        <v>0</v>
      </c>
      <c r="X87" s="25">
        <v>0</v>
      </c>
      <c r="Y87" s="25">
        <v>8.33</v>
      </c>
      <c r="Z87" s="22">
        <v>0</v>
      </c>
      <c r="AA87" s="25">
        <v>6.1879999999999997</v>
      </c>
      <c r="AB87" s="25">
        <v>0</v>
      </c>
      <c r="AC87" s="25">
        <v>0</v>
      </c>
      <c r="AD87" s="25">
        <v>21340</v>
      </c>
      <c r="AE87" s="25">
        <v>0</v>
      </c>
      <c r="AF87" s="25">
        <v>0</v>
      </c>
      <c r="AG87" s="25">
        <f t="shared" ref="AG87:AG92" si="60">SUM(U87:AF87)</f>
        <v>456404.51800000004</v>
      </c>
      <c r="AH87" s="25">
        <v>0</v>
      </c>
      <c r="AI87" s="25">
        <v>27373.333329999998</v>
      </c>
      <c r="AJ87" s="25">
        <v>38000</v>
      </c>
      <c r="AK87" s="25">
        <v>38000</v>
      </c>
      <c r="AL87" s="25">
        <v>38008.33</v>
      </c>
      <c r="AM87" s="22">
        <v>38000</v>
      </c>
      <c r="AN87" s="25">
        <v>38006.188000000002</v>
      </c>
      <c r="AO87" s="25">
        <v>38000</v>
      </c>
      <c r="AP87" s="25">
        <v>38000</v>
      </c>
      <c r="AQ87" s="25">
        <v>38000</v>
      </c>
      <c r="AR87" s="25">
        <v>0</v>
      </c>
      <c r="AS87" s="25">
        <v>0</v>
      </c>
      <c r="AT87" s="25">
        <f t="shared" ref="AT87:AT92" si="61">SUM(AH87:AS87)</f>
        <v>331387.85132999998</v>
      </c>
      <c r="AU87" s="25">
        <v>0</v>
      </c>
      <c r="AV87" s="25">
        <v>27373.333329999998</v>
      </c>
      <c r="AW87" s="25">
        <v>38000</v>
      </c>
      <c r="AX87" s="25">
        <v>38000</v>
      </c>
      <c r="AY87" s="25">
        <v>38008.33</v>
      </c>
      <c r="AZ87" s="22">
        <v>38000</v>
      </c>
      <c r="BA87" s="25">
        <v>38006.188000000002</v>
      </c>
      <c r="BB87" s="25">
        <v>38000</v>
      </c>
      <c r="BC87" s="25">
        <v>38000</v>
      </c>
      <c r="BD87" s="25">
        <v>38000</v>
      </c>
      <c r="BE87" s="25">
        <v>0</v>
      </c>
      <c r="BF87" s="25">
        <v>0</v>
      </c>
      <c r="BG87" s="25">
        <f t="shared" ref="BG87:BG92" si="62">SUM(AU87:BF87)</f>
        <v>331387.85132999998</v>
      </c>
      <c r="BH87" s="9"/>
    </row>
    <row r="88" spans="1:60" ht="21" customHeight="1" x14ac:dyDescent="0.2">
      <c r="A88" s="25" t="s">
        <v>226</v>
      </c>
      <c r="B88" s="58">
        <v>10</v>
      </c>
      <c r="C88" s="52" t="s">
        <v>227</v>
      </c>
      <c r="D88" s="22">
        <v>179150</v>
      </c>
      <c r="E88" s="22">
        <v>11103.334999999999</v>
      </c>
      <c r="F88" s="22">
        <v>0</v>
      </c>
      <c r="G88" s="25">
        <f t="shared" si="58"/>
        <v>190253.33499999999</v>
      </c>
      <c r="H88" s="25">
        <v>179150</v>
      </c>
      <c r="I88" s="25">
        <v>0</v>
      </c>
      <c r="J88" s="25">
        <v>0</v>
      </c>
      <c r="K88" s="25">
        <v>0</v>
      </c>
      <c r="L88" s="25">
        <v>0</v>
      </c>
      <c r="M88" s="22">
        <v>0</v>
      </c>
      <c r="N88" s="25">
        <v>11103.334999999999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f t="shared" si="59"/>
        <v>190253.33499999999</v>
      </c>
      <c r="U88" s="25">
        <v>179150</v>
      </c>
      <c r="V88" s="25">
        <v>0</v>
      </c>
      <c r="W88" s="25">
        <v>0</v>
      </c>
      <c r="X88" s="25">
        <v>0</v>
      </c>
      <c r="Y88" s="25">
        <v>0</v>
      </c>
      <c r="Z88" s="22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f t="shared" si="60"/>
        <v>179150</v>
      </c>
      <c r="AH88" s="25">
        <v>0</v>
      </c>
      <c r="AI88" s="25">
        <v>10953.333000000001</v>
      </c>
      <c r="AJ88" s="25">
        <v>16300</v>
      </c>
      <c r="AK88" s="25">
        <v>16300</v>
      </c>
      <c r="AL88" s="25">
        <v>16300</v>
      </c>
      <c r="AM88" s="22">
        <v>16300</v>
      </c>
      <c r="AN88" s="25">
        <v>16300</v>
      </c>
      <c r="AO88" s="25">
        <v>16300</v>
      </c>
      <c r="AP88" s="25">
        <v>16300</v>
      </c>
      <c r="AQ88" s="25">
        <v>16300</v>
      </c>
      <c r="AR88" s="25">
        <v>0</v>
      </c>
      <c r="AS88" s="25">
        <v>0</v>
      </c>
      <c r="AT88" s="25">
        <f t="shared" si="61"/>
        <v>141353.33299999998</v>
      </c>
      <c r="AU88" s="25">
        <v>0</v>
      </c>
      <c r="AV88" s="25">
        <v>10953.333000000001</v>
      </c>
      <c r="AW88" s="25">
        <v>16300</v>
      </c>
      <c r="AX88" s="25">
        <v>16300</v>
      </c>
      <c r="AY88" s="25">
        <v>16300</v>
      </c>
      <c r="AZ88" s="22">
        <v>16300</v>
      </c>
      <c r="BA88" s="25">
        <v>16300</v>
      </c>
      <c r="BB88" s="25">
        <v>16300</v>
      </c>
      <c r="BC88" s="25">
        <v>16300</v>
      </c>
      <c r="BD88" s="25">
        <v>16300</v>
      </c>
      <c r="BE88" s="25">
        <v>0</v>
      </c>
      <c r="BF88" s="25">
        <v>0</v>
      </c>
      <c r="BG88" s="25">
        <f t="shared" si="62"/>
        <v>141353.33299999998</v>
      </c>
      <c r="BH88" s="9"/>
    </row>
    <row r="89" spans="1:60" ht="21" customHeight="1" x14ac:dyDescent="0.2">
      <c r="A89" s="25" t="s">
        <v>228</v>
      </c>
      <c r="B89" s="58" t="s">
        <v>77</v>
      </c>
      <c r="C89" s="52" t="s">
        <v>229</v>
      </c>
      <c r="D89" s="25">
        <v>1400</v>
      </c>
      <c r="E89" s="22">
        <v>0</v>
      </c>
      <c r="F89" s="22">
        <v>0</v>
      </c>
      <c r="G89" s="25">
        <f t="shared" si="58"/>
        <v>1400</v>
      </c>
      <c r="H89" s="25">
        <v>1400</v>
      </c>
      <c r="I89" s="25">
        <v>0</v>
      </c>
      <c r="J89" s="25">
        <v>0</v>
      </c>
      <c r="K89" s="25">
        <v>0</v>
      </c>
      <c r="L89" s="25">
        <v>0</v>
      </c>
      <c r="M89" s="22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f t="shared" si="59"/>
        <v>1400</v>
      </c>
      <c r="U89" s="25">
        <v>0</v>
      </c>
      <c r="V89" s="25">
        <v>700</v>
      </c>
      <c r="W89" s="25">
        <v>0</v>
      </c>
      <c r="X89" s="25">
        <v>0</v>
      </c>
      <c r="Y89" s="25">
        <v>327.25</v>
      </c>
      <c r="Z89" s="22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f t="shared" si="60"/>
        <v>1027.25</v>
      </c>
      <c r="AH89" s="25">
        <v>0</v>
      </c>
      <c r="AI89" s="25">
        <v>700</v>
      </c>
      <c r="AJ89" s="25">
        <v>0</v>
      </c>
      <c r="AK89" s="25">
        <v>0</v>
      </c>
      <c r="AL89" s="25">
        <v>327.25</v>
      </c>
      <c r="AM89" s="22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f t="shared" si="61"/>
        <v>1027.25</v>
      </c>
      <c r="AU89" s="25">
        <v>0</v>
      </c>
      <c r="AV89" s="25">
        <v>700</v>
      </c>
      <c r="AW89" s="25">
        <v>0</v>
      </c>
      <c r="AX89" s="25">
        <v>0</v>
      </c>
      <c r="AY89" s="25">
        <v>327.25</v>
      </c>
      <c r="AZ89" s="22">
        <v>0</v>
      </c>
      <c r="BA89" s="25">
        <v>0</v>
      </c>
      <c r="BB89" s="25">
        <v>0</v>
      </c>
      <c r="BC89" s="25">
        <v>0</v>
      </c>
      <c r="BD89" s="25">
        <v>0</v>
      </c>
      <c r="BE89" s="25">
        <v>0</v>
      </c>
      <c r="BF89" s="25">
        <v>0</v>
      </c>
      <c r="BG89" s="25">
        <f t="shared" si="62"/>
        <v>1027.25</v>
      </c>
      <c r="BH89" s="9"/>
    </row>
    <row r="90" spans="1:60" ht="21" customHeight="1" x14ac:dyDescent="0.2">
      <c r="A90" s="25" t="s">
        <v>230</v>
      </c>
      <c r="B90" s="58" t="s">
        <v>77</v>
      </c>
      <c r="C90" s="52" t="s">
        <v>231</v>
      </c>
      <c r="D90" s="25">
        <v>5482968.1960000005</v>
      </c>
      <c r="E90" s="22">
        <v>2911909.64268</v>
      </c>
      <c r="F90" s="22">
        <v>1918055.5040599999</v>
      </c>
      <c r="G90" s="25">
        <f t="shared" si="58"/>
        <v>6476822.3346200008</v>
      </c>
      <c r="H90" s="25">
        <v>5188348.18236</v>
      </c>
      <c r="I90" s="25">
        <v>35535.563130000002</v>
      </c>
      <c r="J90" s="25">
        <v>104016</v>
      </c>
      <c r="K90" s="25">
        <v>0</v>
      </c>
      <c r="L90" s="25">
        <v>546709.68745000008</v>
      </c>
      <c r="M90" s="22">
        <v>0</v>
      </c>
      <c r="N90" s="25">
        <v>533907.94900000002</v>
      </c>
      <c r="O90" s="25">
        <v>28316.05775</v>
      </c>
      <c r="P90" s="25">
        <v>23252.62456</v>
      </c>
      <c r="Q90" s="25">
        <v>-1458.4858000000002</v>
      </c>
      <c r="R90" s="25">
        <v>0</v>
      </c>
      <c r="S90" s="25">
        <v>0</v>
      </c>
      <c r="T90" s="25">
        <f t="shared" si="59"/>
        <v>6458627.5784499999</v>
      </c>
      <c r="U90" s="25">
        <v>4807911.5097700004</v>
      </c>
      <c r="V90" s="25">
        <v>237720.19078</v>
      </c>
      <c r="W90" s="25">
        <v>185142.69741999998</v>
      </c>
      <c r="X90" s="25">
        <v>70420.835579999999</v>
      </c>
      <c r="Y90" s="25">
        <v>0</v>
      </c>
      <c r="Z90" s="22">
        <v>485394.92727999995</v>
      </c>
      <c r="AA90" s="25">
        <v>401778.91269999999</v>
      </c>
      <c r="AB90" s="25">
        <v>15589.37003</v>
      </c>
      <c r="AC90" s="25">
        <v>55756.309740000004</v>
      </c>
      <c r="AD90" s="25">
        <v>37645.446000000004</v>
      </c>
      <c r="AE90" s="25">
        <v>0</v>
      </c>
      <c r="AF90" s="25">
        <v>0</v>
      </c>
      <c r="AG90" s="25">
        <f t="shared" si="60"/>
        <v>6297360.1993000014</v>
      </c>
      <c r="AH90" s="25">
        <v>0</v>
      </c>
      <c r="AI90" s="25">
        <v>95357.828939999992</v>
      </c>
      <c r="AJ90" s="25">
        <v>986418.04240999999</v>
      </c>
      <c r="AK90" s="25">
        <v>518521.07410999999</v>
      </c>
      <c r="AL90" s="25">
        <v>498903.42475999997</v>
      </c>
      <c r="AM90" s="22">
        <v>457458.02026999998</v>
      </c>
      <c r="AN90" s="25">
        <v>600502.14535000001</v>
      </c>
      <c r="AO90" s="25">
        <v>489024.81913999998</v>
      </c>
      <c r="AP90" s="25">
        <v>520765.23930999998</v>
      </c>
      <c r="AQ90" s="25">
        <v>499360.60461000004</v>
      </c>
      <c r="AR90" s="25">
        <v>0</v>
      </c>
      <c r="AS90" s="25">
        <v>0</v>
      </c>
      <c r="AT90" s="25">
        <f t="shared" si="61"/>
        <v>4666311.1989000002</v>
      </c>
      <c r="AU90" s="25">
        <v>0</v>
      </c>
      <c r="AV90" s="25">
        <v>95357.828939999992</v>
      </c>
      <c r="AW90" s="25">
        <v>986418.04240999999</v>
      </c>
      <c r="AX90" s="25">
        <v>518521.07410999999</v>
      </c>
      <c r="AY90" s="25">
        <v>498903.42475999997</v>
      </c>
      <c r="AZ90" s="22">
        <v>457458.02026999998</v>
      </c>
      <c r="BA90" s="25">
        <v>600502.14535000001</v>
      </c>
      <c r="BB90" s="25">
        <v>489024.81913999998</v>
      </c>
      <c r="BC90" s="25">
        <v>520765.23930999998</v>
      </c>
      <c r="BD90" s="25">
        <v>499360.60461000004</v>
      </c>
      <c r="BE90" s="25">
        <v>0</v>
      </c>
      <c r="BF90" s="25">
        <v>0</v>
      </c>
      <c r="BG90" s="25">
        <f t="shared" si="62"/>
        <v>4666311.1989000002</v>
      </c>
      <c r="BH90" s="9"/>
    </row>
    <row r="91" spans="1:60" ht="21" customHeight="1" x14ac:dyDescent="0.2">
      <c r="A91" s="25" t="s">
        <v>232</v>
      </c>
      <c r="B91" s="58" t="s">
        <v>77</v>
      </c>
      <c r="C91" s="52" t="s">
        <v>233</v>
      </c>
      <c r="D91" s="25">
        <v>53238.031000000003</v>
      </c>
      <c r="E91" s="22">
        <v>1662310.0595</v>
      </c>
      <c r="F91" s="22">
        <v>1096595.6000000001</v>
      </c>
      <c r="G91" s="25">
        <f t="shared" si="58"/>
        <v>618952.49049999984</v>
      </c>
      <c r="H91" s="25">
        <v>11948</v>
      </c>
      <c r="I91" s="25">
        <v>37090.031000000003</v>
      </c>
      <c r="J91" s="25">
        <v>400</v>
      </c>
      <c r="K91" s="25">
        <v>-700</v>
      </c>
      <c r="L91" s="25">
        <v>19000</v>
      </c>
      <c r="M91" s="22">
        <v>0</v>
      </c>
      <c r="N91" s="25">
        <v>80000</v>
      </c>
      <c r="O91" s="25">
        <v>0</v>
      </c>
      <c r="P91" s="25">
        <v>0</v>
      </c>
      <c r="Q91" s="25">
        <v>442211.02869000001</v>
      </c>
      <c r="R91" s="25">
        <v>0</v>
      </c>
      <c r="S91" s="25">
        <v>0</v>
      </c>
      <c r="T91" s="25">
        <f t="shared" si="59"/>
        <v>589949.05969000002</v>
      </c>
      <c r="U91" s="25">
        <v>11148</v>
      </c>
      <c r="V91" s="25">
        <v>330</v>
      </c>
      <c r="W91" s="25">
        <v>0</v>
      </c>
      <c r="X91" s="25">
        <v>1020</v>
      </c>
      <c r="Y91" s="25">
        <v>0</v>
      </c>
      <c r="Z91" s="22">
        <v>2200</v>
      </c>
      <c r="AA91" s="25">
        <v>28921.682699999998</v>
      </c>
      <c r="AB91" s="25">
        <v>0</v>
      </c>
      <c r="AC91" s="25">
        <v>0</v>
      </c>
      <c r="AD91" s="25">
        <v>82384.331120000003</v>
      </c>
      <c r="AE91" s="25">
        <v>0</v>
      </c>
      <c r="AF91" s="25">
        <v>0</v>
      </c>
      <c r="AG91" s="25">
        <f t="shared" si="60"/>
        <v>126004.01381999999</v>
      </c>
      <c r="AH91" s="25">
        <v>0</v>
      </c>
      <c r="AI91" s="25">
        <v>330</v>
      </c>
      <c r="AJ91" s="25">
        <v>6922.2470000000003</v>
      </c>
      <c r="AK91" s="25">
        <v>2407.6749900000004</v>
      </c>
      <c r="AL91" s="25">
        <v>0</v>
      </c>
      <c r="AM91" s="22">
        <v>1947.3579999999999</v>
      </c>
      <c r="AN91" s="25">
        <v>279.86708000000004</v>
      </c>
      <c r="AO91" s="25">
        <v>0</v>
      </c>
      <c r="AP91" s="25">
        <v>1100</v>
      </c>
      <c r="AQ91" s="25">
        <v>7823.1390000000001</v>
      </c>
      <c r="AR91" s="25">
        <v>0</v>
      </c>
      <c r="AS91" s="25">
        <v>0</v>
      </c>
      <c r="AT91" s="25">
        <f t="shared" si="61"/>
        <v>20810.286070000002</v>
      </c>
      <c r="AU91" s="25">
        <v>0</v>
      </c>
      <c r="AV91" s="25">
        <v>330</v>
      </c>
      <c r="AW91" s="25">
        <v>6922.2470000000003</v>
      </c>
      <c r="AX91" s="25">
        <v>2407.6749900000004</v>
      </c>
      <c r="AY91" s="25">
        <v>0</v>
      </c>
      <c r="AZ91" s="22">
        <v>1947.3579999999999</v>
      </c>
      <c r="BA91" s="25">
        <v>279.86708000000004</v>
      </c>
      <c r="BB91" s="25">
        <v>0</v>
      </c>
      <c r="BC91" s="25">
        <v>1100</v>
      </c>
      <c r="BD91" s="25">
        <v>7823.1390000000001</v>
      </c>
      <c r="BE91" s="25">
        <v>0</v>
      </c>
      <c r="BF91" s="25">
        <v>0</v>
      </c>
      <c r="BG91" s="25">
        <f t="shared" si="62"/>
        <v>20810.286070000002</v>
      </c>
      <c r="BH91" s="9"/>
    </row>
    <row r="92" spans="1:60" ht="21" customHeight="1" x14ac:dyDescent="0.2">
      <c r="A92" s="25" t="s">
        <v>234</v>
      </c>
      <c r="B92" s="58" t="s">
        <v>77</v>
      </c>
      <c r="C92" s="52" t="s">
        <v>235</v>
      </c>
      <c r="D92" s="22">
        <v>3250</v>
      </c>
      <c r="E92" s="22">
        <v>60952.160000000003</v>
      </c>
      <c r="F92" s="22">
        <v>952.16</v>
      </c>
      <c r="G92" s="25">
        <f t="shared" si="58"/>
        <v>63250</v>
      </c>
      <c r="H92" s="25">
        <v>3000</v>
      </c>
      <c r="I92" s="25">
        <v>0</v>
      </c>
      <c r="J92" s="25">
        <v>100</v>
      </c>
      <c r="K92" s="25">
        <v>0</v>
      </c>
      <c r="L92" s="25">
        <v>47197.84</v>
      </c>
      <c r="M92" s="22">
        <v>0</v>
      </c>
      <c r="N92" s="25">
        <v>8800</v>
      </c>
      <c r="O92" s="25">
        <v>-4450</v>
      </c>
      <c r="P92" s="25">
        <v>1900</v>
      </c>
      <c r="Q92" s="25">
        <v>0</v>
      </c>
      <c r="R92" s="25">
        <v>0</v>
      </c>
      <c r="S92" s="25">
        <v>0</v>
      </c>
      <c r="T92" s="25">
        <f t="shared" si="59"/>
        <v>56547.839999999997</v>
      </c>
      <c r="U92" s="25">
        <v>0</v>
      </c>
      <c r="V92" s="25">
        <v>700</v>
      </c>
      <c r="W92" s="25">
        <v>0</v>
      </c>
      <c r="X92" s="25">
        <v>0</v>
      </c>
      <c r="Y92" s="25">
        <v>0</v>
      </c>
      <c r="Z92" s="22">
        <v>0</v>
      </c>
      <c r="AA92" s="25">
        <v>47878.52</v>
      </c>
      <c r="AB92" s="25">
        <v>0</v>
      </c>
      <c r="AC92" s="25">
        <v>0</v>
      </c>
      <c r="AD92" s="25">
        <v>390</v>
      </c>
      <c r="AE92" s="25">
        <v>0</v>
      </c>
      <c r="AF92" s="25">
        <v>0</v>
      </c>
      <c r="AG92" s="25">
        <f t="shared" si="60"/>
        <v>48968.52</v>
      </c>
      <c r="AH92" s="25">
        <v>0</v>
      </c>
      <c r="AI92" s="25">
        <v>700</v>
      </c>
      <c r="AJ92" s="25">
        <v>0</v>
      </c>
      <c r="AK92" s="25">
        <v>0</v>
      </c>
      <c r="AL92" s="25">
        <v>0</v>
      </c>
      <c r="AM92" s="22">
        <v>0</v>
      </c>
      <c r="AN92" s="25">
        <v>680.68</v>
      </c>
      <c r="AO92" s="25">
        <v>0</v>
      </c>
      <c r="AP92" s="25">
        <v>0</v>
      </c>
      <c r="AQ92" s="25">
        <v>16800.5</v>
      </c>
      <c r="AR92" s="25">
        <v>0</v>
      </c>
      <c r="AS92" s="25">
        <v>0</v>
      </c>
      <c r="AT92" s="25">
        <f t="shared" si="61"/>
        <v>18181.18</v>
      </c>
      <c r="AU92" s="25">
        <v>0</v>
      </c>
      <c r="AV92" s="25">
        <v>700</v>
      </c>
      <c r="AW92" s="25">
        <v>0</v>
      </c>
      <c r="AX92" s="25">
        <v>0</v>
      </c>
      <c r="AY92" s="25">
        <v>0</v>
      </c>
      <c r="AZ92" s="22">
        <v>0</v>
      </c>
      <c r="BA92" s="25">
        <v>680.68</v>
      </c>
      <c r="BB92" s="25">
        <v>0</v>
      </c>
      <c r="BC92" s="25">
        <v>0</v>
      </c>
      <c r="BD92" s="25">
        <v>16800.5</v>
      </c>
      <c r="BE92" s="25">
        <v>0</v>
      </c>
      <c r="BF92" s="25">
        <v>0</v>
      </c>
      <c r="BG92" s="25">
        <f t="shared" si="62"/>
        <v>18181.18</v>
      </c>
      <c r="BH92" s="9"/>
    </row>
    <row r="93" spans="1:60" ht="21" customHeight="1" x14ac:dyDescent="0.2">
      <c r="A93" s="46" t="s">
        <v>236</v>
      </c>
      <c r="B93" s="46"/>
      <c r="C93" s="49" t="s">
        <v>237</v>
      </c>
      <c r="D93" s="46">
        <f>SUM(D94:D97)</f>
        <v>55112.505000000005</v>
      </c>
      <c r="E93" s="46">
        <f>SUM(E94:E98)</f>
        <v>770467.36450000003</v>
      </c>
      <c r="F93" s="46">
        <f>SUM(F94:F98)</f>
        <v>157189.04060000001</v>
      </c>
      <c r="G93" s="46">
        <f>SUM(G94:G98)</f>
        <v>668390.82890000008</v>
      </c>
      <c r="H93" s="46">
        <f t="shared" ref="H93:BG93" si="63">SUM(H94:H98)</f>
        <v>51418</v>
      </c>
      <c r="I93" s="46">
        <f t="shared" si="63"/>
        <v>0</v>
      </c>
      <c r="J93" s="46">
        <f t="shared" si="63"/>
        <v>-492.66399999999999</v>
      </c>
      <c r="K93" s="46">
        <f t="shared" si="63"/>
        <v>776.45230000000004</v>
      </c>
      <c r="L93" s="46">
        <f t="shared" si="63"/>
        <v>452500</v>
      </c>
      <c r="M93" s="46">
        <f>SUM(M94:M98)</f>
        <v>0</v>
      </c>
      <c r="N93" s="46">
        <f t="shared" si="63"/>
        <v>150000</v>
      </c>
      <c r="O93" s="46">
        <f t="shared" si="63"/>
        <v>7492.6639999999998</v>
      </c>
      <c r="P93" s="46">
        <f t="shared" si="63"/>
        <v>0</v>
      </c>
      <c r="Q93" s="46">
        <f t="shared" si="63"/>
        <v>1000</v>
      </c>
      <c r="R93" s="46">
        <f t="shared" si="63"/>
        <v>0</v>
      </c>
      <c r="S93" s="46">
        <f t="shared" si="63"/>
        <v>0</v>
      </c>
      <c r="T93" s="46">
        <f t="shared" si="63"/>
        <v>662694.4523</v>
      </c>
      <c r="U93" s="46">
        <f t="shared" si="63"/>
        <v>27858.928179999999</v>
      </c>
      <c r="V93" s="46">
        <f t="shared" si="63"/>
        <v>4400.02484</v>
      </c>
      <c r="W93" s="46">
        <f t="shared" si="63"/>
        <v>3968.1884799999998</v>
      </c>
      <c r="X93" s="46">
        <f t="shared" si="63"/>
        <v>4998.9132399999999</v>
      </c>
      <c r="Y93" s="46">
        <f t="shared" si="63"/>
        <v>591.43499999999995</v>
      </c>
      <c r="Z93" s="46">
        <f>SUM(Z94:Z98)</f>
        <v>1421.2729999999999</v>
      </c>
      <c r="AA93" s="46">
        <f t="shared" si="63"/>
        <v>591.42499999999995</v>
      </c>
      <c r="AB93" s="46">
        <f t="shared" si="63"/>
        <v>1423.3710000000001</v>
      </c>
      <c r="AC93" s="46">
        <f t="shared" si="63"/>
        <v>634.673</v>
      </c>
      <c r="AD93" s="46">
        <f t="shared" si="63"/>
        <v>154574.524</v>
      </c>
      <c r="AE93" s="46">
        <f t="shared" si="63"/>
        <v>0</v>
      </c>
      <c r="AF93" s="46">
        <f t="shared" si="63"/>
        <v>0</v>
      </c>
      <c r="AG93" s="46">
        <f t="shared" si="63"/>
        <v>200462.75573999999</v>
      </c>
      <c r="AH93" s="46">
        <f t="shared" si="63"/>
        <v>2940.9281800000003</v>
      </c>
      <c r="AI93" s="46">
        <f t="shared" si="63"/>
        <v>4400.02484</v>
      </c>
      <c r="AJ93" s="46">
        <f t="shared" si="63"/>
        <v>9103.8131099999991</v>
      </c>
      <c r="AK93" s="46">
        <f t="shared" si="63"/>
        <v>7682.1286100000007</v>
      </c>
      <c r="AL93" s="46">
        <f t="shared" si="63"/>
        <v>11632.434999999999</v>
      </c>
      <c r="AM93" s="46">
        <f>SUM(AM94:AM98)</f>
        <v>1421.2729999999999</v>
      </c>
      <c r="AN93" s="46">
        <f t="shared" si="63"/>
        <v>591.42499999999995</v>
      </c>
      <c r="AO93" s="46">
        <f t="shared" si="63"/>
        <v>1423.3710000000001</v>
      </c>
      <c r="AP93" s="46">
        <f t="shared" si="63"/>
        <v>6692.8329999999996</v>
      </c>
      <c r="AQ93" s="46">
        <f t="shared" si="63"/>
        <v>4574.5240000000003</v>
      </c>
      <c r="AR93" s="46">
        <f t="shared" si="63"/>
        <v>0</v>
      </c>
      <c r="AS93" s="46">
        <f t="shared" si="63"/>
        <v>0</v>
      </c>
      <c r="AT93" s="46">
        <f t="shared" si="63"/>
        <v>50462.755740000001</v>
      </c>
      <c r="AU93" s="46">
        <f t="shared" si="63"/>
        <v>2666.3041800000001</v>
      </c>
      <c r="AV93" s="46">
        <f t="shared" si="63"/>
        <v>4674.6488399999998</v>
      </c>
      <c r="AW93" s="46">
        <f t="shared" si="63"/>
        <v>9103.8131099999991</v>
      </c>
      <c r="AX93" s="46">
        <f t="shared" si="63"/>
        <v>7682.1286100000007</v>
      </c>
      <c r="AY93" s="46">
        <f t="shared" si="63"/>
        <v>11632.434999999999</v>
      </c>
      <c r="AZ93" s="46">
        <f>SUM(AZ94:AZ98)</f>
        <v>1421.2729999999999</v>
      </c>
      <c r="BA93" s="46">
        <f t="shared" si="63"/>
        <v>591.42499999999995</v>
      </c>
      <c r="BB93" s="46">
        <f t="shared" si="63"/>
        <v>1423.3710000000001</v>
      </c>
      <c r="BC93" s="46">
        <f t="shared" si="63"/>
        <v>6692.8329999999996</v>
      </c>
      <c r="BD93" s="46">
        <f t="shared" si="63"/>
        <v>4574.5240000000003</v>
      </c>
      <c r="BE93" s="46">
        <f t="shared" si="63"/>
        <v>0</v>
      </c>
      <c r="BF93" s="46">
        <f t="shared" si="63"/>
        <v>0</v>
      </c>
      <c r="BG93" s="46">
        <f t="shared" si="63"/>
        <v>50462.755740000001</v>
      </c>
      <c r="BH93" s="9"/>
    </row>
    <row r="94" spans="1:60" s="5" customFormat="1" ht="21" customHeight="1" x14ac:dyDescent="0.2">
      <c r="A94" s="25" t="s">
        <v>238</v>
      </c>
      <c r="B94" s="63">
        <v>10</v>
      </c>
      <c r="C94" s="143" t="s">
        <v>239</v>
      </c>
      <c r="D94" s="61"/>
      <c r="E94" s="22">
        <v>300000</v>
      </c>
      <c r="F94" s="22">
        <v>150000</v>
      </c>
      <c r="G94" s="25">
        <f t="shared" ref="G94:G99" si="64">SUM(D94:E94)-F94</f>
        <v>150000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2">
        <v>0</v>
      </c>
      <c r="N94" s="25">
        <v>150000</v>
      </c>
      <c r="O94" s="25">
        <v>0</v>
      </c>
      <c r="P94" s="59">
        <v>0</v>
      </c>
      <c r="Q94" s="25">
        <v>0</v>
      </c>
      <c r="R94" s="25">
        <v>0</v>
      </c>
      <c r="S94" s="25">
        <v>0</v>
      </c>
      <c r="T94" s="25">
        <f t="shared" ref="T94:T99" si="65">SUM(H94:S94)</f>
        <v>150000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2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f t="shared" ref="AG94:AG99" si="66">SUM(U94:AF94)</f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2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5">
        <v>0</v>
      </c>
      <c r="AT94" s="25">
        <f t="shared" ref="AT94:AT99" si="67">SUM(AH94:AS94)</f>
        <v>0</v>
      </c>
      <c r="AU94" s="25">
        <v>0</v>
      </c>
      <c r="AV94" s="25">
        <v>0</v>
      </c>
      <c r="AW94" s="25">
        <v>0</v>
      </c>
      <c r="AX94" s="25">
        <v>0</v>
      </c>
      <c r="AY94" s="25">
        <v>0</v>
      </c>
      <c r="AZ94" s="22">
        <v>0</v>
      </c>
      <c r="BA94" s="25">
        <v>0</v>
      </c>
      <c r="BB94" s="25">
        <v>0</v>
      </c>
      <c r="BC94" s="25">
        <v>0</v>
      </c>
      <c r="BD94" s="25">
        <v>0</v>
      </c>
      <c r="BE94" s="25">
        <v>0</v>
      </c>
      <c r="BF94" s="25">
        <v>0</v>
      </c>
      <c r="BG94" s="25">
        <f t="shared" ref="BG94:BG99" si="68">SUM(AU94:BF94)</f>
        <v>0</v>
      </c>
      <c r="BH94" s="9"/>
    </row>
    <row r="95" spans="1:60" s="5" customFormat="1" ht="21" customHeight="1" x14ac:dyDescent="0.2">
      <c r="A95" s="25" t="s">
        <v>240</v>
      </c>
      <c r="B95" s="56">
        <v>10</v>
      </c>
      <c r="C95" s="50" t="s">
        <v>241</v>
      </c>
      <c r="D95" s="22">
        <v>24918</v>
      </c>
      <c r="E95" s="22">
        <v>150000</v>
      </c>
      <c r="F95" s="22">
        <v>0</v>
      </c>
      <c r="G95" s="25">
        <f t="shared" si="64"/>
        <v>174918</v>
      </c>
      <c r="H95" s="25">
        <v>24918</v>
      </c>
      <c r="I95" s="25">
        <v>0</v>
      </c>
      <c r="J95" s="25">
        <v>0</v>
      </c>
      <c r="K95" s="25">
        <v>0</v>
      </c>
      <c r="L95" s="25">
        <v>150000</v>
      </c>
      <c r="M95" s="22">
        <v>0</v>
      </c>
      <c r="N95" s="25">
        <v>0</v>
      </c>
      <c r="O95" s="25">
        <v>0</v>
      </c>
      <c r="P95" s="59">
        <v>0</v>
      </c>
      <c r="Q95" s="25">
        <v>0</v>
      </c>
      <c r="R95" s="25">
        <v>0</v>
      </c>
      <c r="S95" s="25">
        <v>0</v>
      </c>
      <c r="T95" s="25">
        <f t="shared" si="65"/>
        <v>174918</v>
      </c>
      <c r="U95" s="25">
        <v>24918</v>
      </c>
      <c r="V95" s="25">
        <v>0</v>
      </c>
      <c r="W95" s="25">
        <v>0</v>
      </c>
      <c r="X95" s="25">
        <v>0</v>
      </c>
      <c r="Y95" s="25">
        <v>0</v>
      </c>
      <c r="Z95" s="22">
        <v>0</v>
      </c>
      <c r="AA95" s="25">
        <v>0</v>
      </c>
      <c r="AB95" s="25">
        <v>0</v>
      </c>
      <c r="AC95" s="25">
        <v>0</v>
      </c>
      <c r="AD95" s="25">
        <v>150000</v>
      </c>
      <c r="AE95" s="25">
        <v>0</v>
      </c>
      <c r="AF95" s="25">
        <v>0</v>
      </c>
      <c r="AG95" s="25">
        <f t="shared" si="66"/>
        <v>174918</v>
      </c>
      <c r="AH95" s="25">
        <v>0</v>
      </c>
      <c r="AI95" s="25">
        <v>0</v>
      </c>
      <c r="AJ95" s="25">
        <v>5512.04</v>
      </c>
      <c r="AK95" s="25">
        <v>2306.8000000000002</v>
      </c>
      <c r="AL95" s="25">
        <v>11041</v>
      </c>
      <c r="AM95" s="22">
        <v>0</v>
      </c>
      <c r="AN95" s="25">
        <v>0</v>
      </c>
      <c r="AO95" s="25">
        <v>0</v>
      </c>
      <c r="AP95" s="25">
        <v>6058.16</v>
      </c>
      <c r="AQ95" s="25">
        <v>0</v>
      </c>
      <c r="AR95" s="25">
        <v>0</v>
      </c>
      <c r="AS95" s="25">
        <v>0</v>
      </c>
      <c r="AT95" s="25">
        <f t="shared" si="67"/>
        <v>24918</v>
      </c>
      <c r="AU95" s="25">
        <v>0</v>
      </c>
      <c r="AV95" s="25">
        <v>0</v>
      </c>
      <c r="AW95" s="25">
        <v>5512.04</v>
      </c>
      <c r="AX95" s="25">
        <v>2306.8000000000002</v>
      </c>
      <c r="AY95" s="25">
        <v>11041</v>
      </c>
      <c r="AZ95" s="22">
        <v>0</v>
      </c>
      <c r="BA95" s="25">
        <v>0</v>
      </c>
      <c r="BB95" s="25">
        <v>0</v>
      </c>
      <c r="BC95" s="25">
        <v>6058.16</v>
      </c>
      <c r="BD95" s="25">
        <v>0</v>
      </c>
      <c r="BE95" s="25">
        <v>0</v>
      </c>
      <c r="BF95" s="25">
        <v>0</v>
      </c>
      <c r="BG95" s="25">
        <f t="shared" si="68"/>
        <v>24918</v>
      </c>
      <c r="BH95" s="9"/>
    </row>
    <row r="96" spans="1:60" s="5" customFormat="1" ht="21" customHeight="1" x14ac:dyDescent="0.2">
      <c r="A96" s="25" t="s">
        <v>242</v>
      </c>
      <c r="B96" s="58">
        <v>10</v>
      </c>
      <c r="C96" s="52" t="s">
        <v>243</v>
      </c>
      <c r="D96" s="25">
        <v>30194.505000000001</v>
      </c>
      <c r="E96" s="22">
        <v>20467.3645</v>
      </c>
      <c r="F96" s="22">
        <v>7189.0405999999994</v>
      </c>
      <c r="G96" s="25">
        <f t="shared" si="64"/>
        <v>43472.8289</v>
      </c>
      <c r="H96" s="25">
        <v>26500</v>
      </c>
      <c r="I96" s="25">
        <v>0</v>
      </c>
      <c r="J96" s="25">
        <v>-492.66399999999999</v>
      </c>
      <c r="K96" s="25">
        <v>776.45230000000004</v>
      </c>
      <c r="L96" s="25">
        <v>2500</v>
      </c>
      <c r="M96" s="22">
        <v>0</v>
      </c>
      <c r="N96" s="25">
        <v>0</v>
      </c>
      <c r="O96" s="25">
        <v>7492.6639999999998</v>
      </c>
      <c r="P96" s="59">
        <v>0</v>
      </c>
      <c r="Q96" s="25">
        <v>1000</v>
      </c>
      <c r="R96" s="25">
        <v>0</v>
      </c>
      <c r="S96" s="25">
        <v>0</v>
      </c>
      <c r="T96" s="25">
        <f t="shared" si="65"/>
        <v>37776.452299999997</v>
      </c>
      <c r="U96" s="25">
        <v>2940.9281800000003</v>
      </c>
      <c r="V96" s="25">
        <v>4400.02484</v>
      </c>
      <c r="W96" s="25">
        <v>3968.1884799999998</v>
      </c>
      <c r="X96" s="25">
        <v>4998.9132399999999</v>
      </c>
      <c r="Y96" s="25">
        <v>591.43499999999995</v>
      </c>
      <c r="Z96" s="22">
        <v>1421.2729999999999</v>
      </c>
      <c r="AA96" s="25">
        <v>591.42499999999995</v>
      </c>
      <c r="AB96" s="25">
        <v>1423.3710000000001</v>
      </c>
      <c r="AC96" s="25">
        <v>634.673</v>
      </c>
      <c r="AD96" s="25">
        <v>4574.5240000000003</v>
      </c>
      <c r="AE96" s="25">
        <v>0</v>
      </c>
      <c r="AF96" s="25">
        <v>0</v>
      </c>
      <c r="AG96" s="25">
        <f t="shared" si="66"/>
        <v>25544.755740000001</v>
      </c>
      <c r="AH96" s="25">
        <v>2940.9281800000003</v>
      </c>
      <c r="AI96" s="25">
        <v>4400.02484</v>
      </c>
      <c r="AJ96" s="25">
        <v>3591.7731100000001</v>
      </c>
      <c r="AK96" s="25">
        <v>5375.3286100000005</v>
      </c>
      <c r="AL96" s="25">
        <v>591.43499999999995</v>
      </c>
      <c r="AM96" s="22">
        <v>1421.2729999999999</v>
      </c>
      <c r="AN96" s="25">
        <v>591.42499999999995</v>
      </c>
      <c r="AO96" s="25">
        <v>1423.3710000000001</v>
      </c>
      <c r="AP96" s="25">
        <v>634.673</v>
      </c>
      <c r="AQ96" s="25">
        <v>4574.5240000000003</v>
      </c>
      <c r="AR96" s="25">
        <v>0</v>
      </c>
      <c r="AS96" s="25">
        <v>0</v>
      </c>
      <c r="AT96" s="25">
        <f t="shared" si="67"/>
        <v>25544.755740000001</v>
      </c>
      <c r="AU96" s="25">
        <v>2666.3041800000001</v>
      </c>
      <c r="AV96" s="25">
        <v>4674.6488399999998</v>
      </c>
      <c r="AW96" s="25">
        <v>3591.7731100000001</v>
      </c>
      <c r="AX96" s="25">
        <v>5375.3286100000005</v>
      </c>
      <c r="AY96" s="25">
        <v>591.43499999999995</v>
      </c>
      <c r="AZ96" s="22">
        <v>1421.2729999999999</v>
      </c>
      <c r="BA96" s="25">
        <v>591.42499999999995</v>
      </c>
      <c r="BB96" s="25">
        <v>1423.3710000000001</v>
      </c>
      <c r="BC96" s="25">
        <v>634.673</v>
      </c>
      <c r="BD96" s="25">
        <v>4574.5240000000003</v>
      </c>
      <c r="BE96" s="25">
        <v>0</v>
      </c>
      <c r="BF96" s="25">
        <v>0</v>
      </c>
      <c r="BG96" s="25">
        <f t="shared" si="68"/>
        <v>25544.755740000001</v>
      </c>
      <c r="BH96" s="9"/>
    </row>
    <row r="97" spans="1:60" s="5" customFormat="1" ht="21" customHeight="1" x14ac:dyDescent="0.2">
      <c r="A97" s="25" t="s">
        <v>244</v>
      </c>
      <c r="B97" s="58">
        <v>10</v>
      </c>
      <c r="C97" s="52" t="s">
        <v>245</v>
      </c>
      <c r="D97" s="25"/>
      <c r="E97" s="22">
        <v>0</v>
      </c>
      <c r="F97" s="22">
        <v>0</v>
      </c>
      <c r="G97" s="25">
        <f t="shared" si="64"/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2">
        <v>0</v>
      </c>
      <c r="N97" s="25">
        <v>0</v>
      </c>
      <c r="O97" s="25">
        <v>0</v>
      </c>
      <c r="P97" s="59">
        <v>0</v>
      </c>
      <c r="Q97" s="25">
        <v>0</v>
      </c>
      <c r="R97" s="25">
        <v>0</v>
      </c>
      <c r="S97" s="25">
        <v>0</v>
      </c>
      <c r="T97" s="25">
        <f t="shared" si="65"/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2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f t="shared" si="66"/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2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5">
        <v>0</v>
      </c>
      <c r="AT97" s="25">
        <f t="shared" si="67"/>
        <v>0</v>
      </c>
      <c r="AU97" s="25">
        <v>0</v>
      </c>
      <c r="AV97" s="25">
        <v>0</v>
      </c>
      <c r="AW97" s="25">
        <v>0</v>
      </c>
      <c r="AX97" s="25">
        <v>0</v>
      </c>
      <c r="AY97" s="25">
        <v>0</v>
      </c>
      <c r="AZ97" s="22">
        <v>0</v>
      </c>
      <c r="BA97" s="25">
        <v>0</v>
      </c>
      <c r="BB97" s="25">
        <v>0</v>
      </c>
      <c r="BC97" s="25">
        <v>0</v>
      </c>
      <c r="BD97" s="25">
        <v>0</v>
      </c>
      <c r="BE97" s="25">
        <v>0</v>
      </c>
      <c r="BF97" s="25">
        <v>0</v>
      </c>
      <c r="BG97" s="25">
        <f t="shared" si="68"/>
        <v>0</v>
      </c>
      <c r="BH97" s="9"/>
    </row>
    <row r="98" spans="1:60" s="5" customFormat="1" ht="21" customHeight="1" x14ac:dyDescent="0.2">
      <c r="A98" s="25" t="s">
        <v>246</v>
      </c>
      <c r="B98" s="58">
        <v>10</v>
      </c>
      <c r="C98" s="50" t="s">
        <v>247</v>
      </c>
      <c r="D98" s="25"/>
      <c r="E98" s="22">
        <v>300000</v>
      </c>
      <c r="F98" s="22">
        <v>0</v>
      </c>
      <c r="G98" s="25">
        <f t="shared" si="64"/>
        <v>300000</v>
      </c>
      <c r="H98" s="25">
        <v>0</v>
      </c>
      <c r="I98" s="25">
        <v>0</v>
      </c>
      <c r="J98" s="25">
        <v>0</v>
      </c>
      <c r="K98" s="25">
        <v>0</v>
      </c>
      <c r="L98" s="25">
        <v>300000</v>
      </c>
      <c r="M98" s="22">
        <v>0</v>
      </c>
      <c r="N98" s="25">
        <v>0</v>
      </c>
      <c r="O98" s="25">
        <v>0</v>
      </c>
      <c r="P98" s="59">
        <v>0</v>
      </c>
      <c r="Q98" s="25">
        <v>0</v>
      </c>
      <c r="R98" s="25">
        <v>0</v>
      </c>
      <c r="S98" s="25">
        <v>0</v>
      </c>
      <c r="T98" s="25">
        <f t="shared" si="65"/>
        <v>300000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2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f t="shared" si="66"/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2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5">
        <v>0</v>
      </c>
      <c r="AT98" s="25">
        <f t="shared" si="67"/>
        <v>0</v>
      </c>
      <c r="AU98" s="25">
        <v>0</v>
      </c>
      <c r="AV98" s="25">
        <v>0</v>
      </c>
      <c r="AW98" s="25">
        <v>0</v>
      </c>
      <c r="AX98" s="25">
        <v>0</v>
      </c>
      <c r="AY98" s="25">
        <v>0</v>
      </c>
      <c r="AZ98" s="22">
        <v>0</v>
      </c>
      <c r="BA98" s="25">
        <v>0</v>
      </c>
      <c r="BB98" s="25">
        <v>0</v>
      </c>
      <c r="BC98" s="25">
        <v>0</v>
      </c>
      <c r="BD98" s="25">
        <v>0</v>
      </c>
      <c r="BE98" s="25">
        <v>0</v>
      </c>
      <c r="BF98" s="25">
        <v>0</v>
      </c>
      <c r="BG98" s="25">
        <f t="shared" si="68"/>
        <v>0</v>
      </c>
      <c r="BH98" s="9"/>
    </row>
    <row r="99" spans="1:60" s="5" customFormat="1" ht="21" customHeight="1" x14ac:dyDescent="0.2">
      <c r="A99" s="64" t="s">
        <v>248</v>
      </c>
      <c r="B99" s="65">
        <v>10</v>
      </c>
      <c r="C99" s="66" t="s">
        <v>249</v>
      </c>
      <c r="D99" s="67">
        <v>30000</v>
      </c>
      <c r="E99" s="68">
        <v>110000</v>
      </c>
      <c r="F99" s="68">
        <v>64000</v>
      </c>
      <c r="G99" s="68">
        <f t="shared" si="64"/>
        <v>76000</v>
      </c>
      <c r="H99" s="64">
        <v>26000</v>
      </c>
      <c r="I99" s="64">
        <v>0</v>
      </c>
      <c r="J99" s="64">
        <v>0</v>
      </c>
      <c r="K99" s="64">
        <v>0</v>
      </c>
      <c r="L99" s="64">
        <v>0</v>
      </c>
      <c r="M99" s="68">
        <v>0</v>
      </c>
      <c r="N99" s="64">
        <v>50000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f t="shared" si="65"/>
        <v>76000</v>
      </c>
      <c r="U99" s="64">
        <v>5208.482</v>
      </c>
      <c r="V99" s="64">
        <v>374.404</v>
      </c>
      <c r="W99" s="64">
        <v>526.43399999999997</v>
      </c>
      <c r="X99" s="64">
        <v>6575.5280000000002</v>
      </c>
      <c r="Y99" s="64">
        <v>995.99599999999998</v>
      </c>
      <c r="Z99" s="68">
        <v>0</v>
      </c>
      <c r="AA99" s="64">
        <v>0</v>
      </c>
      <c r="AB99" s="64">
        <v>1112.165</v>
      </c>
      <c r="AC99" s="64">
        <v>899.60699999999997</v>
      </c>
      <c r="AD99" s="64">
        <v>7480.4639999999999</v>
      </c>
      <c r="AE99" s="64">
        <v>0</v>
      </c>
      <c r="AF99" s="64">
        <v>0</v>
      </c>
      <c r="AG99" s="64">
        <f t="shared" si="66"/>
        <v>23173.08</v>
      </c>
      <c r="AH99" s="64">
        <v>4532.4350000000004</v>
      </c>
      <c r="AI99" s="64">
        <v>956.85</v>
      </c>
      <c r="AJ99" s="64">
        <v>93.600999999999999</v>
      </c>
      <c r="AK99" s="64">
        <v>6041.0060000000003</v>
      </c>
      <c r="AL99" s="64">
        <v>1745.598</v>
      </c>
      <c r="AM99" s="68">
        <v>311.35399999999998</v>
      </c>
      <c r="AN99" s="64">
        <v>0</v>
      </c>
      <c r="AO99" s="64">
        <v>1112.165</v>
      </c>
      <c r="AP99" s="64">
        <v>692.03700000000003</v>
      </c>
      <c r="AQ99" s="64">
        <v>5959.2610000000004</v>
      </c>
      <c r="AR99" s="64">
        <v>0</v>
      </c>
      <c r="AS99" s="64">
        <v>0</v>
      </c>
      <c r="AT99" s="64">
        <f t="shared" si="67"/>
        <v>21444.307000000001</v>
      </c>
      <c r="AU99" s="64">
        <v>2795.915</v>
      </c>
      <c r="AV99" s="64">
        <v>2693.37</v>
      </c>
      <c r="AW99" s="64">
        <v>93.600999999999999</v>
      </c>
      <c r="AX99" s="64">
        <v>6041.0060000000003</v>
      </c>
      <c r="AY99" s="64">
        <v>1745.598</v>
      </c>
      <c r="AZ99" s="68">
        <v>311.35399999999998</v>
      </c>
      <c r="BA99" s="64">
        <v>0</v>
      </c>
      <c r="BB99" s="64">
        <v>1112.165</v>
      </c>
      <c r="BC99" s="64">
        <v>692.03700000000003</v>
      </c>
      <c r="BD99" s="64">
        <v>5959.2610000000004</v>
      </c>
      <c r="BE99" s="64">
        <v>0</v>
      </c>
      <c r="BF99" s="64">
        <v>0</v>
      </c>
      <c r="BG99" s="64">
        <f t="shared" si="68"/>
        <v>21444.307000000001</v>
      </c>
      <c r="BH99" s="9"/>
    </row>
    <row r="100" spans="1:60" s="14" customFormat="1" ht="21" customHeight="1" x14ac:dyDescent="0.2">
      <c r="A100" s="69" t="s">
        <v>250</v>
      </c>
      <c r="B100" s="70"/>
      <c r="C100" s="11" t="s">
        <v>251</v>
      </c>
      <c r="D100" s="11">
        <f>+D101+D106+D109+D114</f>
        <v>1390000</v>
      </c>
      <c r="E100" s="11">
        <f t="shared" ref="E100:BG100" si="69">+E101+E106+E109+E114</f>
        <v>139676.79999999999</v>
      </c>
      <c r="F100" s="11">
        <f t="shared" si="69"/>
        <v>289676.79999999999</v>
      </c>
      <c r="G100" s="11">
        <f t="shared" si="69"/>
        <v>1240000</v>
      </c>
      <c r="H100" s="11">
        <f t="shared" si="69"/>
        <v>821127.2</v>
      </c>
      <c r="I100" s="11">
        <f t="shared" si="69"/>
        <v>79196</v>
      </c>
      <c r="J100" s="11">
        <f t="shared" si="69"/>
        <v>0</v>
      </c>
      <c r="K100" s="11">
        <f t="shared" si="69"/>
        <v>0</v>
      </c>
      <c r="L100" s="11">
        <f t="shared" si="69"/>
        <v>0</v>
      </c>
      <c r="M100" s="11">
        <f>+M101+M106+M109+M114</f>
        <v>0</v>
      </c>
      <c r="N100" s="11">
        <f t="shared" si="69"/>
        <v>18184.724999999999</v>
      </c>
      <c r="O100" s="11">
        <f t="shared" si="69"/>
        <v>0</v>
      </c>
      <c r="P100" s="11">
        <f t="shared" si="69"/>
        <v>0</v>
      </c>
      <c r="Q100" s="11">
        <f t="shared" si="69"/>
        <v>-365317.245</v>
      </c>
      <c r="R100" s="11">
        <f t="shared" si="69"/>
        <v>0</v>
      </c>
      <c r="S100" s="11">
        <f t="shared" si="69"/>
        <v>0</v>
      </c>
      <c r="T100" s="11">
        <f t="shared" si="69"/>
        <v>553190.68000000005</v>
      </c>
      <c r="U100" s="11">
        <f t="shared" si="69"/>
        <v>96738.790000000008</v>
      </c>
      <c r="V100" s="11">
        <f t="shared" si="69"/>
        <v>56090.790999999997</v>
      </c>
      <c r="W100" s="11">
        <f t="shared" si="69"/>
        <v>101476.531</v>
      </c>
      <c r="X100" s="11">
        <f t="shared" si="69"/>
        <v>-7346.482</v>
      </c>
      <c r="Y100" s="11">
        <f t="shared" si="69"/>
        <v>-7762.232</v>
      </c>
      <c r="Z100" s="11">
        <f>+Z101+Z106+Z109+Z114</f>
        <v>22067.584999999999</v>
      </c>
      <c r="AA100" s="11">
        <f t="shared" si="69"/>
        <v>38863.484000000004</v>
      </c>
      <c r="AB100" s="11">
        <f t="shared" si="69"/>
        <v>27163.775999999998</v>
      </c>
      <c r="AC100" s="11">
        <f t="shared" si="69"/>
        <v>39554.031000000003</v>
      </c>
      <c r="AD100" s="11">
        <f t="shared" si="69"/>
        <v>31568.108</v>
      </c>
      <c r="AE100" s="11">
        <f t="shared" si="69"/>
        <v>0</v>
      </c>
      <c r="AF100" s="11">
        <f t="shared" si="69"/>
        <v>0</v>
      </c>
      <c r="AG100" s="11">
        <f t="shared" si="69"/>
        <v>398414.38199999998</v>
      </c>
      <c r="AH100" s="11">
        <f t="shared" si="69"/>
        <v>36238.79</v>
      </c>
      <c r="AI100" s="11">
        <f t="shared" si="69"/>
        <v>31812.473999999998</v>
      </c>
      <c r="AJ100" s="11">
        <f t="shared" si="69"/>
        <v>40694.550000000003</v>
      </c>
      <c r="AK100" s="11">
        <f t="shared" si="69"/>
        <v>-1846.482</v>
      </c>
      <c r="AL100" s="11">
        <f t="shared" si="69"/>
        <v>-2262.232</v>
      </c>
      <c r="AM100" s="11">
        <f>+AM101+AM106+AM109+AM114</f>
        <v>11894.03</v>
      </c>
      <c r="AN100" s="11">
        <f t="shared" si="69"/>
        <v>37083.643750000003</v>
      </c>
      <c r="AO100" s="11">
        <f t="shared" si="69"/>
        <v>50836.044999999998</v>
      </c>
      <c r="AP100" s="11">
        <f t="shared" si="69"/>
        <v>-27909.133000000002</v>
      </c>
      <c r="AQ100" s="11">
        <f t="shared" si="69"/>
        <v>24487.005000000001</v>
      </c>
      <c r="AR100" s="11">
        <f t="shared" si="69"/>
        <v>0</v>
      </c>
      <c r="AS100" s="11">
        <f t="shared" si="69"/>
        <v>0</v>
      </c>
      <c r="AT100" s="11">
        <f t="shared" si="69"/>
        <v>201028.69075000001</v>
      </c>
      <c r="AU100" s="11">
        <f t="shared" si="69"/>
        <v>36238.79</v>
      </c>
      <c r="AV100" s="11">
        <f t="shared" si="69"/>
        <v>31812.473999999998</v>
      </c>
      <c r="AW100" s="11">
        <f t="shared" si="69"/>
        <v>40694.550000000003</v>
      </c>
      <c r="AX100" s="11">
        <f t="shared" si="69"/>
        <v>-1846.482</v>
      </c>
      <c r="AY100" s="11">
        <f t="shared" si="69"/>
        <v>-2262.232</v>
      </c>
      <c r="AZ100" s="11">
        <f>+AZ101+AZ106+AZ109+AZ114</f>
        <v>11894.03</v>
      </c>
      <c r="BA100" s="11">
        <f t="shared" si="69"/>
        <v>37083.643750000003</v>
      </c>
      <c r="BB100" s="11">
        <f t="shared" si="69"/>
        <v>50836.044999999998</v>
      </c>
      <c r="BC100" s="11">
        <f t="shared" si="69"/>
        <v>-27909.133000000002</v>
      </c>
      <c r="BD100" s="11">
        <f t="shared" si="69"/>
        <v>24487.005000000001</v>
      </c>
      <c r="BE100" s="11">
        <f t="shared" si="69"/>
        <v>0</v>
      </c>
      <c r="BF100" s="11">
        <f t="shared" si="69"/>
        <v>0</v>
      </c>
      <c r="BG100" s="11">
        <f t="shared" si="69"/>
        <v>201028.69075000001</v>
      </c>
      <c r="BH100" s="9"/>
    </row>
    <row r="101" spans="1:60" s="75" customFormat="1" ht="21" customHeight="1" x14ac:dyDescent="0.2">
      <c r="A101" s="71" t="s">
        <v>252</v>
      </c>
      <c r="B101" s="72"/>
      <c r="C101" s="73" t="s">
        <v>253</v>
      </c>
      <c r="D101" s="74">
        <f t="shared" ref="D101:S102" si="70">+D102</f>
        <v>440000</v>
      </c>
      <c r="E101" s="74">
        <f t="shared" si="70"/>
        <v>139676.79999999999</v>
      </c>
      <c r="F101" s="74">
        <f t="shared" si="70"/>
        <v>289676.79999999999</v>
      </c>
      <c r="G101" s="74">
        <f t="shared" si="70"/>
        <v>290000.00000000006</v>
      </c>
      <c r="H101" s="74">
        <f t="shared" si="70"/>
        <v>71127.199999999997</v>
      </c>
      <c r="I101" s="74">
        <f t="shared" si="70"/>
        <v>79196</v>
      </c>
      <c r="J101" s="74">
        <f t="shared" si="70"/>
        <v>0</v>
      </c>
      <c r="K101" s="74">
        <f t="shared" si="70"/>
        <v>0</v>
      </c>
      <c r="L101" s="74">
        <f t="shared" si="70"/>
        <v>0</v>
      </c>
      <c r="M101" s="74">
        <f t="shared" si="70"/>
        <v>0</v>
      </c>
      <c r="N101" s="74">
        <f t="shared" si="70"/>
        <v>18184.724999999999</v>
      </c>
      <c r="O101" s="74">
        <f t="shared" si="70"/>
        <v>0</v>
      </c>
      <c r="P101" s="74">
        <f t="shared" si="70"/>
        <v>0</v>
      </c>
      <c r="Q101" s="74">
        <f t="shared" si="70"/>
        <v>0</v>
      </c>
      <c r="R101" s="74">
        <f t="shared" si="70"/>
        <v>0</v>
      </c>
      <c r="S101" s="74">
        <f t="shared" si="70"/>
        <v>0</v>
      </c>
      <c r="T101" s="74">
        <f t="shared" ref="T101:AI102" si="71">+T102</f>
        <v>168507.92500000002</v>
      </c>
      <c r="U101" s="74">
        <f t="shared" si="71"/>
        <v>60500</v>
      </c>
      <c r="V101" s="74">
        <f t="shared" si="71"/>
        <v>16141.175999999999</v>
      </c>
      <c r="W101" s="74">
        <f t="shared" si="71"/>
        <v>72000</v>
      </c>
      <c r="X101" s="74">
        <f t="shared" si="71"/>
        <v>0</v>
      </c>
      <c r="Y101" s="74">
        <f t="shared" si="71"/>
        <v>0</v>
      </c>
      <c r="Z101" s="74">
        <f t="shared" si="71"/>
        <v>0</v>
      </c>
      <c r="AA101" s="74">
        <f t="shared" si="71"/>
        <v>10786.151</v>
      </c>
      <c r="AB101" s="74">
        <f t="shared" si="71"/>
        <v>4304.3</v>
      </c>
      <c r="AC101" s="74">
        <f t="shared" si="71"/>
        <v>0</v>
      </c>
      <c r="AD101" s="74">
        <f t="shared" si="71"/>
        <v>0</v>
      </c>
      <c r="AE101" s="74">
        <f t="shared" si="71"/>
        <v>0</v>
      </c>
      <c r="AF101" s="74">
        <f t="shared" si="71"/>
        <v>0</v>
      </c>
      <c r="AG101" s="74">
        <f t="shared" si="71"/>
        <v>163731.62700000001</v>
      </c>
      <c r="AH101" s="74">
        <f t="shared" si="71"/>
        <v>0</v>
      </c>
      <c r="AI101" s="74">
        <f t="shared" si="71"/>
        <v>12394.233</v>
      </c>
      <c r="AJ101" s="74">
        <f t="shared" ref="AJ101:AY102" si="72">+AJ102</f>
        <v>11446.942999999999</v>
      </c>
      <c r="AK101" s="74">
        <f t="shared" si="72"/>
        <v>5500</v>
      </c>
      <c r="AL101" s="74">
        <f t="shared" si="72"/>
        <v>5500</v>
      </c>
      <c r="AM101" s="74">
        <f t="shared" si="72"/>
        <v>5500</v>
      </c>
      <c r="AN101" s="74">
        <f t="shared" si="72"/>
        <v>10146.283750000001</v>
      </c>
      <c r="AO101" s="74">
        <f t="shared" si="72"/>
        <v>29621.403999999999</v>
      </c>
      <c r="AP101" s="74">
        <f t="shared" si="72"/>
        <v>5500</v>
      </c>
      <c r="AQ101" s="74">
        <f t="shared" si="72"/>
        <v>5500</v>
      </c>
      <c r="AR101" s="74">
        <f t="shared" si="72"/>
        <v>0</v>
      </c>
      <c r="AS101" s="74">
        <f t="shared" si="72"/>
        <v>0</v>
      </c>
      <c r="AT101" s="74">
        <f t="shared" si="72"/>
        <v>91108.863750000004</v>
      </c>
      <c r="AU101" s="74">
        <f t="shared" si="72"/>
        <v>0</v>
      </c>
      <c r="AV101" s="74">
        <f t="shared" si="72"/>
        <v>12394.233</v>
      </c>
      <c r="AW101" s="74">
        <f t="shared" si="72"/>
        <v>11446.942999999999</v>
      </c>
      <c r="AX101" s="74">
        <f t="shared" si="72"/>
        <v>5500</v>
      </c>
      <c r="AY101" s="74">
        <f t="shared" si="72"/>
        <v>5500</v>
      </c>
      <c r="AZ101" s="74">
        <f t="shared" ref="AZ101:BF102" si="73">+AZ102</f>
        <v>5500</v>
      </c>
      <c r="BA101" s="74">
        <f t="shared" si="73"/>
        <v>10146.283750000001</v>
      </c>
      <c r="BB101" s="74">
        <f t="shared" si="73"/>
        <v>29621.403999999999</v>
      </c>
      <c r="BC101" s="74">
        <f t="shared" si="73"/>
        <v>5500</v>
      </c>
      <c r="BD101" s="74">
        <f t="shared" si="73"/>
        <v>5500</v>
      </c>
      <c r="BE101" s="74">
        <f t="shared" si="73"/>
        <v>0</v>
      </c>
      <c r="BF101" s="74">
        <f t="shared" si="73"/>
        <v>0</v>
      </c>
      <c r="BG101" s="74">
        <f>+BG102</f>
        <v>91108.863750000004</v>
      </c>
      <c r="BH101" s="9"/>
    </row>
    <row r="102" spans="1:60" ht="21" customHeight="1" x14ac:dyDescent="0.2">
      <c r="A102" s="18" t="s">
        <v>254</v>
      </c>
      <c r="B102" s="76"/>
      <c r="C102" s="48" t="s">
        <v>255</v>
      </c>
      <c r="D102" s="18">
        <f t="shared" si="70"/>
        <v>440000</v>
      </c>
      <c r="E102" s="18">
        <f>+E103</f>
        <v>139676.79999999999</v>
      </c>
      <c r="F102" s="18">
        <f t="shared" si="70"/>
        <v>289676.79999999999</v>
      </c>
      <c r="G102" s="18">
        <f>+G103</f>
        <v>290000.00000000006</v>
      </c>
      <c r="H102" s="18">
        <f t="shared" si="70"/>
        <v>71127.199999999997</v>
      </c>
      <c r="I102" s="18">
        <f t="shared" si="70"/>
        <v>79196</v>
      </c>
      <c r="J102" s="18">
        <f t="shared" si="70"/>
        <v>0</v>
      </c>
      <c r="K102" s="18">
        <f t="shared" si="70"/>
        <v>0</v>
      </c>
      <c r="L102" s="18">
        <f t="shared" si="70"/>
        <v>0</v>
      </c>
      <c r="M102" s="18">
        <f t="shared" si="70"/>
        <v>0</v>
      </c>
      <c r="N102" s="18">
        <f t="shared" si="70"/>
        <v>18184.724999999999</v>
      </c>
      <c r="O102" s="18">
        <f t="shared" si="70"/>
        <v>0</v>
      </c>
      <c r="P102" s="18">
        <f t="shared" si="70"/>
        <v>0</v>
      </c>
      <c r="Q102" s="18">
        <f t="shared" si="70"/>
        <v>0</v>
      </c>
      <c r="R102" s="18">
        <f t="shared" si="70"/>
        <v>0</v>
      </c>
      <c r="S102" s="18">
        <f t="shared" si="70"/>
        <v>0</v>
      </c>
      <c r="T102" s="18">
        <f t="shared" si="71"/>
        <v>168507.92500000002</v>
      </c>
      <c r="U102" s="18">
        <f t="shared" si="71"/>
        <v>60500</v>
      </c>
      <c r="V102" s="18">
        <f t="shared" si="71"/>
        <v>16141.175999999999</v>
      </c>
      <c r="W102" s="18">
        <f t="shared" si="71"/>
        <v>72000</v>
      </c>
      <c r="X102" s="18">
        <f t="shared" si="71"/>
        <v>0</v>
      </c>
      <c r="Y102" s="18">
        <f t="shared" si="71"/>
        <v>0</v>
      </c>
      <c r="Z102" s="18">
        <f t="shared" si="71"/>
        <v>0</v>
      </c>
      <c r="AA102" s="18">
        <f t="shared" si="71"/>
        <v>10786.151</v>
      </c>
      <c r="AB102" s="18">
        <f t="shared" si="71"/>
        <v>4304.3</v>
      </c>
      <c r="AC102" s="18">
        <f t="shared" si="71"/>
        <v>0</v>
      </c>
      <c r="AD102" s="18">
        <f t="shared" si="71"/>
        <v>0</v>
      </c>
      <c r="AE102" s="18">
        <f t="shared" si="71"/>
        <v>0</v>
      </c>
      <c r="AF102" s="18">
        <f t="shared" si="71"/>
        <v>0</v>
      </c>
      <c r="AG102" s="18">
        <f t="shared" si="71"/>
        <v>163731.62700000001</v>
      </c>
      <c r="AH102" s="18">
        <f t="shared" si="71"/>
        <v>0</v>
      </c>
      <c r="AI102" s="18">
        <f t="shared" si="71"/>
        <v>12394.233</v>
      </c>
      <c r="AJ102" s="18">
        <f t="shared" si="72"/>
        <v>11446.942999999999</v>
      </c>
      <c r="AK102" s="18">
        <f t="shared" si="72"/>
        <v>5500</v>
      </c>
      <c r="AL102" s="18">
        <f t="shared" si="72"/>
        <v>5500</v>
      </c>
      <c r="AM102" s="18">
        <f t="shared" si="72"/>
        <v>5500</v>
      </c>
      <c r="AN102" s="18">
        <f t="shared" si="72"/>
        <v>10146.283750000001</v>
      </c>
      <c r="AO102" s="18">
        <f t="shared" si="72"/>
        <v>29621.403999999999</v>
      </c>
      <c r="AP102" s="18">
        <f t="shared" si="72"/>
        <v>5500</v>
      </c>
      <c r="AQ102" s="18">
        <f t="shared" si="72"/>
        <v>5500</v>
      </c>
      <c r="AR102" s="18">
        <f t="shared" si="72"/>
        <v>0</v>
      </c>
      <c r="AS102" s="18">
        <f t="shared" si="72"/>
        <v>0</v>
      </c>
      <c r="AT102" s="18">
        <f t="shared" si="72"/>
        <v>91108.863750000004</v>
      </c>
      <c r="AU102" s="18">
        <f t="shared" si="72"/>
        <v>0</v>
      </c>
      <c r="AV102" s="18">
        <f t="shared" si="72"/>
        <v>12394.233</v>
      </c>
      <c r="AW102" s="18">
        <f t="shared" si="72"/>
        <v>11446.942999999999</v>
      </c>
      <c r="AX102" s="18">
        <f t="shared" si="72"/>
        <v>5500</v>
      </c>
      <c r="AY102" s="18">
        <f t="shared" si="72"/>
        <v>5500</v>
      </c>
      <c r="AZ102" s="18">
        <f t="shared" si="73"/>
        <v>5500</v>
      </c>
      <c r="BA102" s="18">
        <f t="shared" si="73"/>
        <v>10146.283750000001</v>
      </c>
      <c r="BB102" s="18">
        <f t="shared" si="73"/>
        <v>29621.403999999999</v>
      </c>
      <c r="BC102" s="18">
        <f t="shared" si="73"/>
        <v>5500</v>
      </c>
      <c r="BD102" s="18">
        <f t="shared" si="73"/>
        <v>5500</v>
      </c>
      <c r="BE102" s="18">
        <f t="shared" si="73"/>
        <v>0</v>
      </c>
      <c r="BF102" s="18">
        <f t="shared" si="73"/>
        <v>0</v>
      </c>
      <c r="BG102" s="18">
        <f>+BG103</f>
        <v>91108.863750000004</v>
      </c>
      <c r="BH102" s="9"/>
    </row>
    <row r="103" spans="1:60" ht="21" customHeight="1" x14ac:dyDescent="0.2">
      <c r="A103" s="18" t="s">
        <v>256</v>
      </c>
      <c r="B103" s="76"/>
      <c r="C103" s="77" t="s">
        <v>257</v>
      </c>
      <c r="D103" s="18">
        <f t="shared" ref="D103:AS103" si="74">SUM(D104:D105)</f>
        <v>440000</v>
      </c>
      <c r="E103" s="18">
        <f t="shared" si="74"/>
        <v>139676.79999999999</v>
      </c>
      <c r="F103" s="18">
        <f t="shared" si="74"/>
        <v>289676.79999999999</v>
      </c>
      <c r="G103" s="18">
        <f t="shared" si="74"/>
        <v>290000.00000000006</v>
      </c>
      <c r="H103" s="18">
        <f t="shared" si="74"/>
        <v>71127.199999999997</v>
      </c>
      <c r="I103" s="18">
        <f t="shared" si="74"/>
        <v>79196</v>
      </c>
      <c r="J103" s="18">
        <f t="shared" si="74"/>
        <v>0</v>
      </c>
      <c r="K103" s="18">
        <f t="shared" si="74"/>
        <v>0</v>
      </c>
      <c r="L103" s="18">
        <f t="shared" si="74"/>
        <v>0</v>
      </c>
      <c r="M103" s="18">
        <f>SUM(M104:M105)</f>
        <v>0</v>
      </c>
      <c r="N103" s="18">
        <f t="shared" si="74"/>
        <v>18184.724999999999</v>
      </c>
      <c r="O103" s="18">
        <f t="shared" si="74"/>
        <v>0</v>
      </c>
      <c r="P103" s="18">
        <f t="shared" si="74"/>
        <v>0</v>
      </c>
      <c r="Q103" s="18">
        <f t="shared" si="74"/>
        <v>0</v>
      </c>
      <c r="R103" s="18">
        <f t="shared" si="74"/>
        <v>0</v>
      </c>
      <c r="S103" s="18">
        <f t="shared" si="74"/>
        <v>0</v>
      </c>
      <c r="T103" s="18">
        <f t="shared" si="74"/>
        <v>168507.92500000002</v>
      </c>
      <c r="U103" s="18">
        <f t="shared" si="74"/>
        <v>60500</v>
      </c>
      <c r="V103" s="18">
        <f t="shared" si="74"/>
        <v>16141.175999999999</v>
      </c>
      <c r="W103" s="18">
        <f t="shared" si="74"/>
        <v>72000</v>
      </c>
      <c r="X103" s="18">
        <f t="shared" si="74"/>
        <v>0</v>
      </c>
      <c r="Y103" s="18">
        <f t="shared" si="74"/>
        <v>0</v>
      </c>
      <c r="Z103" s="18">
        <f>SUM(Z104:Z105)</f>
        <v>0</v>
      </c>
      <c r="AA103" s="18">
        <f t="shared" si="74"/>
        <v>10786.151</v>
      </c>
      <c r="AB103" s="18">
        <f t="shared" si="74"/>
        <v>4304.3</v>
      </c>
      <c r="AC103" s="18">
        <f t="shared" si="74"/>
        <v>0</v>
      </c>
      <c r="AD103" s="18">
        <f t="shared" si="74"/>
        <v>0</v>
      </c>
      <c r="AE103" s="18">
        <f t="shared" si="74"/>
        <v>0</v>
      </c>
      <c r="AF103" s="18">
        <f t="shared" si="74"/>
        <v>0</v>
      </c>
      <c r="AG103" s="18">
        <f t="shared" si="74"/>
        <v>163731.62700000001</v>
      </c>
      <c r="AH103" s="18">
        <f t="shared" si="74"/>
        <v>0</v>
      </c>
      <c r="AI103" s="18">
        <f t="shared" si="74"/>
        <v>12394.233</v>
      </c>
      <c r="AJ103" s="18">
        <f t="shared" si="74"/>
        <v>11446.942999999999</v>
      </c>
      <c r="AK103" s="18">
        <f t="shared" si="74"/>
        <v>5500</v>
      </c>
      <c r="AL103" s="18">
        <f t="shared" si="74"/>
        <v>5500</v>
      </c>
      <c r="AM103" s="18">
        <f>SUM(AM104:AM105)</f>
        <v>5500</v>
      </c>
      <c r="AN103" s="18">
        <f t="shared" si="74"/>
        <v>10146.283750000001</v>
      </c>
      <c r="AO103" s="18">
        <f t="shared" si="74"/>
        <v>29621.403999999999</v>
      </c>
      <c r="AP103" s="18">
        <f t="shared" si="74"/>
        <v>5500</v>
      </c>
      <c r="AQ103" s="18">
        <f t="shared" si="74"/>
        <v>5500</v>
      </c>
      <c r="AR103" s="18">
        <f t="shared" si="74"/>
        <v>0</v>
      </c>
      <c r="AS103" s="18">
        <f t="shared" si="74"/>
        <v>0</v>
      </c>
      <c r="AT103" s="18">
        <f>SUM(AT104:AT105)</f>
        <v>91108.863750000004</v>
      </c>
      <c r="AU103" s="18">
        <f>SUM(AU104:AU105)</f>
        <v>0</v>
      </c>
      <c r="AV103" s="18">
        <f t="shared" ref="AV103:BF103" si="75">SUM(AV104:AV105)</f>
        <v>12394.233</v>
      </c>
      <c r="AW103" s="18">
        <f t="shared" si="75"/>
        <v>11446.942999999999</v>
      </c>
      <c r="AX103" s="18">
        <f t="shared" si="75"/>
        <v>5500</v>
      </c>
      <c r="AY103" s="18">
        <f t="shared" si="75"/>
        <v>5500</v>
      </c>
      <c r="AZ103" s="18">
        <f>SUM(AZ104:AZ105)</f>
        <v>5500</v>
      </c>
      <c r="BA103" s="18">
        <f t="shared" si="75"/>
        <v>10146.283750000001</v>
      </c>
      <c r="BB103" s="18">
        <f t="shared" si="75"/>
        <v>29621.403999999999</v>
      </c>
      <c r="BC103" s="18">
        <f t="shared" si="75"/>
        <v>5500</v>
      </c>
      <c r="BD103" s="18">
        <f t="shared" si="75"/>
        <v>5500</v>
      </c>
      <c r="BE103" s="18">
        <f t="shared" si="75"/>
        <v>0</v>
      </c>
      <c r="BF103" s="18">
        <f t="shared" si="75"/>
        <v>0</v>
      </c>
      <c r="BG103" s="18">
        <f>SUM(BG104:BG105)</f>
        <v>91108.863750000004</v>
      </c>
      <c r="BH103" s="9"/>
    </row>
    <row r="104" spans="1:60" ht="21" customHeight="1" x14ac:dyDescent="0.2">
      <c r="A104" s="22" t="s">
        <v>258</v>
      </c>
      <c r="B104" s="56" t="s">
        <v>77</v>
      </c>
      <c r="C104" s="50" t="s">
        <v>259</v>
      </c>
      <c r="D104" s="22"/>
      <c r="E104" s="22">
        <v>0</v>
      </c>
      <c r="F104" s="22">
        <v>0</v>
      </c>
      <c r="G104" s="25">
        <f>SUM(D104:E104)-F104</f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2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f>SUM(H104:S104)</f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2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f>SUM(U104:AF104)</f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2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5">
        <v>0</v>
      </c>
      <c r="AT104" s="25">
        <f>SUM(AH104:AS104)</f>
        <v>0</v>
      </c>
      <c r="AU104" s="25">
        <v>0</v>
      </c>
      <c r="AV104" s="25">
        <v>0</v>
      </c>
      <c r="AW104" s="25">
        <v>0</v>
      </c>
      <c r="AX104" s="25">
        <v>0</v>
      </c>
      <c r="AY104" s="25">
        <v>0</v>
      </c>
      <c r="AZ104" s="22">
        <v>0</v>
      </c>
      <c r="BA104" s="25">
        <v>0</v>
      </c>
      <c r="BB104" s="25">
        <v>0</v>
      </c>
      <c r="BC104" s="25">
        <v>0</v>
      </c>
      <c r="BD104" s="25">
        <v>0</v>
      </c>
      <c r="BE104" s="25">
        <v>0</v>
      </c>
      <c r="BF104" s="25">
        <v>0</v>
      </c>
      <c r="BG104" s="25">
        <f>SUM(AU104:BF104)</f>
        <v>0</v>
      </c>
      <c r="BH104" s="9"/>
    </row>
    <row r="105" spans="1:60" ht="21" customHeight="1" x14ac:dyDescent="0.2">
      <c r="A105" s="25" t="s">
        <v>260</v>
      </c>
      <c r="B105" s="58" t="s">
        <v>77</v>
      </c>
      <c r="C105" s="52" t="s">
        <v>261</v>
      </c>
      <c r="D105" s="25">
        <v>440000</v>
      </c>
      <c r="E105" s="22">
        <v>139676.79999999999</v>
      </c>
      <c r="F105" s="22">
        <v>289676.79999999999</v>
      </c>
      <c r="G105" s="25">
        <f>SUM(D105:E105)-F105</f>
        <v>290000.00000000006</v>
      </c>
      <c r="H105" s="25">
        <v>71127.199999999997</v>
      </c>
      <c r="I105" s="25">
        <v>79196</v>
      </c>
      <c r="J105" s="25">
        <v>0</v>
      </c>
      <c r="K105" s="25">
        <v>0</v>
      </c>
      <c r="L105" s="25">
        <v>0</v>
      </c>
      <c r="M105" s="22">
        <v>0</v>
      </c>
      <c r="N105" s="25">
        <v>18184.724999999999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f>SUM(H105:S105)</f>
        <v>168507.92500000002</v>
      </c>
      <c r="U105" s="25">
        <v>60500</v>
      </c>
      <c r="V105" s="25">
        <v>16141.175999999999</v>
      </c>
      <c r="W105" s="25">
        <v>72000</v>
      </c>
      <c r="X105" s="25">
        <v>0</v>
      </c>
      <c r="Y105" s="25">
        <v>0</v>
      </c>
      <c r="Z105" s="22">
        <v>0</v>
      </c>
      <c r="AA105" s="25">
        <v>10786.151</v>
      </c>
      <c r="AB105" s="25">
        <v>4304.3</v>
      </c>
      <c r="AC105" s="25">
        <v>0</v>
      </c>
      <c r="AD105" s="25">
        <v>0</v>
      </c>
      <c r="AE105" s="25">
        <v>0</v>
      </c>
      <c r="AF105" s="25">
        <v>0</v>
      </c>
      <c r="AG105" s="25">
        <f t="shared" ref="AG105:AG106" si="76">SUM(U105:AF105)</f>
        <v>163731.62700000001</v>
      </c>
      <c r="AH105" s="25">
        <v>0</v>
      </c>
      <c r="AI105" s="25">
        <v>12394.233</v>
      </c>
      <c r="AJ105" s="25">
        <v>11446.942999999999</v>
      </c>
      <c r="AK105" s="25">
        <v>5500</v>
      </c>
      <c r="AL105" s="25">
        <v>5500</v>
      </c>
      <c r="AM105" s="22">
        <v>5500</v>
      </c>
      <c r="AN105" s="25">
        <v>10146.283750000001</v>
      </c>
      <c r="AO105" s="25">
        <v>29621.403999999999</v>
      </c>
      <c r="AP105" s="25">
        <v>5500</v>
      </c>
      <c r="AQ105" s="25">
        <v>5500</v>
      </c>
      <c r="AR105" s="25">
        <v>0</v>
      </c>
      <c r="AS105" s="25">
        <v>0</v>
      </c>
      <c r="AT105" s="25">
        <f>SUM(AH105:AS105)</f>
        <v>91108.863750000004</v>
      </c>
      <c r="AU105" s="25">
        <v>0</v>
      </c>
      <c r="AV105" s="25">
        <v>12394.233</v>
      </c>
      <c r="AW105" s="25">
        <v>11446.942999999999</v>
      </c>
      <c r="AX105" s="25">
        <v>5500</v>
      </c>
      <c r="AY105" s="25">
        <v>5500</v>
      </c>
      <c r="AZ105" s="22">
        <v>5500</v>
      </c>
      <c r="BA105" s="25">
        <v>10146.283750000001</v>
      </c>
      <c r="BB105" s="25">
        <v>29621.403999999999</v>
      </c>
      <c r="BC105" s="25">
        <v>5500</v>
      </c>
      <c r="BD105" s="25">
        <v>5500</v>
      </c>
      <c r="BE105" s="25">
        <v>0</v>
      </c>
      <c r="BF105" s="25">
        <v>0</v>
      </c>
      <c r="BG105" s="25">
        <f>SUM(AU105:BF105)</f>
        <v>91108.863750000004</v>
      </c>
      <c r="BH105" s="9"/>
    </row>
    <row r="106" spans="1:60" ht="21" customHeight="1" x14ac:dyDescent="0.2">
      <c r="A106" s="78" t="s">
        <v>262</v>
      </c>
      <c r="B106" s="79"/>
      <c r="C106" s="80" t="s">
        <v>263</v>
      </c>
      <c r="D106" s="81">
        <f>+D107</f>
        <v>200000</v>
      </c>
      <c r="E106" s="81">
        <f t="shared" ref="E106:BG107" si="77">+E107</f>
        <v>0</v>
      </c>
      <c r="F106" s="22">
        <v>0</v>
      </c>
      <c r="G106" s="81">
        <f t="shared" si="77"/>
        <v>200000</v>
      </c>
      <c r="H106" s="81">
        <f t="shared" si="77"/>
        <v>0</v>
      </c>
      <c r="I106" s="81">
        <f t="shared" si="77"/>
        <v>0</v>
      </c>
      <c r="J106" s="81">
        <f t="shared" si="77"/>
        <v>0</v>
      </c>
      <c r="K106" s="81">
        <f t="shared" si="77"/>
        <v>0</v>
      </c>
      <c r="L106" s="81">
        <f t="shared" si="77"/>
        <v>0</v>
      </c>
      <c r="M106" s="81">
        <f t="shared" si="77"/>
        <v>0</v>
      </c>
      <c r="N106" s="81">
        <f t="shared" si="77"/>
        <v>0</v>
      </c>
      <c r="O106" s="81">
        <f t="shared" si="77"/>
        <v>0</v>
      </c>
      <c r="P106" s="25">
        <v>0</v>
      </c>
      <c r="Q106" s="81">
        <f t="shared" si="77"/>
        <v>0</v>
      </c>
      <c r="R106" s="81">
        <f t="shared" si="77"/>
        <v>0</v>
      </c>
      <c r="S106" s="81">
        <f t="shared" si="77"/>
        <v>0</v>
      </c>
      <c r="T106" s="81">
        <f t="shared" si="77"/>
        <v>0</v>
      </c>
      <c r="U106" s="81">
        <f t="shared" si="77"/>
        <v>0</v>
      </c>
      <c r="V106" s="81">
        <f t="shared" si="77"/>
        <v>0</v>
      </c>
      <c r="W106" s="81">
        <f t="shared" si="77"/>
        <v>0</v>
      </c>
      <c r="X106" s="81">
        <f t="shared" si="77"/>
        <v>0</v>
      </c>
      <c r="Y106" s="81">
        <f t="shared" si="77"/>
        <v>0</v>
      </c>
      <c r="Z106" s="81">
        <f t="shared" si="77"/>
        <v>0</v>
      </c>
      <c r="AA106" s="81">
        <f t="shared" si="77"/>
        <v>0</v>
      </c>
      <c r="AB106" s="81">
        <f t="shared" si="77"/>
        <v>0</v>
      </c>
      <c r="AC106" s="25">
        <v>0</v>
      </c>
      <c r="AD106" s="81">
        <f t="shared" si="77"/>
        <v>0</v>
      </c>
      <c r="AE106" s="81">
        <f t="shared" si="77"/>
        <v>0</v>
      </c>
      <c r="AF106" s="81">
        <f t="shared" si="77"/>
        <v>0</v>
      </c>
      <c r="AG106" s="25">
        <f t="shared" si="76"/>
        <v>0</v>
      </c>
      <c r="AH106" s="81">
        <f t="shared" si="77"/>
        <v>0</v>
      </c>
      <c r="AI106" s="81">
        <f t="shared" si="77"/>
        <v>0</v>
      </c>
      <c r="AJ106" s="81">
        <f t="shared" si="77"/>
        <v>0</v>
      </c>
      <c r="AK106" s="81">
        <f t="shared" si="77"/>
        <v>0</v>
      </c>
      <c r="AL106" s="81">
        <f t="shared" si="77"/>
        <v>0</v>
      </c>
      <c r="AM106" s="81">
        <f t="shared" si="77"/>
        <v>0</v>
      </c>
      <c r="AN106" s="81">
        <f t="shared" si="77"/>
        <v>0</v>
      </c>
      <c r="AO106" s="81">
        <f t="shared" si="77"/>
        <v>0</v>
      </c>
      <c r="AP106" s="25">
        <v>0</v>
      </c>
      <c r="AQ106" s="81">
        <f t="shared" si="77"/>
        <v>0</v>
      </c>
      <c r="AR106" s="81">
        <f t="shared" si="77"/>
        <v>0</v>
      </c>
      <c r="AS106" s="81">
        <f t="shared" si="77"/>
        <v>0</v>
      </c>
      <c r="AT106" s="81">
        <f t="shared" si="77"/>
        <v>0</v>
      </c>
      <c r="AU106" s="81">
        <f t="shared" si="77"/>
        <v>0</v>
      </c>
      <c r="AV106" s="81">
        <f t="shared" si="77"/>
        <v>0</v>
      </c>
      <c r="AW106" s="81">
        <f t="shared" si="77"/>
        <v>0</v>
      </c>
      <c r="AX106" s="81">
        <f t="shared" si="77"/>
        <v>0</v>
      </c>
      <c r="AY106" s="81">
        <f t="shared" si="77"/>
        <v>0</v>
      </c>
      <c r="AZ106" s="22">
        <v>0</v>
      </c>
      <c r="BA106" s="81">
        <f t="shared" si="77"/>
        <v>0</v>
      </c>
      <c r="BB106" s="81">
        <f t="shared" si="77"/>
        <v>0</v>
      </c>
      <c r="BC106" s="25">
        <v>0</v>
      </c>
      <c r="BD106" s="81">
        <f t="shared" si="77"/>
        <v>0</v>
      </c>
      <c r="BE106" s="81">
        <f t="shared" si="77"/>
        <v>0</v>
      </c>
      <c r="BF106" s="81">
        <f t="shared" si="77"/>
        <v>0</v>
      </c>
      <c r="BG106" s="81">
        <f t="shared" si="77"/>
        <v>0</v>
      </c>
      <c r="BH106" s="9"/>
    </row>
    <row r="107" spans="1:60" ht="21" customHeight="1" x14ac:dyDescent="0.2">
      <c r="A107" s="18" t="s">
        <v>264</v>
      </c>
      <c r="B107" s="76"/>
      <c r="C107" s="48" t="s">
        <v>265</v>
      </c>
      <c r="D107" s="18">
        <f>+D108</f>
        <v>200000</v>
      </c>
      <c r="E107" s="18">
        <f t="shared" si="77"/>
        <v>0</v>
      </c>
      <c r="F107" s="18">
        <f t="shared" si="77"/>
        <v>0</v>
      </c>
      <c r="G107" s="18">
        <f t="shared" si="77"/>
        <v>200000</v>
      </c>
      <c r="H107" s="18">
        <f t="shared" si="77"/>
        <v>0</v>
      </c>
      <c r="I107" s="18">
        <f t="shared" si="77"/>
        <v>0</v>
      </c>
      <c r="J107" s="18">
        <f t="shared" si="77"/>
        <v>0</v>
      </c>
      <c r="K107" s="18">
        <f t="shared" si="77"/>
        <v>0</v>
      </c>
      <c r="L107" s="18">
        <f t="shared" si="77"/>
        <v>0</v>
      </c>
      <c r="M107" s="18">
        <f t="shared" si="77"/>
        <v>0</v>
      </c>
      <c r="N107" s="18">
        <f t="shared" si="77"/>
        <v>0</v>
      </c>
      <c r="O107" s="18">
        <f t="shared" si="77"/>
        <v>0</v>
      </c>
      <c r="P107" s="18">
        <f t="shared" si="77"/>
        <v>0</v>
      </c>
      <c r="Q107" s="18">
        <f t="shared" si="77"/>
        <v>0</v>
      </c>
      <c r="R107" s="18">
        <f t="shared" si="77"/>
        <v>0</v>
      </c>
      <c r="S107" s="18">
        <f t="shared" si="77"/>
        <v>0</v>
      </c>
      <c r="T107" s="18">
        <f t="shared" si="77"/>
        <v>0</v>
      </c>
      <c r="U107" s="18">
        <f t="shared" si="77"/>
        <v>0</v>
      </c>
      <c r="V107" s="18">
        <f t="shared" si="77"/>
        <v>0</v>
      </c>
      <c r="W107" s="18">
        <f t="shared" si="77"/>
        <v>0</v>
      </c>
      <c r="X107" s="18">
        <f t="shared" si="77"/>
        <v>0</v>
      </c>
      <c r="Y107" s="18">
        <f t="shared" si="77"/>
        <v>0</v>
      </c>
      <c r="Z107" s="18">
        <f t="shared" si="77"/>
        <v>0</v>
      </c>
      <c r="AA107" s="18">
        <f t="shared" si="77"/>
        <v>0</v>
      </c>
      <c r="AB107" s="18">
        <f t="shared" si="77"/>
        <v>0</v>
      </c>
      <c r="AC107" s="18">
        <f t="shared" si="77"/>
        <v>0</v>
      </c>
      <c r="AD107" s="18">
        <f t="shared" si="77"/>
        <v>0</v>
      </c>
      <c r="AE107" s="18">
        <f t="shared" si="77"/>
        <v>0</v>
      </c>
      <c r="AF107" s="18">
        <f t="shared" si="77"/>
        <v>0</v>
      </c>
      <c r="AG107" s="18">
        <f t="shared" si="77"/>
        <v>0</v>
      </c>
      <c r="AH107" s="18">
        <f t="shared" si="77"/>
        <v>0</v>
      </c>
      <c r="AI107" s="18">
        <f t="shared" si="77"/>
        <v>0</v>
      </c>
      <c r="AJ107" s="18">
        <f t="shared" si="77"/>
        <v>0</v>
      </c>
      <c r="AK107" s="18">
        <f t="shared" si="77"/>
        <v>0</v>
      </c>
      <c r="AL107" s="18">
        <f t="shared" si="77"/>
        <v>0</v>
      </c>
      <c r="AM107" s="18">
        <f t="shared" si="77"/>
        <v>0</v>
      </c>
      <c r="AN107" s="18">
        <f t="shared" si="77"/>
        <v>0</v>
      </c>
      <c r="AO107" s="18">
        <f t="shared" si="77"/>
        <v>0</v>
      </c>
      <c r="AP107" s="18">
        <f t="shared" si="77"/>
        <v>0</v>
      </c>
      <c r="AQ107" s="18">
        <f t="shared" si="77"/>
        <v>0</v>
      </c>
      <c r="AR107" s="18">
        <f t="shared" si="77"/>
        <v>0</v>
      </c>
      <c r="AS107" s="18">
        <f t="shared" si="77"/>
        <v>0</v>
      </c>
      <c r="AT107" s="18">
        <f t="shared" si="77"/>
        <v>0</v>
      </c>
      <c r="AU107" s="18">
        <f t="shared" si="77"/>
        <v>0</v>
      </c>
      <c r="AV107" s="18">
        <f t="shared" si="77"/>
        <v>0</v>
      </c>
      <c r="AW107" s="18">
        <f t="shared" si="77"/>
        <v>0</v>
      </c>
      <c r="AX107" s="18">
        <f t="shared" si="77"/>
        <v>0</v>
      </c>
      <c r="AY107" s="18">
        <f t="shared" si="77"/>
        <v>0</v>
      </c>
      <c r="AZ107" s="18">
        <f t="shared" si="77"/>
        <v>0</v>
      </c>
      <c r="BA107" s="18">
        <f t="shared" si="77"/>
        <v>0</v>
      </c>
      <c r="BB107" s="18">
        <f t="shared" si="77"/>
        <v>0</v>
      </c>
      <c r="BC107" s="18">
        <f t="shared" si="77"/>
        <v>0</v>
      </c>
      <c r="BD107" s="18">
        <f t="shared" si="77"/>
        <v>0</v>
      </c>
      <c r="BE107" s="18">
        <f t="shared" si="77"/>
        <v>0</v>
      </c>
      <c r="BF107" s="18">
        <f t="shared" si="77"/>
        <v>0</v>
      </c>
      <c r="BG107" s="18">
        <f t="shared" si="77"/>
        <v>0</v>
      </c>
      <c r="BH107" s="9"/>
    </row>
    <row r="108" spans="1:60" ht="21" customHeight="1" x14ac:dyDescent="0.2">
      <c r="A108" s="32" t="s">
        <v>266</v>
      </c>
      <c r="B108" s="62">
        <v>10</v>
      </c>
      <c r="C108" s="53" t="s">
        <v>267</v>
      </c>
      <c r="D108" s="32">
        <v>200000</v>
      </c>
      <c r="E108" s="22">
        <v>0</v>
      </c>
      <c r="F108" s="22">
        <v>0</v>
      </c>
      <c r="G108" s="25">
        <f>SUM(D108:E108)-F108</f>
        <v>200000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2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f>SUM(H108:S108)</f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2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f>SUM(U108:AF108)</f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2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5">
        <v>0</v>
      </c>
      <c r="AT108" s="25">
        <f>SUM(AH108:AS108)</f>
        <v>0</v>
      </c>
      <c r="AU108" s="25">
        <v>0</v>
      </c>
      <c r="AV108" s="25">
        <v>0</v>
      </c>
      <c r="AW108" s="25">
        <v>0</v>
      </c>
      <c r="AX108" s="25">
        <v>0</v>
      </c>
      <c r="AY108" s="25">
        <v>0</v>
      </c>
      <c r="AZ108" s="22">
        <v>0</v>
      </c>
      <c r="BA108" s="25">
        <v>0</v>
      </c>
      <c r="BB108" s="25">
        <v>0</v>
      </c>
      <c r="BC108" s="25">
        <v>0</v>
      </c>
      <c r="BD108" s="25">
        <v>0</v>
      </c>
      <c r="BE108" s="25">
        <v>0</v>
      </c>
      <c r="BF108" s="25">
        <v>0</v>
      </c>
      <c r="BG108" s="25">
        <f>SUM(AU108:BF108)</f>
        <v>0</v>
      </c>
      <c r="BH108" s="9"/>
    </row>
    <row r="109" spans="1:60" s="83" customFormat="1" ht="21" customHeight="1" x14ac:dyDescent="0.2">
      <c r="A109" s="13" t="s">
        <v>268</v>
      </c>
      <c r="B109" s="43"/>
      <c r="C109" s="44" t="s">
        <v>269</v>
      </c>
      <c r="D109" s="13">
        <f>+D110</f>
        <v>750000</v>
      </c>
      <c r="E109" s="13">
        <f t="shared" ref="E109:BG110" si="78">+E110</f>
        <v>0</v>
      </c>
      <c r="F109" s="13">
        <f>+F110</f>
        <v>0</v>
      </c>
      <c r="G109" s="13">
        <f t="shared" si="78"/>
        <v>750000</v>
      </c>
      <c r="H109" s="13">
        <f t="shared" si="78"/>
        <v>750000</v>
      </c>
      <c r="I109" s="13">
        <f t="shared" si="78"/>
        <v>0</v>
      </c>
      <c r="J109" s="13">
        <f t="shared" si="78"/>
        <v>0</v>
      </c>
      <c r="K109" s="13">
        <f t="shared" si="78"/>
        <v>0</v>
      </c>
      <c r="L109" s="13">
        <f t="shared" si="78"/>
        <v>0</v>
      </c>
      <c r="M109" s="13">
        <f t="shared" si="78"/>
        <v>0</v>
      </c>
      <c r="N109" s="13">
        <f t="shared" si="78"/>
        <v>0</v>
      </c>
      <c r="O109" s="13">
        <f t="shared" si="78"/>
        <v>0</v>
      </c>
      <c r="P109" s="13">
        <f t="shared" si="78"/>
        <v>0</v>
      </c>
      <c r="Q109" s="13">
        <f t="shared" si="78"/>
        <v>-365317.245</v>
      </c>
      <c r="R109" s="13">
        <f t="shared" si="78"/>
        <v>0</v>
      </c>
      <c r="S109" s="13">
        <f t="shared" si="78"/>
        <v>0</v>
      </c>
      <c r="T109" s="13">
        <f t="shared" si="78"/>
        <v>384682.755</v>
      </c>
      <c r="U109" s="13">
        <f t="shared" si="78"/>
        <v>36238.79</v>
      </c>
      <c r="V109" s="13">
        <f t="shared" si="78"/>
        <v>39949.614999999998</v>
      </c>
      <c r="W109" s="13">
        <f t="shared" si="78"/>
        <v>29476.531000000003</v>
      </c>
      <c r="X109" s="13">
        <f t="shared" si="78"/>
        <v>-7346.482</v>
      </c>
      <c r="Y109" s="13">
        <f t="shared" si="78"/>
        <v>-7762.232</v>
      </c>
      <c r="Z109" s="13">
        <f t="shared" si="78"/>
        <v>22067.584999999999</v>
      </c>
      <c r="AA109" s="13">
        <f t="shared" si="78"/>
        <v>28077.333000000002</v>
      </c>
      <c r="AB109" s="13">
        <f t="shared" si="78"/>
        <v>22859.475999999999</v>
      </c>
      <c r="AC109" s="13">
        <f t="shared" si="78"/>
        <v>39554.031000000003</v>
      </c>
      <c r="AD109" s="13">
        <f t="shared" si="78"/>
        <v>31568.108</v>
      </c>
      <c r="AE109" s="13">
        <f t="shared" si="78"/>
        <v>0</v>
      </c>
      <c r="AF109" s="13">
        <f t="shared" si="78"/>
        <v>0</v>
      </c>
      <c r="AG109" s="13">
        <f t="shared" si="78"/>
        <v>234682.75499999998</v>
      </c>
      <c r="AH109" s="13">
        <f t="shared" si="78"/>
        <v>36238.79</v>
      </c>
      <c r="AI109" s="13">
        <f t="shared" si="78"/>
        <v>19418.240999999998</v>
      </c>
      <c r="AJ109" s="13">
        <f t="shared" si="78"/>
        <v>29247.607</v>
      </c>
      <c r="AK109" s="13">
        <f t="shared" si="78"/>
        <v>-7346.482</v>
      </c>
      <c r="AL109" s="13">
        <f t="shared" si="78"/>
        <v>-7762.232</v>
      </c>
      <c r="AM109" s="13">
        <f t="shared" si="78"/>
        <v>6394.0300000000007</v>
      </c>
      <c r="AN109" s="13">
        <f t="shared" si="78"/>
        <v>26937.360000000001</v>
      </c>
      <c r="AO109" s="13">
        <f t="shared" si="78"/>
        <v>21214.641</v>
      </c>
      <c r="AP109" s="13">
        <f t="shared" si="78"/>
        <v>-33409.133000000002</v>
      </c>
      <c r="AQ109" s="13">
        <f t="shared" si="78"/>
        <v>18987.005000000001</v>
      </c>
      <c r="AR109" s="13">
        <f t="shared" si="78"/>
        <v>0</v>
      </c>
      <c r="AS109" s="13">
        <f t="shared" si="78"/>
        <v>0</v>
      </c>
      <c r="AT109" s="13">
        <f t="shared" si="78"/>
        <v>109919.82699999999</v>
      </c>
      <c r="AU109" s="13">
        <f t="shared" si="78"/>
        <v>36238.79</v>
      </c>
      <c r="AV109" s="13">
        <f t="shared" si="78"/>
        <v>19418.240999999998</v>
      </c>
      <c r="AW109" s="13">
        <f t="shared" si="78"/>
        <v>29247.607</v>
      </c>
      <c r="AX109" s="13">
        <f t="shared" si="78"/>
        <v>-7346.482</v>
      </c>
      <c r="AY109" s="13">
        <f t="shared" si="78"/>
        <v>-7762.232</v>
      </c>
      <c r="AZ109" s="13">
        <f t="shared" si="78"/>
        <v>6394.0300000000007</v>
      </c>
      <c r="BA109" s="13">
        <f t="shared" si="78"/>
        <v>26937.360000000001</v>
      </c>
      <c r="BB109" s="13">
        <f t="shared" si="78"/>
        <v>21214.641</v>
      </c>
      <c r="BC109" s="13">
        <f t="shared" si="78"/>
        <v>-33409.133000000002</v>
      </c>
      <c r="BD109" s="13">
        <f t="shared" si="78"/>
        <v>18987.005000000001</v>
      </c>
      <c r="BE109" s="13">
        <f t="shared" si="78"/>
        <v>0</v>
      </c>
      <c r="BF109" s="13">
        <f t="shared" si="78"/>
        <v>0</v>
      </c>
      <c r="BG109" s="13">
        <f t="shared" si="78"/>
        <v>109919.82699999999</v>
      </c>
      <c r="BH109" s="82"/>
    </row>
    <row r="110" spans="1:60" ht="21" customHeight="1" x14ac:dyDescent="0.2">
      <c r="A110" s="18" t="s">
        <v>270</v>
      </c>
      <c r="B110" s="76"/>
      <c r="C110" s="48" t="s">
        <v>271</v>
      </c>
      <c r="D110" s="18">
        <f>+D111</f>
        <v>750000</v>
      </c>
      <c r="E110" s="18">
        <f t="shared" si="78"/>
        <v>0</v>
      </c>
      <c r="F110" s="18">
        <f t="shared" si="78"/>
        <v>0</v>
      </c>
      <c r="G110" s="18">
        <f t="shared" si="78"/>
        <v>750000</v>
      </c>
      <c r="H110" s="18">
        <f t="shared" si="78"/>
        <v>750000</v>
      </c>
      <c r="I110" s="18">
        <f t="shared" si="78"/>
        <v>0</v>
      </c>
      <c r="J110" s="18">
        <f t="shared" si="78"/>
        <v>0</v>
      </c>
      <c r="K110" s="18">
        <f t="shared" si="78"/>
        <v>0</v>
      </c>
      <c r="L110" s="18">
        <f t="shared" si="78"/>
        <v>0</v>
      </c>
      <c r="M110" s="18">
        <f t="shared" si="78"/>
        <v>0</v>
      </c>
      <c r="N110" s="18">
        <f t="shared" si="78"/>
        <v>0</v>
      </c>
      <c r="O110" s="18">
        <f t="shared" si="78"/>
        <v>0</v>
      </c>
      <c r="P110" s="18">
        <f t="shared" si="78"/>
        <v>0</v>
      </c>
      <c r="Q110" s="18">
        <f t="shared" si="78"/>
        <v>-365317.245</v>
      </c>
      <c r="R110" s="18">
        <f t="shared" si="78"/>
        <v>0</v>
      </c>
      <c r="S110" s="18">
        <f t="shared" si="78"/>
        <v>0</v>
      </c>
      <c r="T110" s="18">
        <f t="shared" si="78"/>
        <v>384682.755</v>
      </c>
      <c r="U110" s="18">
        <f t="shared" si="78"/>
        <v>36238.79</v>
      </c>
      <c r="V110" s="18">
        <f t="shared" si="78"/>
        <v>39949.614999999998</v>
      </c>
      <c r="W110" s="18">
        <f t="shared" si="78"/>
        <v>29476.531000000003</v>
      </c>
      <c r="X110" s="18">
        <f t="shared" si="78"/>
        <v>-7346.482</v>
      </c>
      <c r="Y110" s="18">
        <f t="shared" si="78"/>
        <v>-7762.232</v>
      </c>
      <c r="Z110" s="18">
        <f t="shared" si="78"/>
        <v>22067.584999999999</v>
      </c>
      <c r="AA110" s="18">
        <f t="shared" si="78"/>
        <v>28077.333000000002</v>
      </c>
      <c r="AB110" s="18">
        <f t="shared" si="78"/>
        <v>22859.475999999999</v>
      </c>
      <c r="AC110" s="18">
        <f t="shared" si="78"/>
        <v>39554.031000000003</v>
      </c>
      <c r="AD110" s="18">
        <f t="shared" si="78"/>
        <v>31568.108</v>
      </c>
      <c r="AE110" s="18">
        <f t="shared" si="78"/>
        <v>0</v>
      </c>
      <c r="AF110" s="18">
        <f t="shared" si="78"/>
        <v>0</v>
      </c>
      <c r="AG110" s="18">
        <f t="shared" si="78"/>
        <v>234682.75499999998</v>
      </c>
      <c r="AH110" s="18">
        <f t="shared" si="78"/>
        <v>36238.79</v>
      </c>
      <c r="AI110" s="18">
        <f t="shared" si="78"/>
        <v>19418.240999999998</v>
      </c>
      <c r="AJ110" s="18">
        <f t="shared" si="78"/>
        <v>29247.607</v>
      </c>
      <c r="AK110" s="18">
        <f t="shared" si="78"/>
        <v>-7346.482</v>
      </c>
      <c r="AL110" s="18">
        <f t="shared" si="78"/>
        <v>-7762.232</v>
      </c>
      <c r="AM110" s="18">
        <f t="shared" si="78"/>
        <v>6394.0300000000007</v>
      </c>
      <c r="AN110" s="18">
        <f t="shared" si="78"/>
        <v>26937.360000000001</v>
      </c>
      <c r="AO110" s="18">
        <f t="shared" si="78"/>
        <v>21214.641</v>
      </c>
      <c r="AP110" s="18">
        <f t="shared" si="78"/>
        <v>-33409.133000000002</v>
      </c>
      <c r="AQ110" s="18">
        <f t="shared" si="78"/>
        <v>18987.005000000001</v>
      </c>
      <c r="AR110" s="18">
        <f t="shared" si="78"/>
        <v>0</v>
      </c>
      <c r="AS110" s="18">
        <f t="shared" si="78"/>
        <v>0</v>
      </c>
      <c r="AT110" s="18">
        <f t="shared" si="78"/>
        <v>109919.82699999999</v>
      </c>
      <c r="AU110" s="18">
        <f t="shared" si="78"/>
        <v>36238.79</v>
      </c>
      <c r="AV110" s="18">
        <f t="shared" si="78"/>
        <v>19418.240999999998</v>
      </c>
      <c r="AW110" s="18">
        <f t="shared" si="78"/>
        <v>29247.607</v>
      </c>
      <c r="AX110" s="18">
        <f t="shared" si="78"/>
        <v>-7346.482</v>
      </c>
      <c r="AY110" s="18">
        <f t="shared" si="78"/>
        <v>-7762.232</v>
      </c>
      <c r="AZ110" s="18">
        <f t="shared" si="78"/>
        <v>6394.0300000000007</v>
      </c>
      <c r="BA110" s="18">
        <f t="shared" si="78"/>
        <v>26937.360000000001</v>
      </c>
      <c r="BB110" s="18">
        <f t="shared" si="78"/>
        <v>21214.641</v>
      </c>
      <c r="BC110" s="18">
        <f t="shared" si="78"/>
        <v>-33409.133000000002</v>
      </c>
      <c r="BD110" s="18">
        <f t="shared" si="78"/>
        <v>18987.005000000001</v>
      </c>
      <c r="BE110" s="18">
        <f t="shared" si="78"/>
        <v>0</v>
      </c>
      <c r="BF110" s="18">
        <f t="shared" si="78"/>
        <v>0</v>
      </c>
      <c r="BG110" s="18">
        <f t="shared" si="78"/>
        <v>109919.82699999999</v>
      </c>
      <c r="BH110" s="9"/>
    </row>
    <row r="111" spans="1:60" ht="21" customHeight="1" x14ac:dyDescent="0.2">
      <c r="A111" s="18" t="s">
        <v>272</v>
      </c>
      <c r="B111" s="76"/>
      <c r="C111" s="77" t="s">
        <v>273</v>
      </c>
      <c r="D111" s="18">
        <f t="shared" ref="D111:I111" si="79">SUM(D112:D113)</f>
        <v>750000</v>
      </c>
      <c r="E111" s="18">
        <f>SUM(E112:E113)</f>
        <v>0</v>
      </c>
      <c r="F111" s="18">
        <f t="shared" si="79"/>
        <v>0</v>
      </c>
      <c r="G111" s="18">
        <f>SUM(G112:G113)</f>
        <v>750000</v>
      </c>
      <c r="H111" s="18">
        <f t="shared" si="79"/>
        <v>750000</v>
      </c>
      <c r="I111" s="18">
        <f t="shared" si="79"/>
        <v>0</v>
      </c>
      <c r="J111" s="18">
        <f t="shared" ref="J111:S111" si="80">SUM(J112:J113)</f>
        <v>0</v>
      </c>
      <c r="K111" s="18">
        <f t="shared" si="80"/>
        <v>0</v>
      </c>
      <c r="L111" s="18">
        <f t="shared" si="80"/>
        <v>0</v>
      </c>
      <c r="M111" s="18">
        <f>SUM(M112:M113)</f>
        <v>0</v>
      </c>
      <c r="N111" s="18">
        <f t="shared" si="80"/>
        <v>0</v>
      </c>
      <c r="O111" s="18">
        <f t="shared" si="80"/>
        <v>0</v>
      </c>
      <c r="P111" s="18">
        <f t="shared" si="80"/>
        <v>0</v>
      </c>
      <c r="Q111" s="18">
        <f t="shared" si="80"/>
        <v>-365317.245</v>
      </c>
      <c r="R111" s="18">
        <f t="shared" si="80"/>
        <v>0</v>
      </c>
      <c r="S111" s="18">
        <f t="shared" si="80"/>
        <v>0</v>
      </c>
      <c r="T111" s="18">
        <f>SUM(T112:T113)</f>
        <v>384682.755</v>
      </c>
      <c r="U111" s="18">
        <f>SUM(U112:U113)</f>
        <v>36238.79</v>
      </c>
      <c r="V111" s="18">
        <f t="shared" ref="V111:AF111" si="81">SUM(V112:V113)</f>
        <v>39949.614999999998</v>
      </c>
      <c r="W111" s="18">
        <f t="shared" si="81"/>
        <v>29476.531000000003</v>
      </c>
      <c r="X111" s="18">
        <f t="shared" si="81"/>
        <v>-7346.482</v>
      </c>
      <c r="Y111" s="18">
        <f t="shared" si="81"/>
        <v>-7762.232</v>
      </c>
      <c r="Z111" s="18">
        <f>SUM(Z112:Z113)</f>
        <v>22067.584999999999</v>
      </c>
      <c r="AA111" s="18">
        <f t="shared" si="81"/>
        <v>28077.333000000002</v>
      </c>
      <c r="AB111" s="18">
        <f t="shared" si="81"/>
        <v>22859.475999999999</v>
      </c>
      <c r="AC111" s="18">
        <f t="shared" si="81"/>
        <v>39554.031000000003</v>
      </c>
      <c r="AD111" s="18">
        <f t="shared" si="81"/>
        <v>31568.108</v>
      </c>
      <c r="AE111" s="18">
        <f t="shared" si="81"/>
        <v>0</v>
      </c>
      <c r="AF111" s="18">
        <f t="shared" si="81"/>
        <v>0</v>
      </c>
      <c r="AG111" s="18">
        <f>SUM(AG112:AG113)</f>
        <v>234682.75499999998</v>
      </c>
      <c r="AH111" s="18">
        <f>SUM(AH112:AH113)</f>
        <v>36238.79</v>
      </c>
      <c r="AI111" s="18">
        <f t="shared" ref="AI111:AS111" si="82">SUM(AI112:AI113)</f>
        <v>19418.240999999998</v>
      </c>
      <c r="AJ111" s="18">
        <f t="shared" si="82"/>
        <v>29247.607</v>
      </c>
      <c r="AK111" s="18">
        <f t="shared" si="82"/>
        <v>-7346.482</v>
      </c>
      <c r="AL111" s="18">
        <f t="shared" si="82"/>
        <v>-7762.232</v>
      </c>
      <c r="AM111" s="18">
        <f>SUM(AM112:AM113)</f>
        <v>6394.0300000000007</v>
      </c>
      <c r="AN111" s="18">
        <f t="shared" si="82"/>
        <v>26937.360000000001</v>
      </c>
      <c r="AO111" s="18">
        <f t="shared" si="82"/>
        <v>21214.641</v>
      </c>
      <c r="AP111" s="18">
        <f t="shared" si="82"/>
        <v>-33409.133000000002</v>
      </c>
      <c r="AQ111" s="18">
        <f t="shared" si="82"/>
        <v>18987.005000000001</v>
      </c>
      <c r="AR111" s="18">
        <f t="shared" si="82"/>
        <v>0</v>
      </c>
      <c r="AS111" s="18">
        <f t="shared" si="82"/>
        <v>0</v>
      </c>
      <c r="AT111" s="18">
        <f>SUM(AT112:AT113)</f>
        <v>109919.82699999999</v>
      </c>
      <c r="AU111" s="18">
        <f>SUM(AU112:AU113)</f>
        <v>36238.79</v>
      </c>
      <c r="AV111" s="18">
        <f t="shared" ref="AV111:BF111" si="83">SUM(AV112:AV113)</f>
        <v>19418.240999999998</v>
      </c>
      <c r="AW111" s="18">
        <f t="shared" si="83"/>
        <v>29247.607</v>
      </c>
      <c r="AX111" s="18">
        <f t="shared" si="83"/>
        <v>-7346.482</v>
      </c>
      <c r="AY111" s="18">
        <f t="shared" si="83"/>
        <v>-7762.232</v>
      </c>
      <c r="AZ111" s="18">
        <f>SUM(AZ112:AZ113)</f>
        <v>6394.0300000000007</v>
      </c>
      <c r="BA111" s="18">
        <f t="shared" si="83"/>
        <v>26937.360000000001</v>
      </c>
      <c r="BB111" s="18">
        <f t="shared" si="83"/>
        <v>21214.641</v>
      </c>
      <c r="BC111" s="18">
        <f t="shared" si="83"/>
        <v>-33409.133000000002</v>
      </c>
      <c r="BD111" s="18">
        <f t="shared" si="83"/>
        <v>18987.005000000001</v>
      </c>
      <c r="BE111" s="18">
        <f t="shared" si="83"/>
        <v>0</v>
      </c>
      <c r="BF111" s="18">
        <f t="shared" si="83"/>
        <v>0</v>
      </c>
      <c r="BG111" s="18">
        <f>SUM(BG112:BG113)</f>
        <v>109919.82699999999</v>
      </c>
      <c r="BH111" s="9"/>
    </row>
    <row r="112" spans="1:60" ht="21" customHeight="1" x14ac:dyDescent="0.2">
      <c r="A112" s="32" t="s">
        <v>274</v>
      </c>
      <c r="B112" s="62">
        <v>10</v>
      </c>
      <c r="C112" s="50" t="s">
        <v>275</v>
      </c>
      <c r="D112" s="22">
        <v>450000</v>
      </c>
      <c r="E112" s="22">
        <v>0</v>
      </c>
      <c r="F112" s="22">
        <v>0</v>
      </c>
      <c r="G112" s="25">
        <f>SUM(D112:E112)-F112</f>
        <v>450000</v>
      </c>
      <c r="H112" s="25">
        <v>450000</v>
      </c>
      <c r="I112" s="25">
        <v>0</v>
      </c>
      <c r="J112" s="25">
        <v>0</v>
      </c>
      <c r="K112" s="25">
        <v>0</v>
      </c>
      <c r="L112" s="25">
        <v>0</v>
      </c>
      <c r="M112" s="22">
        <v>0</v>
      </c>
      <c r="N112" s="25">
        <v>0</v>
      </c>
      <c r="O112" s="25">
        <v>0</v>
      </c>
      <c r="P112" s="25">
        <v>0</v>
      </c>
      <c r="Q112" s="25">
        <v>-200919.15599999999</v>
      </c>
      <c r="R112" s="25">
        <v>0</v>
      </c>
      <c r="S112" s="25">
        <v>0</v>
      </c>
      <c r="T112" s="25">
        <f>SUM(H112:S112)</f>
        <v>249080.84400000001</v>
      </c>
      <c r="U112" s="25">
        <v>14820.386</v>
      </c>
      <c r="V112" s="25">
        <v>26519.413</v>
      </c>
      <c r="W112" s="25">
        <v>29109.187000000002</v>
      </c>
      <c r="X112" s="25">
        <v>-11115.386</v>
      </c>
      <c r="Y112" s="25">
        <v>-6148.875</v>
      </c>
      <c r="Z112" s="22">
        <v>12481.775</v>
      </c>
      <c r="AA112" s="25">
        <v>19607.848000000002</v>
      </c>
      <c r="AB112" s="25">
        <v>16052.808999999999</v>
      </c>
      <c r="AC112" s="25">
        <v>32499.296999999999</v>
      </c>
      <c r="AD112" s="25">
        <v>15254.39</v>
      </c>
      <c r="AE112" s="25">
        <v>0</v>
      </c>
      <c r="AF112" s="25">
        <v>0</v>
      </c>
      <c r="AG112" s="25">
        <f>SUM(U112:AF112)</f>
        <v>149080.84399999998</v>
      </c>
      <c r="AH112" s="25">
        <v>14820.386</v>
      </c>
      <c r="AI112" s="25">
        <v>20080.154999999999</v>
      </c>
      <c r="AJ112" s="25">
        <v>28880.262999999999</v>
      </c>
      <c r="AK112" s="25">
        <v>-11115.386</v>
      </c>
      <c r="AL112" s="25">
        <v>-6148.875</v>
      </c>
      <c r="AM112" s="22">
        <v>-340.59699999999998</v>
      </c>
      <c r="AN112" s="25">
        <v>18467.875</v>
      </c>
      <c r="AO112" s="25">
        <v>14407.974</v>
      </c>
      <c r="AP112" s="25">
        <v>-12350.376</v>
      </c>
      <c r="AQ112" s="25">
        <v>7505.8249999999998</v>
      </c>
      <c r="AR112" s="25">
        <v>0</v>
      </c>
      <c r="AS112" s="25">
        <v>0</v>
      </c>
      <c r="AT112" s="25">
        <f>SUM(AH112:AS112)</f>
        <v>74207.243999999992</v>
      </c>
      <c r="AU112" s="25">
        <v>14820.386</v>
      </c>
      <c r="AV112" s="25">
        <v>20080.154999999999</v>
      </c>
      <c r="AW112" s="25">
        <v>28880.262999999999</v>
      </c>
      <c r="AX112" s="25">
        <v>-11115.386</v>
      </c>
      <c r="AY112" s="25">
        <v>-6148.875</v>
      </c>
      <c r="AZ112" s="22">
        <v>-340.59699999999998</v>
      </c>
      <c r="BA112" s="25">
        <v>18467.875</v>
      </c>
      <c r="BB112" s="25">
        <v>14407.974</v>
      </c>
      <c r="BC112" s="25">
        <v>-12350.376</v>
      </c>
      <c r="BD112" s="25">
        <v>7505.8249999999998</v>
      </c>
      <c r="BE112" s="25">
        <v>0</v>
      </c>
      <c r="BF112" s="25">
        <v>0</v>
      </c>
      <c r="BG112" s="25">
        <f>SUM(AU112:BF112)</f>
        <v>74207.243999999992</v>
      </c>
      <c r="BH112" s="9"/>
    </row>
    <row r="113" spans="1:60" ht="21" customHeight="1" x14ac:dyDescent="0.2">
      <c r="A113" s="57" t="s">
        <v>276</v>
      </c>
      <c r="B113" s="84">
        <v>10</v>
      </c>
      <c r="C113" s="60" t="s">
        <v>277</v>
      </c>
      <c r="D113" s="57">
        <v>300000</v>
      </c>
      <c r="E113" s="22">
        <v>0</v>
      </c>
      <c r="F113" s="22">
        <v>0</v>
      </c>
      <c r="G113" s="25">
        <f>SUM(D113:E113)-F113</f>
        <v>300000</v>
      </c>
      <c r="H113" s="25">
        <v>300000</v>
      </c>
      <c r="I113" s="25">
        <v>0</v>
      </c>
      <c r="J113" s="25">
        <v>0</v>
      </c>
      <c r="K113" s="25">
        <v>0</v>
      </c>
      <c r="L113" s="25">
        <v>0</v>
      </c>
      <c r="M113" s="22">
        <v>0</v>
      </c>
      <c r="N113" s="25">
        <v>0</v>
      </c>
      <c r="O113" s="25">
        <v>0</v>
      </c>
      <c r="P113" s="25">
        <v>0</v>
      </c>
      <c r="Q113" s="25">
        <v>-164398.08900000001</v>
      </c>
      <c r="R113" s="25">
        <v>0</v>
      </c>
      <c r="S113" s="25">
        <v>0</v>
      </c>
      <c r="T113" s="25">
        <f>SUM(H113:S113)</f>
        <v>135601.91099999999</v>
      </c>
      <c r="U113" s="25">
        <v>21418.403999999999</v>
      </c>
      <c r="V113" s="25">
        <v>13430.201999999999</v>
      </c>
      <c r="W113" s="25">
        <v>367.34399999999999</v>
      </c>
      <c r="X113" s="25">
        <v>3768.904</v>
      </c>
      <c r="Y113" s="25">
        <v>-1613.357</v>
      </c>
      <c r="Z113" s="22">
        <v>9585.81</v>
      </c>
      <c r="AA113" s="25">
        <v>8469.4850000000006</v>
      </c>
      <c r="AB113" s="25">
        <v>6806.6670000000004</v>
      </c>
      <c r="AC113" s="25">
        <v>7054.7340000000004</v>
      </c>
      <c r="AD113" s="25">
        <v>16313.718000000001</v>
      </c>
      <c r="AE113" s="25">
        <v>0</v>
      </c>
      <c r="AF113" s="25">
        <v>0</v>
      </c>
      <c r="AG113" s="25">
        <f>SUM(U113:AF113)</f>
        <v>85601.910999999993</v>
      </c>
      <c r="AH113" s="25">
        <v>21418.403999999999</v>
      </c>
      <c r="AI113" s="25">
        <v>-661.91399999999999</v>
      </c>
      <c r="AJ113" s="25">
        <v>367.34399999999999</v>
      </c>
      <c r="AK113" s="25">
        <v>3768.904</v>
      </c>
      <c r="AL113" s="25">
        <v>-1613.357</v>
      </c>
      <c r="AM113" s="22">
        <v>6734.6270000000004</v>
      </c>
      <c r="AN113" s="25">
        <v>8469.4850000000006</v>
      </c>
      <c r="AO113" s="25">
        <v>6806.6670000000004</v>
      </c>
      <c r="AP113" s="25">
        <v>-21058.757000000001</v>
      </c>
      <c r="AQ113" s="25">
        <v>11481.18</v>
      </c>
      <c r="AR113" s="25">
        <v>0</v>
      </c>
      <c r="AS113" s="25">
        <v>0</v>
      </c>
      <c r="AT113" s="25">
        <f>SUM(AH113:AS113)</f>
        <v>35712.582999999999</v>
      </c>
      <c r="AU113" s="25">
        <v>21418.403999999999</v>
      </c>
      <c r="AV113" s="25">
        <v>-661.91399999999999</v>
      </c>
      <c r="AW113" s="25">
        <v>367.34399999999999</v>
      </c>
      <c r="AX113" s="25">
        <v>3768.904</v>
      </c>
      <c r="AY113" s="25">
        <v>-1613.357</v>
      </c>
      <c r="AZ113" s="22">
        <v>6734.6270000000004</v>
      </c>
      <c r="BA113" s="25">
        <v>8469.4850000000006</v>
      </c>
      <c r="BB113" s="25">
        <v>6806.6670000000004</v>
      </c>
      <c r="BC113" s="25">
        <v>-21058.757000000001</v>
      </c>
      <c r="BD113" s="25">
        <v>11481.18</v>
      </c>
      <c r="BE113" s="25">
        <v>0</v>
      </c>
      <c r="BF113" s="25">
        <v>0</v>
      </c>
      <c r="BG113" s="25">
        <f>SUM(AU113:BF113)</f>
        <v>35712.582999999999</v>
      </c>
      <c r="BH113" s="9"/>
    </row>
    <row r="114" spans="1:60" s="83" customFormat="1" ht="21" customHeight="1" x14ac:dyDescent="0.2">
      <c r="A114" s="13" t="s">
        <v>278</v>
      </c>
      <c r="B114" s="43"/>
      <c r="C114" s="44" t="s">
        <v>279</v>
      </c>
      <c r="D114" s="13">
        <f>+D115</f>
        <v>0</v>
      </c>
      <c r="E114" s="13">
        <f t="shared" ref="E114:BG114" si="84">+E115</f>
        <v>0</v>
      </c>
      <c r="F114" s="13">
        <f t="shared" si="84"/>
        <v>0</v>
      </c>
      <c r="G114" s="13">
        <f t="shared" si="84"/>
        <v>0</v>
      </c>
      <c r="H114" s="13">
        <f t="shared" si="84"/>
        <v>0</v>
      </c>
      <c r="I114" s="13">
        <f t="shared" si="84"/>
        <v>0</v>
      </c>
      <c r="J114" s="13">
        <f t="shared" si="84"/>
        <v>0</v>
      </c>
      <c r="K114" s="13">
        <f t="shared" si="84"/>
        <v>0</v>
      </c>
      <c r="L114" s="13">
        <f t="shared" si="84"/>
        <v>0</v>
      </c>
      <c r="M114" s="13">
        <f t="shared" si="84"/>
        <v>0</v>
      </c>
      <c r="N114" s="13">
        <f t="shared" si="84"/>
        <v>0</v>
      </c>
      <c r="O114" s="13">
        <f t="shared" si="84"/>
        <v>0</v>
      </c>
      <c r="P114" s="13">
        <f t="shared" si="84"/>
        <v>0</v>
      </c>
      <c r="Q114" s="13">
        <f t="shared" si="84"/>
        <v>0</v>
      </c>
      <c r="R114" s="13">
        <f t="shared" si="84"/>
        <v>0</v>
      </c>
      <c r="S114" s="13">
        <f t="shared" si="84"/>
        <v>0</v>
      </c>
      <c r="T114" s="13">
        <f t="shared" si="84"/>
        <v>0</v>
      </c>
      <c r="U114" s="13">
        <f t="shared" si="84"/>
        <v>0</v>
      </c>
      <c r="V114" s="13">
        <f t="shared" si="84"/>
        <v>0</v>
      </c>
      <c r="W114" s="13">
        <f t="shared" si="84"/>
        <v>0</v>
      </c>
      <c r="X114" s="13">
        <f t="shared" si="84"/>
        <v>0</v>
      </c>
      <c r="Y114" s="13">
        <f t="shared" si="84"/>
        <v>0</v>
      </c>
      <c r="Z114" s="13">
        <f t="shared" si="84"/>
        <v>0</v>
      </c>
      <c r="AA114" s="13">
        <f t="shared" si="84"/>
        <v>0</v>
      </c>
      <c r="AB114" s="13">
        <f t="shared" si="84"/>
        <v>0</v>
      </c>
      <c r="AC114" s="13">
        <f t="shared" si="84"/>
        <v>0</v>
      </c>
      <c r="AD114" s="13">
        <f t="shared" si="84"/>
        <v>0</v>
      </c>
      <c r="AE114" s="13">
        <f t="shared" si="84"/>
        <v>0</v>
      </c>
      <c r="AF114" s="13">
        <f t="shared" si="84"/>
        <v>0</v>
      </c>
      <c r="AG114" s="13">
        <f t="shared" si="84"/>
        <v>0</v>
      </c>
      <c r="AH114" s="13">
        <f t="shared" si="84"/>
        <v>0</v>
      </c>
      <c r="AI114" s="13">
        <f t="shared" si="84"/>
        <v>0</v>
      </c>
      <c r="AJ114" s="13">
        <f t="shared" si="84"/>
        <v>0</v>
      </c>
      <c r="AK114" s="13">
        <f t="shared" si="84"/>
        <v>0</v>
      </c>
      <c r="AL114" s="13">
        <f t="shared" si="84"/>
        <v>0</v>
      </c>
      <c r="AM114" s="13">
        <f t="shared" si="84"/>
        <v>0</v>
      </c>
      <c r="AN114" s="13">
        <f t="shared" si="84"/>
        <v>0</v>
      </c>
      <c r="AO114" s="13">
        <f t="shared" si="84"/>
        <v>0</v>
      </c>
      <c r="AP114" s="13">
        <f t="shared" si="84"/>
        <v>0</v>
      </c>
      <c r="AQ114" s="13">
        <f t="shared" si="84"/>
        <v>0</v>
      </c>
      <c r="AR114" s="13">
        <f t="shared" si="84"/>
        <v>0</v>
      </c>
      <c r="AS114" s="13">
        <f t="shared" si="84"/>
        <v>0</v>
      </c>
      <c r="AT114" s="13">
        <f t="shared" si="84"/>
        <v>0</v>
      </c>
      <c r="AU114" s="13">
        <f t="shared" si="84"/>
        <v>0</v>
      </c>
      <c r="AV114" s="13">
        <f t="shared" si="84"/>
        <v>0</v>
      </c>
      <c r="AW114" s="13">
        <f t="shared" si="84"/>
        <v>0</v>
      </c>
      <c r="AX114" s="13">
        <f t="shared" si="84"/>
        <v>0</v>
      </c>
      <c r="AY114" s="13">
        <f t="shared" si="84"/>
        <v>0</v>
      </c>
      <c r="AZ114" s="13">
        <f t="shared" si="84"/>
        <v>0</v>
      </c>
      <c r="BA114" s="13">
        <f t="shared" si="84"/>
        <v>0</v>
      </c>
      <c r="BB114" s="13">
        <f t="shared" si="84"/>
        <v>0</v>
      </c>
      <c r="BC114" s="13">
        <f t="shared" si="84"/>
        <v>0</v>
      </c>
      <c r="BD114" s="13">
        <f t="shared" si="84"/>
        <v>0</v>
      </c>
      <c r="BE114" s="13">
        <f t="shared" si="84"/>
        <v>0</v>
      </c>
      <c r="BF114" s="13">
        <f t="shared" si="84"/>
        <v>0</v>
      </c>
      <c r="BG114" s="13">
        <f t="shared" si="84"/>
        <v>0</v>
      </c>
      <c r="BH114" s="82"/>
    </row>
    <row r="115" spans="1:60" ht="21" customHeight="1" x14ac:dyDescent="0.2">
      <c r="A115" s="18" t="s">
        <v>280</v>
      </c>
      <c r="B115" s="76"/>
      <c r="C115" s="48" t="s">
        <v>281</v>
      </c>
      <c r="D115" s="18">
        <f t="shared" ref="D115:S115" si="85">SUM(D116:D117)</f>
        <v>0</v>
      </c>
      <c r="E115" s="18">
        <f t="shared" si="85"/>
        <v>0</v>
      </c>
      <c r="F115" s="18">
        <f t="shared" si="85"/>
        <v>0</v>
      </c>
      <c r="G115" s="18">
        <f t="shared" si="85"/>
        <v>0</v>
      </c>
      <c r="H115" s="18">
        <f t="shared" si="85"/>
        <v>0</v>
      </c>
      <c r="I115" s="18">
        <f t="shared" si="85"/>
        <v>0</v>
      </c>
      <c r="J115" s="18">
        <f t="shared" si="85"/>
        <v>0</v>
      </c>
      <c r="K115" s="18">
        <f t="shared" si="85"/>
        <v>0</v>
      </c>
      <c r="L115" s="18">
        <f t="shared" si="85"/>
        <v>0</v>
      </c>
      <c r="M115" s="18">
        <f>SUM(M116:M117)</f>
        <v>0</v>
      </c>
      <c r="N115" s="18">
        <f t="shared" si="85"/>
        <v>0</v>
      </c>
      <c r="O115" s="18">
        <f t="shared" si="85"/>
        <v>0</v>
      </c>
      <c r="P115" s="18">
        <f t="shared" si="85"/>
        <v>0</v>
      </c>
      <c r="Q115" s="18">
        <f t="shared" si="85"/>
        <v>0</v>
      </c>
      <c r="R115" s="18">
        <f t="shared" si="85"/>
        <v>0</v>
      </c>
      <c r="S115" s="18">
        <f t="shared" si="85"/>
        <v>0</v>
      </c>
      <c r="T115" s="18">
        <f>SUM(T116:T117)</f>
        <v>0</v>
      </c>
      <c r="U115" s="18">
        <f>SUM(U116:U117)</f>
        <v>0</v>
      </c>
      <c r="V115" s="18">
        <f t="shared" ref="V115:AF115" si="86">SUM(V116:V117)</f>
        <v>0</v>
      </c>
      <c r="W115" s="18">
        <f t="shared" si="86"/>
        <v>0</v>
      </c>
      <c r="X115" s="18">
        <f t="shared" si="86"/>
        <v>0</v>
      </c>
      <c r="Y115" s="18">
        <f t="shared" si="86"/>
        <v>0</v>
      </c>
      <c r="Z115" s="18">
        <f>SUM(Z116:Z117)</f>
        <v>0</v>
      </c>
      <c r="AA115" s="18">
        <f t="shared" si="86"/>
        <v>0</v>
      </c>
      <c r="AB115" s="18">
        <f t="shared" si="86"/>
        <v>0</v>
      </c>
      <c r="AC115" s="18">
        <f t="shared" si="86"/>
        <v>0</v>
      </c>
      <c r="AD115" s="18">
        <f t="shared" si="86"/>
        <v>0</v>
      </c>
      <c r="AE115" s="18">
        <f t="shared" si="86"/>
        <v>0</v>
      </c>
      <c r="AF115" s="18">
        <f t="shared" si="86"/>
        <v>0</v>
      </c>
      <c r="AG115" s="18">
        <f>SUM(AG116:AG117)</f>
        <v>0</v>
      </c>
      <c r="AH115" s="18">
        <f>SUM(AH116:AH117)</f>
        <v>0</v>
      </c>
      <c r="AI115" s="18">
        <f t="shared" ref="AI115:AS115" si="87">SUM(AI116:AI117)</f>
        <v>0</v>
      </c>
      <c r="AJ115" s="18">
        <f t="shared" si="87"/>
        <v>0</v>
      </c>
      <c r="AK115" s="18">
        <f t="shared" si="87"/>
        <v>0</v>
      </c>
      <c r="AL115" s="18">
        <f t="shared" si="87"/>
        <v>0</v>
      </c>
      <c r="AM115" s="18">
        <f>SUM(AM116:AM117)</f>
        <v>0</v>
      </c>
      <c r="AN115" s="18">
        <f t="shared" si="87"/>
        <v>0</v>
      </c>
      <c r="AO115" s="18">
        <f t="shared" si="87"/>
        <v>0</v>
      </c>
      <c r="AP115" s="18">
        <f t="shared" si="87"/>
        <v>0</v>
      </c>
      <c r="AQ115" s="18">
        <f t="shared" si="87"/>
        <v>0</v>
      </c>
      <c r="AR115" s="18">
        <f t="shared" si="87"/>
        <v>0</v>
      </c>
      <c r="AS115" s="18">
        <f t="shared" si="87"/>
        <v>0</v>
      </c>
      <c r="AT115" s="18">
        <f>SUM(AT116:AT117)</f>
        <v>0</v>
      </c>
      <c r="AU115" s="18">
        <f>SUM(AU116:AU117)</f>
        <v>0</v>
      </c>
      <c r="AV115" s="18">
        <f t="shared" ref="AV115:BF115" si="88">SUM(AV116:AV117)</f>
        <v>0</v>
      </c>
      <c r="AW115" s="18">
        <f t="shared" si="88"/>
        <v>0</v>
      </c>
      <c r="AX115" s="18">
        <f t="shared" si="88"/>
        <v>0</v>
      </c>
      <c r="AY115" s="18">
        <f t="shared" si="88"/>
        <v>0</v>
      </c>
      <c r="AZ115" s="18">
        <f>SUM(AZ116:AZ117)</f>
        <v>0</v>
      </c>
      <c r="BA115" s="18">
        <f t="shared" si="88"/>
        <v>0</v>
      </c>
      <c r="BB115" s="18">
        <f t="shared" si="88"/>
        <v>0</v>
      </c>
      <c r="BC115" s="18">
        <f t="shared" si="88"/>
        <v>0</v>
      </c>
      <c r="BD115" s="18">
        <f t="shared" si="88"/>
        <v>0</v>
      </c>
      <c r="BE115" s="18">
        <f t="shared" si="88"/>
        <v>0</v>
      </c>
      <c r="BF115" s="18">
        <f t="shared" si="88"/>
        <v>0</v>
      </c>
      <c r="BG115" s="18">
        <f>SUM(BG116:BG117)</f>
        <v>0</v>
      </c>
      <c r="BH115" s="9"/>
    </row>
    <row r="116" spans="1:60" ht="21" customHeight="1" x14ac:dyDescent="0.2">
      <c r="A116" s="32" t="s">
        <v>282</v>
      </c>
      <c r="B116" s="62">
        <v>10</v>
      </c>
      <c r="C116" s="85" t="s">
        <v>283</v>
      </c>
      <c r="D116" s="22">
        <v>0</v>
      </c>
      <c r="E116" s="22">
        <v>0</v>
      </c>
      <c r="F116" s="22">
        <v>0</v>
      </c>
      <c r="G116" s="25">
        <f>SUM(D116:E116)-F116</f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2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f>SUM(H116:S116)</f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2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f>SUM(U116:AF116)</f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2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5">
        <v>0</v>
      </c>
      <c r="AT116" s="25">
        <f>SUM(AH116:AS116)</f>
        <v>0</v>
      </c>
      <c r="AU116" s="25">
        <v>0</v>
      </c>
      <c r="AV116" s="25">
        <v>0</v>
      </c>
      <c r="AW116" s="25">
        <v>0</v>
      </c>
      <c r="AX116" s="25">
        <v>0</v>
      </c>
      <c r="AY116" s="25">
        <v>0</v>
      </c>
      <c r="AZ116" s="22">
        <v>0</v>
      </c>
      <c r="BA116" s="25">
        <v>0</v>
      </c>
      <c r="BB116" s="25">
        <v>0</v>
      </c>
      <c r="BC116" s="25">
        <v>0</v>
      </c>
      <c r="BD116" s="25">
        <v>0</v>
      </c>
      <c r="BE116" s="25">
        <v>0</v>
      </c>
      <c r="BF116" s="25">
        <v>0</v>
      </c>
      <c r="BG116" s="25">
        <f>SUM(AU116:BF116)</f>
        <v>0</v>
      </c>
      <c r="BH116" s="9"/>
    </row>
    <row r="117" spans="1:60" ht="21" customHeight="1" x14ac:dyDescent="0.2">
      <c r="A117" s="57" t="s">
        <v>284</v>
      </c>
      <c r="B117" s="84">
        <v>10</v>
      </c>
      <c r="C117" s="86" t="s">
        <v>285</v>
      </c>
      <c r="D117" s="57">
        <v>0</v>
      </c>
      <c r="E117" s="22">
        <v>0</v>
      </c>
      <c r="F117" s="22">
        <v>0</v>
      </c>
      <c r="G117" s="25">
        <f>SUM(D117:E117)-F117</f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2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f>SUM(H117:S117)</f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2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f>SUM(U117:AF117)</f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2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5">
        <v>0</v>
      </c>
      <c r="AT117" s="25">
        <f>SUM(AH117:AS117)</f>
        <v>0</v>
      </c>
      <c r="AU117" s="25">
        <v>0</v>
      </c>
      <c r="AV117" s="25">
        <v>0</v>
      </c>
      <c r="AW117" s="25">
        <v>0</v>
      </c>
      <c r="AX117" s="25">
        <v>0</v>
      </c>
      <c r="AY117" s="25">
        <v>0</v>
      </c>
      <c r="AZ117" s="22">
        <v>0</v>
      </c>
      <c r="BA117" s="25">
        <v>0</v>
      </c>
      <c r="BB117" s="25">
        <v>0</v>
      </c>
      <c r="BC117" s="25">
        <v>0</v>
      </c>
      <c r="BD117" s="25">
        <v>0</v>
      </c>
      <c r="BE117" s="25">
        <v>0</v>
      </c>
      <c r="BF117" s="25">
        <v>0</v>
      </c>
      <c r="BG117" s="25">
        <f>SUM(AU117:BF117)</f>
        <v>0</v>
      </c>
      <c r="BH117" s="9"/>
    </row>
    <row r="118" spans="1:60" ht="21" customHeight="1" x14ac:dyDescent="0.2">
      <c r="A118" s="11" t="s">
        <v>286</v>
      </c>
      <c r="B118" s="70"/>
      <c r="C118" s="87" t="s">
        <v>287</v>
      </c>
      <c r="D118" s="11">
        <f t="shared" ref="D118:BG118" si="89">+D119+D123+D125</f>
        <v>1175000</v>
      </c>
      <c r="E118" s="11">
        <f t="shared" si="89"/>
        <v>17617.282999999999</v>
      </c>
      <c r="F118" s="11">
        <f t="shared" si="89"/>
        <v>17617.282999999999</v>
      </c>
      <c r="G118" s="11">
        <f t="shared" si="89"/>
        <v>1175000</v>
      </c>
      <c r="H118" s="11">
        <f t="shared" si="89"/>
        <v>0</v>
      </c>
      <c r="I118" s="11">
        <f t="shared" si="89"/>
        <v>242453.43100000001</v>
      </c>
      <c r="J118" s="11">
        <f t="shared" si="89"/>
        <v>13698.436</v>
      </c>
      <c r="K118" s="11">
        <f t="shared" si="89"/>
        <v>1000</v>
      </c>
      <c r="L118" s="11">
        <f t="shared" si="89"/>
        <v>230.85</v>
      </c>
      <c r="M118" s="11">
        <f t="shared" si="89"/>
        <v>0</v>
      </c>
      <c r="N118" s="11">
        <f t="shared" si="89"/>
        <v>-478</v>
      </c>
      <c r="O118" s="11">
        <f t="shared" si="89"/>
        <v>0</v>
      </c>
      <c r="P118" s="11">
        <f t="shared" si="89"/>
        <v>300</v>
      </c>
      <c r="Q118" s="11">
        <f t="shared" si="89"/>
        <v>-300</v>
      </c>
      <c r="R118" s="11">
        <f t="shared" si="89"/>
        <v>0</v>
      </c>
      <c r="S118" s="11">
        <f t="shared" si="89"/>
        <v>0</v>
      </c>
      <c r="T118" s="11">
        <f t="shared" si="89"/>
        <v>256904.717</v>
      </c>
      <c r="U118" s="11">
        <f t="shared" si="89"/>
        <v>0</v>
      </c>
      <c r="V118" s="11">
        <f t="shared" si="89"/>
        <v>27069.111000000001</v>
      </c>
      <c r="W118" s="11">
        <f t="shared" si="89"/>
        <v>221711.12</v>
      </c>
      <c r="X118" s="11">
        <f t="shared" si="89"/>
        <v>7371.6360000000004</v>
      </c>
      <c r="Y118" s="11">
        <f t="shared" si="89"/>
        <v>752.85</v>
      </c>
      <c r="Z118" s="11">
        <f t="shared" si="89"/>
        <v>0</v>
      </c>
      <c r="AA118" s="11">
        <f t="shared" si="89"/>
        <v>0</v>
      </c>
      <c r="AB118" s="11">
        <f t="shared" si="89"/>
        <v>0</v>
      </c>
      <c r="AC118" s="11">
        <f t="shared" si="89"/>
        <v>0</v>
      </c>
      <c r="AD118" s="11">
        <f t="shared" si="89"/>
        <v>0</v>
      </c>
      <c r="AE118" s="11">
        <f t="shared" si="89"/>
        <v>0</v>
      </c>
      <c r="AF118" s="11">
        <f t="shared" si="89"/>
        <v>0</v>
      </c>
      <c r="AG118" s="11">
        <f t="shared" si="89"/>
        <v>256904.717</v>
      </c>
      <c r="AH118" s="11">
        <f t="shared" si="89"/>
        <v>0</v>
      </c>
      <c r="AI118" s="11">
        <f t="shared" si="89"/>
        <v>24490.510999999999</v>
      </c>
      <c r="AJ118" s="11">
        <f t="shared" si="89"/>
        <v>27980</v>
      </c>
      <c r="AK118" s="11">
        <f t="shared" si="89"/>
        <v>203681.356</v>
      </c>
      <c r="AL118" s="11">
        <f t="shared" si="89"/>
        <v>752.85</v>
      </c>
      <c r="AM118" s="11">
        <f t="shared" si="89"/>
        <v>0</v>
      </c>
      <c r="AN118" s="11">
        <f t="shared" si="89"/>
        <v>0</v>
      </c>
      <c r="AO118" s="11">
        <f t="shared" si="89"/>
        <v>0</v>
      </c>
      <c r="AP118" s="11">
        <f t="shared" si="89"/>
        <v>0</v>
      </c>
      <c r="AQ118" s="11">
        <f t="shared" si="89"/>
        <v>0</v>
      </c>
      <c r="AR118" s="11">
        <f t="shared" si="89"/>
        <v>0</v>
      </c>
      <c r="AS118" s="11">
        <f t="shared" si="89"/>
        <v>0</v>
      </c>
      <c r="AT118" s="11">
        <f t="shared" si="89"/>
        <v>256904.717</v>
      </c>
      <c r="AU118" s="11">
        <f t="shared" si="89"/>
        <v>0</v>
      </c>
      <c r="AV118" s="11">
        <f t="shared" si="89"/>
        <v>24490.510999999999</v>
      </c>
      <c r="AW118" s="11">
        <f t="shared" si="89"/>
        <v>27980</v>
      </c>
      <c r="AX118" s="11">
        <f t="shared" si="89"/>
        <v>203681.356</v>
      </c>
      <c r="AY118" s="11">
        <f t="shared" si="89"/>
        <v>752.85</v>
      </c>
      <c r="AZ118" s="11">
        <f t="shared" si="89"/>
        <v>0</v>
      </c>
      <c r="BA118" s="11">
        <f t="shared" si="89"/>
        <v>0</v>
      </c>
      <c r="BB118" s="11">
        <f t="shared" si="89"/>
        <v>0</v>
      </c>
      <c r="BC118" s="11">
        <f t="shared" si="89"/>
        <v>0</v>
      </c>
      <c r="BD118" s="11">
        <f t="shared" si="89"/>
        <v>0</v>
      </c>
      <c r="BE118" s="11">
        <f t="shared" si="89"/>
        <v>0</v>
      </c>
      <c r="BF118" s="11">
        <f t="shared" si="89"/>
        <v>0</v>
      </c>
      <c r="BG118" s="11">
        <f t="shared" si="89"/>
        <v>256904.717</v>
      </c>
      <c r="BH118" s="9"/>
    </row>
    <row r="119" spans="1:60" s="83" customFormat="1" ht="21" customHeight="1" x14ac:dyDescent="0.2">
      <c r="A119" s="13" t="s">
        <v>288</v>
      </c>
      <c r="B119" s="43"/>
      <c r="C119" s="88" t="s">
        <v>289</v>
      </c>
      <c r="D119" s="13">
        <f>+D120</f>
        <v>275000</v>
      </c>
      <c r="E119" s="13">
        <f t="shared" ref="E119:BG119" si="90">+E120</f>
        <v>17617.282999999999</v>
      </c>
      <c r="F119" s="13">
        <f t="shared" si="90"/>
        <v>17617.282999999999</v>
      </c>
      <c r="G119" s="13">
        <f t="shared" si="90"/>
        <v>275000</v>
      </c>
      <c r="H119" s="13">
        <f t="shared" si="90"/>
        <v>0</v>
      </c>
      <c r="I119" s="13">
        <f t="shared" si="90"/>
        <v>242453.43100000001</v>
      </c>
      <c r="J119" s="13">
        <f t="shared" si="90"/>
        <v>13698.436</v>
      </c>
      <c r="K119" s="13">
        <f t="shared" si="90"/>
        <v>1000</v>
      </c>
      <c r="L119" s="13">
        <f t="shared" si="90"/>
        <v>230.85</v>
      </c>
      <c r="M119" s="13">
        <f t="shared" si="90"/>
        <v>0</v>
      </c>
      <c r="N119" s="13">
        <f t="shared" si="90"/>
        <v>-478</v>
      </c>
      <c r="O119" s="13">
        <f t="shared" si="90"/>
        <v>0</v>
      </c>
      <c r="P119" s="13">
        <f t="shared" si="90"/>
        <v>0</v>
      </c>
      <c r="Q119" s="13">
        <f t="shared" si="90"/>
        <v>0</v>
      </c>
      <c r="R119" s="13">
        <f t="shared" si="90"/>
        <v>0</v>
      </c>
      <c r="S119" s="13">
        <f t="shared" si="90"/>
        <v>0</v>
      </c>
      <c r="T119" s="13">
        <f t="shared" si="90"/>
        <v>256904.717</v>
      </c>
      <c r="U119" s="13">
        <f t="shared" si="90"/>
        <v>0</v>
      </c>
      <c r="V119" s="13">
        <f t="shared" si="90"/>
        <v>27069.111000000001</v>
      </c>
      <c r="W119" s="13">
        <f t="shared" si="90"/>
        <v>221711.12</v>
      </c>
      <c r="X119" s="13">
        <f t="shared" si="90"/>
        <v>7371.6360000000004</v>
      </c>
      <c r="Y119" s="13">
        <f t="shared" si="90"/>
        <v>752.85</v>
      </c>
      <c r="Z119" s="13">
        <f t="shared" si="90"/>
        <v>0</v>
      </c>
      <c r="AA119" s="13">
        <f t="shared" si="90"/>
        <v>0</v>
      </c>
      <c r="AB119" s="13">
        <f t="shared" si="90"/>
        <v>0</v>
      </c>
      <c r="AC119" s="13">
        <f t="shared" si="90"/>
        <v>0</v>
      </c>
      <c r="AD119" s="13">
        <f t="shared" si="90"/>
        <v>0</v>
      </c>
      <c r="AE119" s="13">
        <f t="shared" si="90"/>
        <v>0</v>
      </c>
      <c r="AF119" s="13">
        <f t="shared" si="90"/>
        <v>0</v>
      </c>
      <c r="AG119" s="13">
        <f t="shared" si="90"/>
        <v>256904.717</v>
      </c>
      <c r="AH119" s="13">
        <f t="shared" si="90"/>
        <v>0</v>
      </c>
      <c r="AI119" s="13">
        <f t="shared" si="90"/>
        <v>24490.510999999999</v>
      </c>
      <c r="AJ119" s="13">
        <f t="shared" si="90"/>
        <v>27980</v>
      </c>
      <c r="AK119" s="13">
        <f t="shared" si="90"/>
        <v>203681.356</v>
      </c>
      <c r="AL119" s="13">
        <f t="shared" si="90"/>
        <v>752.85</v>
      </c>
      <c r="AM119" s="13">
        <f t="shared" si="90"/>
        <v>0</v>
      </c>
      <c r="AN119" s="13">
        <f t="shared" si="90"/>
        <v>0</v>
      </c>
      <c r="AO119" s="13">
        <f t="shared" si="90"/>
        <v>0</v>
      </c>
      <c r="AP119" s="13">
        <f t="shared" si="90"/>
        <v>0</v>
      </c>
      <c r="AQ119" s="13">
        <f t="shared" si="90"/>
        <v>0</v>
      </c>
      <c r="AR119" s="13">
        <f t="shared" si="90"/>
        <v>0</v>
      </c>
      <c r="AS119" s="13">
        <f t="shared" si="90"/>
        <v>0</v>
      </c>
      <c r="AT119" s="13">
        <f t="shared" si="90"/>
        <v>256904.717</v>
      </c>
      <c r="AU119" s="13">
        <f t="shared" si="90"/>
        <v>0</v>
      </c>
      <c r="AV119" s="13">
        <f t="shared" si="90"/>
        <v>24490.510999999999</v>
      </c>
      <c r="AW119" s="13">
        <f t="shared" si="90"/>
        <v>27980</v>
      </c>
      <c r="AX119" s="13">
        <f t="shared" si="90"/>
        <v>203681.356</v>
      </c>
      <c r="AY119" s="13">
        <f t="shared" si="90"/>
        <v>752.85</v>
      </c>
      <c r="AZ119" s="13">
        <f t="shared" si="90"/>
        <v>0</v>
      </c>
      <c r="BA119" s="13">
        <f t="shared" si="90"/>
        <v>0</v>
      </c>
      <c r="BB119" s="13">
        <f t="shared" si="90"/>
        <v>0</v>
      </c>
      <c r="BC119" s="13">
        <f t="shared" si="90"/>
        <v>0</v>
      </c>
      <c r="BD119" s="13">
        <f t="shared" si="90"/>
        <v>0</v>
      </c>
      <c r="BE119" s="13">
        <f t="shared" si="90"/>
        <v>0</v>
      </c>
      <c r="BF119" s="13">
        <f t="shared" si="90"/>
        <v>0</v>
      </c>
      <c r="BG119" s="13">
        <f t="shared" si="90"/>
        <v>256904.717</v>
      </c>
      <c r="BH119" s="82"/>
    </row>
    <row r="120" spans="1:60" ht="21" customHeight="1" x14ac:dyDescent="0.2">
      <c r="A120" s="18" t="s">
        <v>290</v>
      </c>
      <c r="B120" s="76"/>
      <c r="C120" s="77" t="s">
        <v>291</v>
      </c>
      <c r="D120" s="18">
        <f>+D121+D122</f>
        <v>275000</v>
      </c>
      <c r="E120" s="18">
        <f t="shared" ref="E120:BG120" si="91">+E121+E122</f>
        <v>17617.282999999999</v>
      </c>
      <c r="F120" s="18">
        <f t="shared" si="91"/>
        <v>17617.282999999999</v>
      </c>
      <c r="G120" s="18">
        <f>+G121+G122</f>
        <v>275000</v>
      </c>
      <c r="H120" s="18">
        <f t="shared" si="91"/>
        <v>0</v>
      </c>
      <c r="I120" s="18">
        <f t="shared" si="91"/>
        <v>242453.43100000001</v>
      </c>
      <c r="J120" s="18">
        <f t="shared" si="91"/>
        <v>13698.436</v>
      </c>
      <c r="K120" s="18">
        <f t="shared" si="91"/>
        <v>1000</v>
      </c>
      <c r="L120" s="18">
        <f t="shared" si="91"/>
        <v>230.85</v>
      </c>
      <c r="M120" s="18">
        <f>+M121+M122</f>
        <v>0</v>
      </c>
      <c r="N120" s="18">
        <f t="shared" si="91"/>
        <v>-478</v>
      </c>
      <c r="O120" s="18">
        <f t="shared" si="91"/>
        <v>0</v>
      </c>
      <c r="P120" s="18">
        <f t="shared" si="91"/>
        <v>0</v>
      </c>
      <c r="Q120" s="18">
        <f t="shared" si="91"/>
        <v>0</v>
      </c>
      <c r="R120" s="18">
        <f t="shared" si="91"/>
        <v>0</v>
      </c>
      <c r="S120" s="18">
        <f t="shared" si="91"/>
        <v>0</v>
      </c>
      <c r="T120" s="18">
        <f t="shared" si="91"/>
        <v>256904.717</v>
      </c>
      <c r="U120" s="18">
        <f t="shared" si="91"/>
        <v>0</v>
      </c>
      <c r="V120" s="18">
        <f t="shared" si="91"/>
        <v>27069.111000000001</v>
      </c>
      <c r="W120" s="18">
        <f t="shared" si="91"/>
        <v>221711.12</v>
      </c>
      <c r="X120" s="18">
        <f t="shared" si="91"/>
        <v>7371.6360000000004</v>
      </c>
      <c r="Y120" s="18">
        <f t="shared" si="91"/>
        <v>752.85</v>
      </c>
      <c r="Z120" s="18">
        <f>+Z121+Z122</f>
        <v>0</v>
      </c>
      <c r="AA120" s="18">
        <f t="shared" si="91"/>
        <v>0</v>
      </c>
      <c r="AB120" s="18">
        <f t="shared" si="91"/>
        <v>0</v>
      </c>
      <c r="AC120" s="18">
        <f t="shared" si="91"/>
        <v>0</v>
      </c>
      <c r="AD120" s="18">
        <f t="shared" si="91"/>
        <v>0</v>
      </c>
      <c r="AE120" s="18">
        <f t="shared" si="91"/>
        <v>0</v>
      </c>
      <c r="AF120" s="18">
        <f t="shared" si="91"/>
        <v>0</v>
      </c>
      <c r="AG120" s="18">
        <f t="shared" si="91"/>
        <v>256904.717</v>
      </c>
      <c r="AH120" s="18">
        <f t="shared" si="91"/>
        <v>0</v>
      </c>
      <c r="AI120" s="18">
        <f t="shared" si="91"/>
        <v>24490.510999999999</v>
      </c>
      <c r="AJ120" s="18">
        <f t="shared" si="91"/>
        <v>27980</v>
      </c>
      <c r="AK120" s="18">
        <f t="shared" si="91"/>
        <v>203681.356</v>
      </c>
      <c r="AL120" s="18">
        <f t="shared" si="91"/>
        <v>752.85</v>
      </c>
      <c r="AM120" s="18">
        <f>+AM121+AM122</f>
        <v>0</v>
      </c>
      <c r="AN120" s="18">
        <f t="shared" si="91"/>
        <v>0</v>
      </c>
      <c r="AO120" s="18">
        <f t="shared" si="91"/>
        <v>0</v>
      </c>
      <c r="AP120" s="18">
        <f t="shared" si="91"/>
        <v>0</v>
      </c>
      <c r="AQ120" s="18">
        <f t="shared" si="91"/>
        <v>0</v>
      </c>
      <c r="AR120" s="18">
        <f t="shared" si="91"/>
        <v>0</v>
      </c>
      <c r="AS120" s="18">
        <f t="shared" si="91"/>
        <v>0</v>
      </c>
      <c r="AT120" s="18">
        <f t="shared" si="91"/>
        <v>256904.717</v>
      </c>
      <c r="AU120" s="18">
        <f t="shared" si="91"/>
        <v>0</v>
      </c>
      <c r="AV120" s="18">
        <f t="shared" si="91"/>
        <v>24490.510999999999</v>
      </c>
      <c r="AW120" s="18">
        <f t="shared" si="91"/>
        <v>27980</v>
      </c>
      <c r="AX120" s="18">
        <f t="shared" si="91"/>
        <v>203681.356</v>
      </c>
      <c r="AY120" s="18">
        <f t="shared" si="91"/>
        <v>752.85</v>
      </c>
      <c r="AZ120" s="18">
        <f>+AZ121+AZ122</f>
        <v>0</v>
      </c>
      <c r="BA120" s="18">
        <f t="shared" si="91"/>
        <v>0</v>
      </c>
      <c r="BB120" s="18">
        <f t="shared" si="91"/>
        <v>0</v>
      </c>
      <c r="BC120" s="18">
        <f t="shared" si="91"/>
        <v>0</v>
      </c>
      <c r="BD120" s="18">
        <f t="shared" si="91"/>
        <v>0</v>
      </c>
      <c r="BE120" s="18">
        <f t="shared" si="91"/>
        <v>0</v>
      </c>
      <c r="BF120" s="18">
        <f t="shared" si="91"/>
        <v>0</v>
      </c>
      <c r="BG120" s="18">
        <f t="shared" si="91"/>
        <v>256904.717</v>
      </c>
      <c r="BH120" s="9"/>
    </row>
    <row r="121" spans="1:60" ht="21" customHeight="1" x14ac:dyDescent="0.2">
      <c r="A121" s="61" t="s">
        <v>292</v>
      </c>
      <c r="B121" s="62">
        <v>10</v>
      </c>
      <c r="C121" s="53" t="s">
        <v>293</v>
      </c>
      <c r="D121" s="22">
        <v>260000</v>
      </c>
      <c r="E121" s="22">
        <v>3848.1329999999998</v>
      </c>
      <c r="F121" s="22">
        <v>3848.1329999999998</v>
      </c>
      <c r="G121" s="25">
        <f>SUM(D121:E121)-F121</f>
        <v>259999.99999999997</v>
      </c>
      <c r="H121" s="25">
        <v>0</v>
      </c>
      <c r="I121" s="25">
        <v>242453.43100000001</v>
      </c>
      <c r="J121" s="25">
        <v>13698.436</v>
      </c>
      <c r="K121" s="25">
        <v>0</v>
      </c>
      <c r="L121" s="25">
        <v>0</v>
      </c>
      <c r="M121" s="22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f>SUM(H121:S121)</f>
        <v>256151.867</v>
      </c>
      <c r="U121" s="25">
        <v>0</v>
      </c>
      <c r="V121" s="25">
        <v>27069.111000000001</v>
      </c>
      <c r="W121" s="25">
        <v>221711.12</v>
      </c>
      <c r="X121" s="25">
        <v>7371.6360000000004</v>
      </c>
      <c r="Y121" s="25">
        <v>0</v>
      </c>
      <c r="Z121" s="22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f>SUM(U121:AF121)</f>
        <v>256151.867</v>
      </c>
      <c r="AH121" s="25">
        <v>0</v>
      </c>
      <c r="AI121" s="25">
        <v>24490.510999999999</v>
      </c>
      <c r="AJ121" s="25">
        <v>27980</v>
      </c>
      <c r="AK121" s="25">
        <v>203681.356</v>
      </c>
      <c r="AL121" s="25">
        <v>0</v>
      </c>
      <c r="AM121" s="22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5">
        <v>0</v>
      </c>
      <c r="AT121" s="25">
        <f>SUM(AH121:AS121)</f>
        <v>256151.867</v>
      </c>
      <c r="AU121" s="25">
        <v>0</v>
      </c>
      <c r="AV121" s="25">
        <v>24490.510999999999</v>
      </c>
      <c r="AW121" s="25">
        <v>27980</v>
      </c>
      <c r="AX121" s="25">
        <v>203681.356</v>
      </c>
      <c r="AY121" s="25">
        <v>0</v>
      </c>
      <c r="AZ121" s="22">
        <v>0</v>
      </c>
      <c r="BA121" s="25">
        <v>0</v>
      </c>
      <c r="BB121" s="25">
        <v>0</v>
      </c>
      <c r="BC121" s="25">
        <v>0</v>
      </c>
      <c r="BD121" s="25">
        <v>0</v>
      </c>
      <c r="BE121" s="25">
        <v>0</v>
      </c>
      <c r="BF121" s="25">
        <v>0</v>
      </c>
      <c r="BG121" s="25">
        <f>SUM(AU121:BF121)</f>
        <v>256151.867</v>
      </c>
      <c r="BH121" s="9"/>
    </row>
    <row r="122" spans="1:60" ht="21" customHeight="1" x14ac:dyDescent="0.2">
      <c r="A122" s="89" t="s">
        <v>294</v>
      </c>
      <c r="B122" s="84">
        <v>10</v>
      </c>
      <c r="C122" s="90" t="s">
        <v>295</v>
      </c>
      <c r="D122" s="57">
        <v>15000</v>
      </c>
      <c r="E122" s="22">
        <v>13769.15</v>
      </c>
      <c r="F122" s="22">
        <v>13769.15</v>
      </c>
      <c r="G122" s="25">
        <f>SUM(D122:E122)-F122</f>
        <v>15000.000000000002</v>
      </c>
      <c r="H122" s="25">
        <v>0</v>
      </c>
      <c r="I122" s="25">
        <v>0</v>
      </c>
      <c r="J122" s="25">
        <v>0</v>
      </c>
      <c r="K122" s="25">
        <v>1000</v>
      </c>
      <c r="L122" s="25">
        <v>230.85</v>
      </c>
      <c r="M122" s="22">
        <v>0</v>
      </c>
      <c r="N122" s="25">
        <v>-478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f>SUM(H122:S122)</f>
        <v>752.84999999999991</v>
      </c>
      <c r="U122" s="25">
        <v>0</v>
      </c>
      <c r="V122" s="25">
        <v>0</v>
      </c>
      <c r="W122" s="25">
        <v>0</v>
      </c>
      <c r="X122" s="25">
        <v>0</v>
      </c>
      <c r="Y122" s="25">
        <v>752.85</v>
      </c>
      <c r="Z122" s="22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f>SUM(U122:AF122)</f>
        <v>752.85</v>
      </c>
      <c r="AH122" s="25">
        <v>0</v>
      </c>
      <c r="AI122" s="25">
        <v>0</v>
      </c>
      <c r="AJ122" s="25">
        <v>0</v>
      </c>
      <c r="AK122" s="25">
        <v>0</v>
      </c>
      <c r="AL122" s="25">
        <v>752.85</v>
      </c>
      <c r="AM122" s="22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5">
        <v>0</v>
      </c>
      <c r="AT122" s="25">
        <f>SUM(AH122:AS122)</f>
        <v>752.85</v>
      </c>
      <c r="AU122" s="25">
        <v>0</v>
      </c>
      <c r="AV122" s="25">
        <v>0</v>
      </c>
      <c r="AW122" s="25">
        <v>0</v>
      </c>
      <c r="AX122" s="25">
        <v>0</v>
      </c>
      <c r="AY122" s="25">
        <v>752.85</v>
      </c>
      <c r="AZ122" s="22">
        <v>0</v>
      </c>
      <c r="BA122" s="25">
        <v>0</v>
      </c>
      <c r="BB122" s="25">
        <v>0</v>
      </c>
      <c r="BC122" s="25">
        <v>0</v>
      </c>
      <c r="BD122" s="25">
        <v>0</v>
      </c>
      <c r="BE122" s="25">
        <v>0</v>
      </c>
      <c r="BF122" s="25">
        <v>0</v>
      </c>
      <c r="BG122" s="25">
        <f>SUM(AU122:BF122)</f>
        <v>752.85</v>
      </c>
      <c r="BH122" s="9"/>
    </row>
    <row r="123" spans="1:60" ht="21" customHeight="1" x14ac:dyDescent="0.2">
      <c r="A123" s="13" t="s">
        <v>296</v>
      </c>
      <c r="B123" s="43"/>
      <c r="C123" s="88" t="s">
        <v>297</v>
      </c>
      <c r="D123" s="13">
        <f>+D124</f>
        <v>860000</v>
      </c>
      <c r="E123" s="13">
        <f t="shared" ref="E123:BG123" si="92">+E124</f>
        <v>0</v>
      </c>
      <c r="F123" s="13">
        <f t="shared" si="92"/>
        <v>0</v>
      </c>
      <c r="G123" s="13">
        <f t="shared" si="92"/>
        <v>860000</v>
      </c>
      <c r="H123" s="13">
        <f t="shared" si="92"/>
        <v>0</v>
      </c>
      <c r="I123" s="13">
        <f t="shared" si="92"/>
        <v>0</v>
      </c>
      <c r="J123" s="13">
        <f t="shared" si="92"/>
        <v>0</v>
      </c>
      <c r="K123" s="13">
        <f t="shared" si="92"/>
        <v>0</v>
      </c>
      <c r="L123" s="13">
        <f t="shared" si="92"/>
        <v>0</v>
      </c>
      <c r="M123" s="13">
        <f t="shared" si="92"/>
        <v>0</v>
      </c>
      <c r="N123" s="13">
        <f t="shared" si="92"/>
        <v>0</v>
      </c>
      <c r="O123" s="13">
        <f t="shared" si="92"/>
        <v>0</v>
      </c>
      <c r="P123" s="13">
        <f t="shared" si="92"/>
        <v>0</v>
      </c>
      <c r="Q123" s="13">
        <f t="shared" si="92"/>
        <v>0</v>
      </c>
      <c r="R123" s="13">
        <f t="shared" si="92"/>
        <v>0</v>
      </c>
      <c r="S123" s="13">
        <f t="shared" si="92"/>
        <v>0</v>
      </c>
      <c r="T123" s="13">
        <f t="shared" si="92"/>
        <v>0</v>
      </c>
      <c r="U123" s="13">
        <f t="shared" si="92"/>
        <v>0</v>
      </c>
      <c r="V123" s="13">
        <f t="shared" si="92"/>
        <v>0</v>
      </c>
      <c r="W123" s="13">
        <f t="shared" si="92"/>
        <v>0</v>
      </c>
      <c r="X123" s="13">
        <f t="shared" si="92"/>
        <v>0</v>
      </c>
      <c r="Y123" s="13">
        <f t="shared" si="92"/>
        <v>0</v>
      </c>
      <c r="Z123" s="13">
        <f t="shared" si="92"/>
        <v>0</v>
      </c>
      <c r="AA123" s="13">
        <f t="shared" si="92"/>
        <v>0</v>
      </c>
      <c r="AB123" s="13">
        <f t="shared" si="92"/>
        <v>0</v>
      </c>
      <c r="AC123" s="13">
        <f t="shared" si="92"/>
        <v>0</v>
      </c>
      <c r="AD123" s="13">
        <f t="shared" si="92"/>
        <v>0</v>
      </c>
      <c r="AE123" s="13">
        <f t="shared" si="92"/>
        <v>0</v>
      </c>
      <c r="AF123" s="13">
        <f t="shared" si="92"/>
        <v>0</v>
      </c>
      <c r="AG123" s="13">
        <f t="shared" si="92"/>
        <v>0</v>
      </c>
      <c r="AH123" s="13">
        <f t="shared" si="92"/>
        <v>0</v>
      </c>
      <c r="AI123" s="13">
        <f t="shared" si="92"/>
        <v>0</v>
      </c>
      <c r="AJ123" s="13">
        <f t="shared" si="92"/>
        <v>0</v>
      </c>
      <c r="AK123" s="13">
        <f t="shared" si="92"/>
        <v>0</v>
      </c>
      <c r="AL123" s="13">
        <f t="shared" si="92"/>
        <v>0</v>
      </c>
      <c r="AM123" s="13">
        <f t="shared" si="92"/>
        <v>0</v>
      </c>
      <c r="AN123" s="13">
        <f t="shared" si="92"/>
        <v>0</v>
      </c>
      <c r="AO123" s="13">
        <f t="shared" si="92"/>
        <v>0</v>
      </c>
      <c r="AP123" s="13">
        <f t="shared" si="92"/>
        <v>0</v>
      </c>
      <c r="AQ123" s="13">
        <f t="shared" si="92"/>
        <v>0</v>
      </c>
      <c r="AR123" s="13">
        <f t="shared" si="92"/>
        <v>0</v>
      </c>
      <c r="AS123" s="13">
        <f t="shared" si="92"/>
        <v>0</v>
      </c>
      <c r="AT123" s="13">
        <f t="shared" si="92"/>
        <v>0</v>
      </c>
      <c r="AU123" s="13">
        <f t="shared" si="92"/>
        <v>0</v>
      </c>
      <c r="AV123" s="13">
        <f t="shared" si="92"/>
        <v>0</v>
      </c>
      <c r="AW123" s="13">
        <f t="shared" si="92"/>
        <v>0</v>
      </c>
      <c r="AX123" s="13">
        <f t="shared" si="92"/>
        <v>0</v>
      </c>
      <c r="AY123" s="13">
        <f t="shared" si="92"/>
        <v>0</v>
      </c>
      <c r="AZ123" s="13">
        <f t="shared" si="92"/>
        <v>0</v>
      </c>
      <c r="BA123" s="13">
        <f t="shared" si="92"/>
        <v>0</v>
      </c>
      <c r="BB123" s="13">
        <f t="shared" si="92"/>
        <v>0</v>
      </c>
      <c r="BC123" s="13">
        <f t="shared" si="92"/>
        <v>0</v>
      </c>
      <c r="BD123" s="13">
        <f t="shared" si="92"/>
        <v>0</v>
      </c>
      <c r="BE123" s="13">
        <f t="shared" si="92"/>
        <v>0</v>
      </c>
      <c r="BF123" s="13">
        <f t="shared" si="92"/>
        <v>0</v>
      </c>
      <c r="BG123" s="13">
        <f t="shared" si="92"/>
        <v>0</v>
      </c>
      <c r="BH123" s="9"/>
    </row>
    <row r="124" spans="1:60" ht="21" customHeight="1" x14ac:dyDescent="0.2">
      <c r="A124" s="91" t="s">
        <v>298</v>
      </c>
      <c r="B124" s="92">
        <v>11</v>
      </c>
      <c r="C124" s="85" t="s">
        <v>299</v>
      </c>
      <c r="D124" s="22">
        <v>860000</v>
      </c>
      <c r="E124" s="22">
        <v>0</v>
      </c>
      <c r="F124" s="22">
        <v>0</v>
      </c>
      <c r="G124" s="25">
        <f>SUM(D124:E124)-F124</f>
        <v>860000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2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f>SUM(H124:S124)</f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2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f>SUM(U124:AF124)</f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2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5">
        <v>0</v>
      </c>
      <c r="AT124" s="25">
        <f>SUM(AH124:AS124)</f>
        <v>0</v>
      </c>
      <c r="AU124" s="25">
        <v>0</v>
      </c>
      <c r="AV124" s="25">
        <v>0</v>
      </c>
      <c r="AW124" s="25">
        <v>0</v>
      </c>
      <c r="AX124" s="25">
        <v>0</v>
      </c>
      <c r="AY124" s="25">
        <v>0</v>
      </c>
      <c r="AZ124" s="22">
        <v>0</v>
      </c>
      <c r="BA124" s="25">
        <v>0</v>
      </c>
      <c r="BB124" s="25">
        <v>0</v>
      </c>
      <c r="BC124" s="25">
        <v>0</v>
      </c>
      <c r="BD124" s="25">
        <v>0</v>
      </c>
      <c r="BE124" s="25">
        <v>0</v>
      </c>
      <c r="BF124" s="25">
        <v>0</v>
      </c>
      <c r="BG124" s="25">
        <f>SUM(AU124:BF124)</f>
        <v>0</v>
      </c>
      <c r="BH124" s="9"/>
    </row>
    <row r="125" spans="1:60" ht="21" customHeight="1" x14ac:dyDescent="0.2">
      <c r="A125" s="13" t="s">
        <v>300</v>
      </c>
      <c r="B125" s="43">
        <v>10</v>
      </c>
      <c r="C125" s="88" t="s">
        <v>301</v>
      </c>
      <c r="D125" s="13">
        <v>40000</v>
      </c>
      <c r="E125" s="13">
        <f t="shared" ref="E125:BG125" si="93">+E126</f>
        <v>0</v>
      </c>
      <c r="F125" s="13">
        <f t="shared" si="93"/>
        <v>0</v>
      </c>
      <c r="G125" s="13">
        <v>40000</v>
      </c>
      <c r="H125" s="13">
        <f t="shared" si="93"/>
        <v>0</v>
      </c>
      <c r="I125" s="13">
        <f t="shared" si="93"/>
        <v>0</v>
      </c>
      <c r="J125" s="13">
        <f t="shared" si="93"/>
        <v>0</v>
      </c>
      <c r="K125" s="13">
        <f t="shared" si="93"/>
        <v>0</v>
      </c>
      <c r="L125" s="13">
        <f t="shared" si="93"/>
        <v>0</v>
      </c>
      <c r="M125" s="13">
        <f t="shared" si="93"/>
        <v>0</v>
      </c>
      <c r="N125" s="13">
        <f t="shared" si="93"/>
        <v>0</v>
      </c>
      <c r="O125" s="13">
        <f t="shared" si="93"/>
        <v>0</v>
      </c>
      <c r="P125" s="13">
        <f t="shared" si="93"/>
        <v>300</v>
      </c>
      <c r="Q125" s="13">
        <f t="shared" si="93"/>
        <v>-300</v>
      </c>
      <c r="R125" s="13">
        <f t="shared" si="93"/>
        <v>0</v>
      </c>
      <c r="S125" s="13">
        <f t="shared" si="93"/>
        <v>0</v>
      </c>
      <c r="T125" s="13">
        <f t="shared" si="93"/>
        <v>0</v>
      </c>
      <c r="U125" s="13">
        <f t="shared" si="93"/>
        <v>0</v>
      </c>
      <c r="V125" s="13">
        <f t="shared" si="93"/>
        <v>0</v>
      </c>
      <c r="W125" s="13">
        <f t="shared" si="93"/>
        <v>0</v>
      </c>
      <c r="X125" s="13">
        <f t="shared" si="93"/>
        <v>0</v>
      </c>
      <c r="Y125" s="13">
        <f t="shared" si="93"/>
        <v>0</v>
      </c>
      <c r="Z125" s="13">
        <f t="shared" si="93"/>
        <v>0</v>
      </c>
      <c r="AA125" s="13">
        <f t="shared" si="93"/>
        <v>0</v>
      </c>
      <c r="AB125" s="13">
        <f t="shared" si="93"/>
        <v>0</v>
      </c>
      <c r="AC125" s="13">
        <f t="shared" si="93"/>
        <v>0</v>
      </c>
      <c r="AD125" s="13">
        <f t="shared" si="93"/>
        <v>0</v>
      </c>
      <c r="AE125" s="13">
        <f t="shared" si="93"/>
        <v>0</v>
      </c>
      <c r="AF125" s="13">
        <f t="shared" si="93"/>
        <v>0</v>
      </c>
      <c r="AG125" s="13">
        <f t="shared" si="93"/>
        <v>0</v>
      </c>
      <c r="AH125" s="13">
        <f t="shared" si="93"/>
        <v>0</v>
      </c>
      <c r="AI125" s="13">
        <f t="shared" si="93"/>
        <v>0</v>
      </c>
      <c r="AJ125" s="13">
        <f t="shared" si="93"/>
        <v>0</v>
      </c>
      <c r="AK125" s="13">
        <f t="shared" si="93"/>
        <v>0</v>
      </c>
      <c r="AL125" s="13">
        <f t="shared" si="93"/>
        <v>0</v>
      </c>
      <c r="AM125" s="13">
        <f t="shared" si="93"/>
        <v>0</v>
      </c>
      <c r="AN125" s="13">
        <f t="shared" si="93"/>
        <v>0</v>
      </c>
      <c r="AO125" s="13">
        <f t="shared" si="93"/>
        <v>0</v>
      </c>
      <c r="AP125" s="13">
        <f t="shared" si="93"/>
        <v>0</v>
      </c>
      <c r="AQ125" s="13">
        <f t="shared" si="93"/>
        <v>0</v>
      </c>
      <c r="AR125" s="13">
        <f t="shared" si="93"/>
        <v>0</v>
      </c>
      <c r="AS125" s="13">
        <f t="shared" si="93"/>
        <v>0</v>
      </c>
      <c r="AT125" s="13">
        <f t="shared" si="93"/>
        <v>0</v>
      </c>
      <c r="AU125" s="13">
        <f t="shared" si="93"/>
        <v>0</v>
      </c>
      <c r="AV125" s="13">
        <f t="shared" si="93"/>
        <v>0</v>
      </c>
      <c r="AW125" s="13">
        <f t="shared" si="93"/>
        <v>0</v>
      </c>
      <c r="AX125" s="13">
        <f t="shared" si="93"/>
        <v>0</v>
      </c>
      <c r="AY125" s="13">
        <f t="shared" si="93"/>
        <v>0</v>
      </c>
      <c r="AZ125" s="13">
        <f t="shared" si="93"/>
        <v>0</v>
      </c>
      <c r="BA125" s="13">
        <f t="shared" si="93"/>
        <v>0</v>
      </c>
      <c r="BB125" s="13">
        <f t="shared" si="93"/>
        <v>0</v>
      </c>
      <c r="BC125" s="13">
        <f t="shared" si="93"/>
        <v>0</v>
      </c>
      <c r="BD125" s="13">
        <f t="shared" si="93"/>
        <v>0</v>
      </c>
      <c r="BE125" s="13">
        <f t="shared" si="93"/>
        <v>0</v>
      </c>
      <c r="BF125" s="13">
        <f t="shared" si="93"/>
        <v>0</v>
      </c>
      <c r="BG125" s="13">
        <f t="shared" si="93"/>
        <v>0</v>
      </c>
      <c r="BH125" s="9"/>
    </row>
    <row r="126" spans="1:60" ht="21" customHeight="1" x14ac:dyDescent="0.2">
      <c r="A126" s="89" t="s">
        <v>302</v>
      </c>
      <c r="B126" s="92">
        <v>10</v>
      </c>
      <c r="C126" s="93" t="s">
        <v>303</v>
      </c>
      <c r="D126" s="32">
        <v>40000</v>
      </c>
      <c r="E126" s="22">
        <v>0</v>
      </c>
      <c r="F126" s="22">
        <v>0</v>
      </c>
      <c r="G126" s="25">
        <f>SUM(D126:E126)-F126</f>
        <v>40000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2">
        <v>0</v>
      </c>
      <c r="N126" s="25">
        <v>0</v>
      </c>
      <c r="O126" s="25">
        <v>0</v>
      </c>
      <c r="P126" s="25">
        <v>300</v>
      </c>
      <c r="Q126" s="25">
        <v>-300</v>
      </c>
      <c r="R126" s="25">
        <v>0</v>
      </c>
      <c r="S126" s="25">
        <v>0</v>
      </c>
      <c r="T126" s="25">
        <f>SUM(H126:S126)</f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22">
        <v>0</v>
      </c>
      <c r="AA126" s="25">
        <v>0</v>
      </c>
      <c r="AB126" s="25">
        <v>0</v>
      </c>
      <c r="AC126" s="25">
        <v>0</v>
      </c>
      <c r="AD126" s="25">
        <v>0</v>
      </c>
      <c r="AE126" s="25">
        <v>0</v>
      </c>
      <c r="AF126" s="25">
        <v>0</v>
      </c>
      <c r="AG126" s="25">
        <f>SUM(U126:AF126)</f>
        <v>0</v>
      </c>
      <c r="AH126" s="25">
        <v>0</v>
      </c>
      <c r="AI126" s="25">
        <v>0</v>
      </c>
      <c r="AJ126" s="25">
        <v>0</v>
      </c>
      <c r="AK126" s="25">
        <v>0</v>
      </c>
      <c r="AL126" s="25">
        <v>0</v>
      </c>
      <c r="AM126" s="22">
        <v>0</v>
      </c>
      <c r="AN126" s="25">
        <v>0</v>
      </c>
      <c r="AO126" s="25">
        <v>0</v>
      </c>
      <c r="AP126" s="25">
        <v>0</v>
      </c>
      <c r="AQ126" s="25">
        <v>0</v>
      </c>
      <c r="AR126" s="25">
        <v>0</v>
      </c>
      <c r="AS126" s="25">
        <v>0</v>
      </c>
      <c r="AT126" s="25">
        <f>SUM(AH126:AS126)</f>
        <v>0</v>
      </c>
      <c r="AU126" s="25">
        <v>0</v>
      </c>
      <c r="AV126" s="25">
        <v>0</v>
      </c>
      <c r="AW126" s="25">
        <v>0</v>
      </c>
      <c r="AX126" s="25">
        <v>0</v>
      </c>
      <c r="AY126" s="25">
        <v>0</v>
      </c>
      <c r="AZ126" s="22">
        <v>0</v>
      </c>
      <c r="BA126" s="25">
        <v>0</v>
      </c>
      <c r="BB126" s="25">
        <v>0</v>
      </c>
      <c r="BC126" s="25">
        <v>0</v>
      </c>
      <c r="BD126" s="25">
        <v>0</v>
      </c>
      <c r="BE126" s="25">
        <v>0</v>
      </c>
      <c r="BF126" s="25">
        <v>0</v>
      </c>
      <c r="BG126" s="25">
        <f>SUM(AU126:BF126)</f>
        <v>0</v>
      </c>
      <c r="BH126" s="9"/>
    </row>
    <row r="127" spans="1:60" s="14" customFormat="1" ht="21" customHeight="1" x14ac:dyDescent="0.2">
      <c r="A127" s="94" t="s">
        <v>304</v>
      </c>
      <c r="B127" s="95"/>
      <c r="C127" s="96" t="s">
        <v>305</v>
      </c>
      <c r="D127" s="96">
        <f t="shared" ref="D127:BG127" si="94">SUM(D128:D139)</f>
        <v>489409048.33700001</v>
      </c>
      <c r="E127" s="96">
        <f t="shared" si="94"/>
        <v>7795277.2070000004</v>
      </c>
      <c r="F127" s="96">
        <f t="shared" si="94"/>
        <v>7795277.2070000004</v>
      </c>
      <c r="G127" s="96">
        <f>SUM(G128:G139)</f>
        <v>489409048.33699995</v>
      </c>
      <c r="H127" s="96">
        <f t="shared" si="94"/>
        <v>95265765.057039991</v>
      </c>
      <c r="I127" s="96">
        <f t="shared" si="94"/>
        <v>42054041.391530007</v>
      </c>
      <c r="J127" s="96">
        <f t="shared" si="94"/>
        <v>27835006.859699998</v>
      </c>
      <c r="K127" s="96">
        <f t="shared" si="94"/>
        <v>26670025.376329996</v>
      </c>
      <c r="L127" s="96">
        <f t="shared" si="94"/>
        <v>22054269.389200002</v>
      </c>
      <c r="M127" s="96">
        <f t="shared" si="94"/>
        <v>26752366.633820005</v>
      </c>
      <c r="N127" s="96">
        <f t="shared" si="94"/>
        <v>63441805.91582001</v>
      </c>
      <c r="O127" s="96">
        <f t="shared" si="94"/>
        <v>59615715.63612999</v>
      </c>
      <c r="P127" s="96">
        <f t="shared" si="94"/>
        <v>58608454.953209996</v>
      </c>
      <c r="Q127" s="96">
        <f t="shared" si="94"/>
        <v>9085991.3955900017</v>
      </c>
      <c r="R127" s="96">
        <f t="shared" si="94"/>
        <v>0</v>
      </c>
      <c r="S127" s="96">
        <f t="shared" si="94"/>
        <v>0</v>
      </c>
      <c r="T127" s="96">
        <f t="shared" si="94"/>
        <v>431383442.60837001</v>
      </c>
      <c r="U127" s="96">
        <f t="shared" si="94"/>
        <v>83655827.928819999</v>
      </c>
      <c r="V127" s="96">
        <f t="shared" si="94"/>
        <v>18032149.753600001</v>
      </c>
      <c r="W127" s="96">
        <f t="shared" si="94"/>
        <v>27292975.037659999</v>
      </c>
      <c r="X127" s="96">
        <f t="shared" si="94"/>
        <v>10102980.513529999</v>
      </c>
      <c r="Y127" s="96">
        <f t="shared" si="94"/>
        <v>7158042.5750899995</v>
      </c>
      <c r="Z127" s="96">
        <f t="shared" si="94"/>
        <v>31307605.442149997</v>
      </c>
      <c r="AA127" s="96">
        <f t="shared" si="94"/>
        <v>25049348.592190001</v>
      </c>
      <c r="AB127" s="96">
        <f t="shared" si="94"/>
        <v>41384484.826639995</v>
      </c>
      <c r="AC127" s="96">
        <f t="shared" si="94"/>
        <v>87386571.528379992</v>
      </c>
      <c r="AD127" s="96">
        <f t="shared" si="94"/>
        <v>63027538.57156001</v>
      </c>
      <c r="AE127" s="96">
        <f t="shared" si="94"/>
        <v>0</v>
      </c>
      <c r="AF127" s="96">
        <f t="shared" si="94"/>
        <v>0</v>
      </c>
      <c r="AG127" s="96">
        <f t="shared" si="94"/>
        <v>394397524.76961994</v>
      </c>
      <c r="AH127" s="96">
        <f t="shared" si="94"/>
        <v>944871.61222000001</v>
      </c>
      <c r="AI127" s="96">
        <f t="shared" si="94"/>
        <v>7279461.5262699993</v>
      </c>
      <c r="AJ127" s="96">
        <f t="shared" si="94"/>
        <v>10231082.666029999</v>
      </c>
      <c r="AK127" s="96">
        <f t="shared" si="94"/>
        <v>14617429.096360002</v>
      </c>
      <c r="AL127" s="96">
        <f t="shared" si="94"/>
        <v>21497412.811430003</v>
      </c>
      <c r="AM127" s="96">
        <f t="shared" si="94"/>
        <v>13813862.450779999</v>
      </c>
      <c r="AN127" s="96">
        <f t="shared" si="94"/>
        <v>14833607.722779999</v>
      </c>
      <c r="AO127" s="96">
        <f t="shared" si="94"/>
        <v>25957489.351440005</v>
      </c>
      <c r="AP127" s="96">
        <f t="shared" si="94"/>
        <v>33254688.566129994</v>
      </c>
      <c r="AQ127" s="96">
        <f t="shared" si="94"/>
        <v>49530062.934670001</v>
      </c>
      <c r="AR127" s="96">
        <f t="shared" si="94"/>
        <v>0</v>
      </c>
      <c r="AS127" s="96">
        <f t="shared" si="94"/>
        <v>0</v>
      </c>
      <c r="AT127" s="96">
        <f t="shared" si="94"/>
        <v>191959968.73811001</v>
      </c>
      <c r="AU127" s="96">
        <f t="shared" si="94"/>
        <v>944593.56822000002</v>
      </c>
      <c r="AV127" s="96">
        <f t="shared" si="94"/>
        <v>7279739.5702699991</v>
      </c>
      <c r="AW127" s="96">
        <f t="shared" si="94"/>
        <v>10230168.766030001</v>
      </c>
      <c r="AX127" s="96">
        <f t="shared" si="94"/>
        <v>14618342.996360002</v>
      </c>
      <c r="AY127" s="96">
        <f t="shared" si="94"/>
        <v>21497412.811430003</v>
      </c>
      <c r="AZ127" s="96">
        <f t="shared" si="94"/>
        <v>13811563.25178</v>
      </c>
      <c r="BA127" s="96">
        <f t="shared" si="94"/>
        <v>14833756.92178</v>
      </c>
      <c r="BB127" s="96">
        <f t="shared" si="94"/>
        <v>25957296.125440005</v>
      </c>
      <c r="BC127" s="96">
        <f t="shared" si="94"/>
        <v>33243502.032129992</v>
      </c>
      <c r="BD127" s="96">
        <f t="shared" si="94"/>
        <v>49485792.673669994</v>
      </c>
      <c r="BE127" s="96">
        <f t="shared" si="94"/>
        <v>0</v>
      </c>
      <c r="BF127" s="96">
        <f t="shared" si="94"/>
        <v>0</v>
      </c>
      <c r="BG127" s="96">
        <f t="shared" si="94"/>
        <v>191902168.71710998</v>
      </c>
      <c r="BH127" s="9"/>
    </row>
    <row r="128" spans="1:60" ht="21" customHeight="1" x14ac:dyDescent="0.2">
      <c r="A128" s="25" t="s">
        <v>306</v>
      </c>
      <c r="B128" s="58">
        <v>10</v>
      </c>
      <c r="C128" s="35" t="s">
        <v>307</v>
      </c>
      <c r="D128" s="25">
        <v>1976410.5260000001</v>
      </c>
      <c r="E128" s="22">
        <v>0</v>
      </c>
      <c r="F128" s="22">
        <v>0</v>
      </c>
      <c r="G128" s="25">
        <f t="shared" ref="G128:G138" si="95">SUM(D128:E128)-F128</f>
        <v>1976410.5260000001</v>
      </c>
      <c r="H128" s="25">
        <v>1056219.665</v>
      </c>
      <c r="I128" s="25">
        <v>424170.19699999999</v>
      </c>
      <c r="J128" s="25">
        <v>249249.05916</v>
      </c>
      <c r="K128" s="25">
        <v>30272.963399999997</v>
      </c>
      <c r="L128" s="25">
        <v>68000</v>
      </c>
      <c r="M128" s="22">
        <v>-16840.503000000001</v>
      </c>
      <c r="N128" s="25">
        <v>0</v>
      </c>
      <c r="O128" s="25">
        <v>44400</v>
      </c>
      <c r="P128" s="25">
        <v>106599.962</v>
      </c>
      <c r="Q128" s="25">
        <v>-15540</v>
      </c>
      <c r="R128" s="25">
        <v>0</v>
      </c>
      <c r="S128" s="25">
        <v>0</v>
      </c>
      <c r="T128" s="25">
        <f t="shared" ref="T128:T138" si="96">SUM(H128:S128)</f>
        <v>1946531.34356</v>
      </c>
      <c r="U128" s="25">
        <v>868721.03567000001</v>
      </c>
      <c r="V128" s="25">
        <v>491539.79800000001</v>
      </c>
      <c r="W128" s="25">
        <v>125940</v>
      </c>
      <c r="X128" s="25">
        <v>107185.15073000001</v>
      </c>
      <c r="Y128" s="25">
        <v>121806.535</v>
      </c>
      <c r="Z128" s="22">
        <v>0</v>
      </c>
      <c r="AA128" s="25">
        <v>58678.218159999997</v>
      </c>
      <c r="AB128" s="25">
        <v>15904.844999999999</v>
      </c>
      <c r="AC128" s="25">
        <v>19911.935000000001</v>
      </c>
      <c r="AD128" s="25">
        <v>-11801.812</v>
      </c>
      <c r="AE128" s="25">
        <v>0</v>
      </c>
      <c r="AF128" s="25">
        <v>0</v>
      </c>
      <c r="AG128" s="25">
        <f t="shared" ref="AG128:AG138" si="97">SUM(U128:AF128)</f>
        <v>1797885.7055600001</v>
      </c>
      <c r="AH128" s="25">
        <v>0</v>
      </c>
      <c r="AI128" s="25">
        <v>23675.884340000001</v>
      </c>
      <c r="AJ128" s="25">
        <v>106965.09306999999</v>
      </c>
      <c r="AK128" s="25">
        <v>164822.62633</v>
      </c>
      <c r="AL128" s="25">
        <v>174350.024</v>
      </c>
      <c r="AM128" s="22">
        <v>172725.57199999999</v>
      </c>
      <c r="AN128" s="25">
        <v>173801.32699999999</v>
      </c>
      <c r="AO128" s="25">
        <v>165734.72500000001</v>
      </c>
      <c r="AP128" s="25">
        <v>139767.67300000001</v>
      </c>
      <c r="AQ128" s="25">
        <v>175316.93682</v>
      </c>
      <c r="AR128" s="25">
        <v>0</v>
      </c>
      <c r="AS128" s="25">
        <v>0</v>
      </c>
      <c r="AT128" s="25">
        <f t="shared" ref="AT128:AT138" si="98">SUM(AH128:AS128)</f>
        <v>1297159.8615600001</v>
      </c>
      <c r="AU128" s="25">
        <v>0</v>
      </c>
      <c r="AV128" s="25">
        <v>23675.884340000001</v>
      </c>
      <c r="AW128" s="25">
        <v>106965.09306999999</v>
      </c>
      <c r="AX128" s="25">
        <v>164822.62633</v>
      </c>
      <c r="AY128" s="25">
        <v>174350.024</v>
      </c>
      <c r="AZ128" s="22">
        <v>172725.57199999999</v>
      </c>
      <c r="BA128" s="25">
        <v>173801.32699999999</v>
      </c>
      <c r="BB128" s="25">
        <v>165734.72500000001</v>
      </c>
      <c r="BC128" s="25">
        <v>139767.67300000001</v>
      </c>
      <c r="BD128" s="25">
        <v>175316.93682</v>
      </c>
      <c r="BE128" s="25">
        <v>0</v>
      </c>
      <c r="BF128" s="25">
        <v>0</v>
      </c>
      <c r="BG128" s="25">
        <f t="shared" ref="BG128:BG138" si="99">SUM(AU128:BF128)</f>
        <v>1297159.8615600001</v>
      </c>
      <c r="BH128" s="9"/>
    </row>
    <row r="129" spans="1:60" ht="21" customHeight="1" x14ac:dyDescent="0.2">
      <c r="A129" s="25" t="s">
        <v>308</v>
      </c>
      <c r="B129" s="58">
        <v>10</v>
      </c>
      <c r="C129" s="35" t="s">
        <v>307</v>
      </c>
      <c r="D129" s="25">
        <v>13897000</v>
      </c>
      <c r="E129" s="22">
        <v>571477</v>
      </c>
      <c r="F129" s="22">
        <v>0</v>
      </c>
      <c r="G129" s="25">
        <f t="shared" si="95"/>
        <v>14468477</v>
      </c>
      <c r="H129" s="25">
        <v>8949481.8119599987</v>
      </c>
      <c r="I129" s="25">
        <v>2448466.4837699998</v>
      </c>
      <c r="J129" s="25">
        <v>800250</v>
      </c>
      <c r="K129" s="25">
        <v>2133.4913300000003</v>
      </c>
      <c r="L129" s="25">
        <v>-473163.86200000002</v>
      </c>
      <c r="M129" s="22">
        <v>66659.078999999998</v>
      </c>
      <c r="N129" s="25">
        <v>423182.26073000004</v>
      </c>
      <c r="O129" s="25">
        <v>458163.59963999997</v>
      </c>
      <c r="P129" s="25">
        <v>243658.19924000002</v>
      </c>
      <c r="Q129" s="25">
        <v>514627.58502</v>
      </c>
      <c r="R129" s="25">
        <v>0</v>
      </c>
      <c r="S129" s="25">
        <v>0</v>
      </c>
      <c r="T129" s="25">
        <f t="shared" si="96"/>
        <v>13433458.64869</v>
      </c>
      <c r="U129" s="25">
        <v>6612995.3588000005</v>
      </c>
      <c r="V129" s="25">
        <v>3581386.26456</v>
      </c>
      <c r="W129" s="25">
        <v>209048.66699999999</v>
      </c>
      <c r="X129" s="25">
        <v>118561.06006</v>
      </c>
      <c r="Y129" s="25">
        <v>42132.695</v>
      </c>
      <c r="Z129" s="22">
        <v>4971.3536699999995</v>
      </c>
      <c r="AA129" s="25">
        <v>1185162.94667</v>
      </c>
      <c r="AB129" s="25">
        <v>294252.89654000005</v>
      </c>
      <c r="AC129" s="25">
        <v>261288.79940000002</v>
      </c>
      <c r="AD129" s="25">
        <v>460241.19267000002</v>
      </c>
      <c r="AE129" s="25">
        <v>0</v>
      </c>
      <c r="AF129" s="25">
        <v>0</v>
      </c>
      <c r="AG129" s="25">
        <f t="shared" si="97"/>
        <v>12770041.234369999</v>
      </c>
      <c r="AH129" s="25">
        <v>278.04399999999998</v>
      </c>
      <c r="AI129" s="25">
        <v>273471.15557999996</v>
      </c>
      <c r="AJ129" s="25">
        <v>852774.07926000003</v>
      </c>
      <c r="AK129" s="25">
        <v>1037991.6553300001</v>
      </c>
      <c r="AL129" s="25">
        <v>1025393.5870000001</v>
      </c>
      <c r="AM129" s="22">
        <v>1031353.9825</v>
      </c>
      <c r="AN129" s="25">
        <v>1042422.67833</v>
      </c>
      <c r="AO129" s="25">
        <v>1035934.41701</v>
      </c>
      <c r="AP129" s="25">
        <v>1063992.9214999999</v>
      </c>
      <c r="AQ129" s="25">
        <v>1474468.1509100001</v>
      </c>
      <c r="AR129" s="25">
        <v>0</v>
      </c>
      <c r="AS129" s="25">
        <v>0</v>
      </c>
      <c r="AT129" s="25">
        <f t="shared" si="98"/>
        <v>8838080.6714200005</v>
      </c>
      <c r="AU129" s="25">
        <v>0</v>
      </c>
      <c r="AV129" s="25">
        <v>273749.19957999996</v>
      </c>
      <c r="AW129" s="25">
        <v>852774.07926000003</v>
      </c>
      <c r="AX129" s="25">
        <v>1037991.6553300001</v>
      </c>
      <c r="AY129" s="25">
        <v>1025393.5870000001</v>
      </c>
      <c r="AZ129" s="22">
        <v>1031353.9825</v>
      </c>
      <c r="BA129" s="25">
        <v>1042422.67833</v>
      </c>
      <c r="BB129" s="25">
        <v>1035934.41701</v>
      </c>
      <c r="BC129" s="25">
        <v>1063992.9214999999</v>
      </c>
      <c r="BD129" s="25">
        <v>1474468.1509100001</v>
      </c>
      <c r="BE129" s="25">
        <v>0</v>
      </c>
      <c r="BF129" s="25">
        <v>0</v>
      </c>
      <c r="BG129" s="25">
        <f t="shared" si="99"/>
        <v>8838080.6714200005</v>
      </c>
      <c r="BH129" s="9"/>
    </row>
    <row r="130" spans="1:60" ht="21" customHeight="1" x14ac:dyDescent="0.2">
      <c r="A130" s="25" t="s">
        <v>309</v>
      </c>
      <c r="B130" s="58">
        <v>10</v>
      </c>
      <c r="C130" s="35" t="s">
        <v>307</v>
      </c>
      <c r="D130" s="25">
        <v>4200000</v>
      </c>
      <c r="E130" s="22">
        <v>0</v>
      </c>
      <c r="F130" s="22">
        <v>0</v>
      </c>
      <c r="G130" s="25">
        <f t="shared" si="95"/>
        <v>4200000</v>
      </c>
      <c r="H130" s="25">
        <v>1896028</v>
      </c>
      <c r="I130" s="25">
        <v>1826229.9480000001</v>
      </c>
      <c r="J130" s="25">
        <v>24591.667000000001</v>
      </c>
      <c r="K130" s="25">
        <v>43310.205000000002</v>
      </c>
      <c r="L130" s="25">
        <v>-143434.38699999999</v>
      </c>
      <c r="M130" s="22">
        <v>33875.06667</v>
      </c>
      <c r="N130" s="25">
        <v>365821.73300000001</v>
      </c>
      <c r="O130" s="25">
        <v>45781.667000000001</v>
      </c>
      <c r="P130" s="25">
        <v>35000</v>
      </c>
      <c r="Q130" s="25">
        <v>36024.976670000004</v>
      </c>
      <c r="R130" s="25">
        <v>0</v>
      </c>
      <c r="S130" s="25">
        <v>0</v>
      </c>
      <c r="T130" s="25">
        <f t="shared" si="96"/>
        <v>4163228.87634</v>
      </c>
      <c r="U130" s="25">
        <v>1239121</v>
      </c>
      <c r="V130" s="25">
        <v>1948479.5</v>
      </c>
      <c r="W130" s="25">
        <v>216772.01699999999</v>
      </c>
      <c r="X130" s="25">
        <v>69357.245999999999</v>
      </c>
      <c r="Y130" s="25">
        <v>-11489.696</v>
      </c>
      <c r="Z130" s="22">
        <v>79906.846669999999</v>
      </c>
      <c r="AA130" s="25">
        <v>250885.98499999999</v>
      </c>
      <c r="AB130" s="25">
        <v>215737.83933000002</v>
      </c>
      <c r="AC130" s="25">
        <v>48271.144</v>
      </c>
      <c r="AD130" s="25">
        <v>67002.380999999994</v>
      </c>
      <c r="AE130" s="25">
        <v>0</v>
      </c>
      <c r="AF130" s="25">
        <v>0</v>
      </c>
      <c r="AG130" s="25">
        <f t="shared" si="97"/>
        <v>4124044.2629999993</v>
      </c>
      <c r="AH130" s="25">
        <v>0</v>
      </c>
      <c r="AI130" s="25">
        <v>32704.966350000002</v>
      </c>
      <c r="AJ130" s="25">
        <v>214827.28333000001</v>
      </c>
      <c r="AK130" s="25">
        <v>329178.51233</v>
      </c>
      <c r="AL130" s="25">
        <v>344286.39199999999</v>
      </c>
      <c r="AM130" s="22">
        <v>357091.23499999999</v>
      </c>
      <c r="AN130" s="25">
        <v>347916.25133999996</v>
      </c>
      <c r="AO130" s="25">
        <v>381008.40233000001</v>
      </c>
      <c r="AP130" s="25">
        <v>441442.23533999996</v>
      </c>
      <c r="AQ130" s="25">
        <v>438141.82532999996</v>
      </c>
      <c r="AR130" s="25">
        <v>0</v>
      </c>
      <c r="AS130" s="25">
        <v>0</v>
      </c>
      <c r="AT130" s="25">
        <f t="shared" si="98"/>
        <v>2886597.10335</v>
      </c>
      <c r="AU130" s="25">
        <v>0</v>
      </c>
      <c r="AV130" s="25">
        <v>32704.966350000002</v>
      </c>
      <c r="AW130" s="25">
        <v>214827.28333000001</v>
      </c>
      <c r="AX130" s="25">
        <v>329178.51233</v>
      </c>
      <c r="AY130" s="25">
        <v>344286.39199999999</v>
      </c>
      <c r="AZ130" s="22">
        <v>357091.23499999999</v>
      </c>
      <c r="BA130" s="25">
        <v>347916.25133999996</v>
      </c>
      <c r="BB130" s="25">
        <v>381008.40233000001</v>
      </c>
      <c r="BC130" s="25">
        <v>441442.23533999996</v>
      </c>
      <c r="BD130" s="25">
        <v>434221.82532999996</v>
      </c>
      <c r="BE130" s="25">
        <v>0</v>
      </c>
      <c r="BF130" s="25">
        <v>0</v>
      </c>
      <c r="BG130" s="25">
        <f t="shared" si="99"/>
        <v>2882677.10335</v>
      </c>
      <c r="BH130" s="9"/>
    </row>
    <row r="131" spans="1:60" ht="21" customHeight="1" x14ac:dyDescent="0.2">
      <c r="A131" s="25" t="s">
        <v>310</v>
      </c>
      <c r="B131" s="58">
        <v>10</v>
      </c>
      <c r="C131" s="35" t="s">
        <v>307</v>
      </c>
      <c r="D131" s="25">
        <v>5423245.1430000002</v>
      </c>
      <c r="E131" s="22">
        <v>514800.20699999999</v>
      </c>
      <c r="F131" s="22">
        <v>0</v>
      </c>
      <c r="G131" s="25">
        <f t="shared" si="95"/>
        <v>5938045.3500000006</v>
      </c>
      <c r="H131" s="25">
        <v>1570425</v>
      </c>
      <c r="I131" s="25">
        <v>712581.14800000004</v>
      </c>
      <c r="J131" s="25">
        <v>56414.958359999997</v>
      </c>
      <c r="K131" s="25">
        <v>57752.351000000002</v>
      </c>
      <c r="L131" s="25">
        <v>-48192.705670000003</v>
      </c>
      <c r="M131" s="22">
        <v>0</v>
      </c>
      <c r="N131" s="25">
        <v>1240848.848</v>
      </c>
      <c r="O131" s="25">
        <v>1491592.02253</v>
      </c>
      <c r="P131" s="25">
        <v>6856.6666699999996</v>
      </c>
      <c r="Q131" s="25">
        <v>528904.26997999998</v>
      </c>
      <c r="R131" s="25">
        <v>0</v>
      </c>
      <c r="S131" s="25">
        <v>0</v>
      </c>
      <c r="T131" s="25">
        <f t="shared" si="96"/>
        <v>5617182.5588699998</v>
      </c>
      <c r="U131" s="25">
        <v>1197190</v>
      </c>
      <c r="V131" s="25">
        <v>676289.5</v>
      </c>
      <c r="W131" s="25">
        <v>103043.21</v>
      </c>
      <c r="X131" s="25">
        <v>200441.97866999998</v>
      </c>
      <c r="Y131" s="25">
        <v>88467.790999999997</v>
      </c>
      <c r="Z131" s="22">
        <v>601.86086</v>
      </c>
      <c r="AA131" s="25">
        <v>148559.64736</v>
      </c>
      <c r="AB131" s="25">
        <v>1117094.02033</v>
      </c>
      <c r="AC131" s="25">
        <v>1494675.5833399999</v>
      </c>
      <c r="AD131" s="25">
        <v>167582.533</v>
      </c>
      <c r="AE131" s="25">
        <v>0</v>
      </c>
      <c r="AF131" s="25">
        <v>0</v>
      </c>
      <c r="AG131" s="25">
        <f t="shared" si="97"/>
        <v>5193946.1245600004</v>
      </c>
      <c r="AH131" s="25">
        <v>0</v>
      </c>
      <c r="AI131" s="25">
        <v>44724.332999999999</v>
      </c>
      <c r="AJ131" s="25">
        <v>165155.32333000001</v>
      </c>
      <c r="AK131" s="25">
        <v>207322.52299999999</v>
      </c>
      <c r="AL131" s="25">
        <v>216770.31253</v>
      </c>
      <c r="AM131" s="22">
        <v>239427.27299999999</v>
      </c>
      <c r="AN131" s="25">
        <v>221133.639</v>
      </c>
      <c r="AO131" s="25">
        <v>1294568.4210000001</v>
      </c>
      <c r="AP131" s="25">
        <v>244191.94066999998</v>
      </c>
      <c r="AQ131" s="25">
        <v>1707664.567</v>
      </c>
      <c r="AR131" s="25">
        <v>0</v>
      </c>
      <c r="AS131" s="25">
        <v>0</v>
      </c>
      <c r="AT131" s="25">
        <f t="shared" si="98"/>
        <v>4340958.3325300002</v>
      </c>
      <c r="AU131" s="25">
        <v>0</v>
      </c>
      <c r="AV131" s="25">
        <v>44724.332999999999</v>
      </c>
      <c r="AW131" s="25">
        <v>165155.32333000001</v>
      </c>
      <c r="AX131" s="25">
        <v>207322.52299999999</v>
      </c>
      <c r="AY131" s="25">
        <v>216770.31253</v>
      </c>
      <c r="AZ131" s="22">
        <v>239427.27299999999</v>
      </c>
      <c r="BA131" s="25">
        <v>221133.639</v>
      </c>
      <c r="BB131" s="25">
        <v>1294568.4210000001</v>
      </c>
      <c r="BC131" s="25">
        <v>244191.94066999998</v>
      </c>
      <c r="BD131" s="25">
        <v>1707664.567</v>
      </c>
      <c r="BE131" s="25">
        <v>0</v>
      </c>
      <c r="BF131" s="25">
        <v>0</v>
      </c>
      <c r="BG131" s="25">
        <f t="shared" si="99"/>
        <v>4340958.3325300002</v>
      </c>
      <c r="BH131" s="9"/>
    </row>
    <row r="132" spans="1:60" ht="21" customHeight="1" x14ac:dyDescent="0.2">
      <c r="A132" s="25" t="s">
        <v>311</v>
      </c>
      <c r="B132" s="58">
        <v>10</v>
      </c>
      <c r="C132" s="35" t="s">
        <v>307</v>
      </c>
      <c r="D132" s="25">
        <v>328281500</v>
      </c>
      <c r="E132" s="22">
        <v>0</v>
      </c>
      <c r="F132" s="22">
        <v>7795277.2070000004</v>
      </c>
      <c r="G132" s="25">
        <f t="shared" si="95"/>
        <v>320486222.79299998</v>
      </c>
      <c r="H132" s="25">
        <v>10476204.49673</v>
      </c>
      <c r="I132" s="25">
        <v>27269441.407000002</v>
      </c>
      <c r="J132" s="25">
        <v>17435636.029939998</v>
      </c>
      <c r="K132" s="25">
        <v>24838636.77753</v>
      </c>
      <c r="L132" s="25">
        <v>7132085.5683399998</v>
      </c>
      <c r="M132" s="22">
        <v>20924843.94675</v>
      </c>
      <c r="N132" s="25">
        <v>46022158.126720004</v>
      </c>
      <c r="O132" s="25">
        <v>72368582.169689998</v>
      </c>
      <c r="P132" s="25">
        <v>42698553.540879995</v>
      </c>
      <c r="Q132" s="25">
        <v>-318654.11157999997</v>
      </c>
      <c r="R132" s="25">
        <v>0</v>
      </c>
      <c r="S132" s="25">
        <v>0</v>
      </c>
      <c r="T132" s="25">
        <f t="shared" si="96"/>
        <v>268847487.95200002</v>
      </c>
      <c r="U132" s="25">
        <v>8126290.0957299992</v>
      </c>
      <c r="V132" s="25">
        <v>4460886.8310000002</v>
      </c>
      <c r="W132" s="25">
        <v>16482511.16525</v>
      </c>
      <c r="X132" s="25">
        <v>5588778.7217499996</v>
      </c>
      <c r="Y132" s="25">
        <v>6109033.3047600007</v>
      </c>
      <c r="Z132" s="22">
        <v>30416421.908380002</v>
      </c>
      <c r="AA132" s="25">
        <v>15336433.750790002</v>
      </c>
      <c r="AB132" s="25">
        <v>29021903.759599999</v>
      </c>
      <c r="AC132" s="25">
        <v>77778692.822779998</v>
      </c>
      <c r="AD132" s="25">
        <v>52272611.457900003</v>
      </c>
      <c r="AE132" s="25">
        <v>0</v>
      </c>
      <c r="AF132" s="25">
        <v>0</v>
      </c>
      <c r="AG132" s="25">
        <f t="shared" si="97"/>
        <v>245593563.81794</v>
      </c>
      <c r="AH132" s="25">
        <v>1579.5409999999999</v>
      </c>
      <c r="AI132" s="25">
        <v>432867.5318</v>
      </c>
      <c r="AJ132" s="25">
        <v>1088926.26293</v>
      </c>
      <c r="AK132" s="25">
        <v>2349414.2136599999</v>
      </c>
      <c r="AL132" s="25">
        <v>8301012.4343400002</v>
      </c>
      <c r="AM132" s="22">
        <v>3298933.8251100001</v>
      </c>
      <c r="AN132" s="25">
        <v>4653201.80217</v>
      </c>
      <c r="AO132" s="25">
        <v>12641276.464090001</v>
      </c>
      <c r="AP132" s="25">
        <v>17272392.454669997</v>
      </c>
      <c r="AQ132" s="25">
        <v>31737969.41671</v>
      </c>
      <c r="AR132" s="25">
        <v>0</v>
      </c>
      <c r="AS132" s="25">
        <v>0</v>
      </c>
      <c r="AT132" s="25">
        <f t="shared" si="98"/>
        <v>81777573.946480006</v>
      </c>
      <c r="AU132" s="25">
        <v>1579.5409999999999</v>
      </c>
      <c r="AV132" s="25">
        <v>432867.5318</v>
      </c>
      <c r="AW132" s="25">
        <v>1088926.26293</v>
      </c>
      <c r="AX132" s="25">
        <v>2349414.2136599999</v>
      </c>
      <c r="AY132" s="25">
        <v>8301012.4343400002</v>
      </c>
      <c r="AZ132" s="22">
        <v>3296634.6261100001</v>
      </c>
      <c r="BA132" s="25">
        <v>4655501.0011700001</v>
      </c>
      <c r="BB132" s="25">
        <v>12641276.464090001</v>
      </c>
      <c r="BC132" s="25">
        <v>17265777.454669997</v>
      </c>
      <c r="BD132" s="25">
        <v>31693683.171709999</v>
      </c>
      <c r="BE132" s="25">
        <v>0</v>
      </c>
      <c r="BF132" s="25">
        <v>0</v>
      </c>
      <c r="BG132" s="25">
        <f t="shared" si="99"/>
        <v>81726672.701480001</v>
      </c>
      <c r="BH132" s="140"/>
    </row>
    <row r="133" spans="1:60" ht="21" customHeight="1" x14ac:dyDescent="0.2">
      <c r="A133" s="25" t="s">
        <v>312</v>
      </c>
      <c r="B133" s="58">
        <v>10</v>
      </c>
      <c r="C133" s="35" t="s">
        <v>307</v>
      </c>
      <c r="D133" s="25">
        <v>108434108.323</v>
      </c>
      <c r="E133" s="22">
        <v>6709000</v>
      </c>
      <c r="F133" s="22">
        <v>0</v>
      </c>
      <c r="G133" s="25">
        <f t="shared" si="95"/>
        <v>115143108.323</v>
      </c>
      <c r="H133" s="25">
        <v>58872245.845699996</v>
      </c>
      <c r="I133" s="25">
        <v>3909522.8470000001</v>
      </c>
      <c r="J133" s="25">
        <v>4266872.5546700004</v>
      </c>
      <c r="K133" s="25">
        <v>425159.41282999999</v>
      </c>
      <c r="L133" s="25">
        <v>15492287.4756</v>
      </c>
      <c r="M133" s="22">
        <v>5550736.1173999999</v>
      </c>
      <c r="N133" s="25">
        <v>14419803.228250001</v>
      </c>
      <c r="O133" s="25">
        <v>-14654499.99522</v>
      </c>
      <c r="P133" s="25">
        <v>15588410.570040001</v>
      </c>
      <c r="Q133" s="25">
        <v>7694993.6458999999</v>
      </c>
      <c r="R133" s="25">
        <v>0</v>
      </c>
      <c r="S133" s="25">
        <v>0</v>
      </c>
      <c r="T133" s="25">
        <f t="shared" si="96"/>
        <v>111565531.70217</v>
      </c>
      <c r="U133" s="25">
        <v>55564376.3803</v>
      </c>
      <c r="V133" s="25">
        <v>4318841.3134300001</v>
      </c>
      <c r="W133" s="25">
        <v>2119232.7832300002</v>
      </c>
      <c r="X133" s="25">
        <v>3281202.60066</v>
      </c>
      <c r="Y133" s="25">
        <v>650080.67839999998</v>
      </c>
      <c r="Z133" s="22">
        <v>408341.53895999998</v>
      </c>
      <c r="AA133" s="25">
        <v>7518114.2787299994</v>
      </c>
      <c r="AB133" s="25">
        <v>9929674.7622299995</v>
      </c>
      <c r="AC133" s="25">
        <v>7268068.50459</v>
      </c>
      <c r="AD133" s="25">
        <v>9454863.8226200007</v>
      </c>
      <c r="AE133" s="25">
        <v>0</v>
      </c>
      <c r="AF133" s="25">
        <v>0</v>
      </c>
      <c r="AG133" s="25">
        <f t="shared" si="97"/>
        <v>100512796.66315001</v>
      </c>
      <c r="AH133" s="25">
        <v>943014.02722000005</v>
      </c>
      <c r="AI133" s="25">
        <v>5928319.2436699998</v>
      </c>
      <c r="AJ133" s="25">
        <v>6594926.5023100004</v>
      </c>
      <c r="AK133" s="25">
        <v>6901725.0736499997</v>
      </c>
      <c r="AL133" s="25">
        <v>7176351.6143900007</v>
      </c>
      <c r="AM133" s="22">
        <v>7229230.1051199995</v>
      </c>
      <c r="AN133" s="25">
        <v>7092970.5215100003</v>
      </c>
      <c r="AO133" s="25">
        <v>8896187.0025900006</v>
      </c>
      <c r="AP133" s="25">
        <v>11905633.331319999</v>
      </c>
      <c r="AQ133" s="25">
        <v>11991508.7871</v>
      </c>
      <c r="AR133" s="25">
        <v>0</v>
      </c>
      <c r="AS133" s="25">
        <v>0</v>
      </c>
      <c r="AT133" s="25">
        <f t="shared" si="98"/>
        <v>74659866.208879992</v>
      </c>
      <c r="AU133" s="25">
        <v>943014.02722000005</v>
      </c>
      <c r="AV133" s="25">
        <v>5928319.2436699998</v>
      </c>
      <c r="AW133" s="25">
        <v>6594012.60231</v>
      </c>
      <c r="AX133" s="25">
        <v>6902638.9736500001</v>
      </c>
      <c r="AY133" s="25">
        <v>7176351.6143900007</v>
      </c>
      <c r="AZ133" s="22">
        <v>7229230.1051199995</v>
      </c>
      <c r="BA133" s="25">
        <v>7090820.5215100003</v>
      </c>
      <c r="BB133" s="25">
        <v>8895993.7765900008</v>
      </c>
      <c r="BC133" s="25">
        <v>11901061.797319999</v>
      </c>
      <c r="BD133" s="25">
        <v>11995444.7711</v>
      </c>
      <c r="BE133" s="25">
        <v>0</v>
      </c>
      <c r="BF133" s="25">
        <v>0</v>
      </c>
      <c r="BG133" s="25">
        <f t="shared" si="99"/>
        <v>74656887.432879984</v>
      </c>
      <c r="BH133" s="140"/>
    </row>
    <row r="134" spans="1:60" ht="21" customHeight="1" x14ac:dyDescent="0.2">
      <c r="A134" s="25" t="s">
        <v>313</v>
      </c>
      <c r="B134" s="58">
        <v>10</v>
      </c>
      <c r="C134" s="35" t="s">
        <v>307</v>
      </c>
      <c r="D134" s="25">
        <v>500000</v>
      </c>
      <c r="E134" s="22">
        <v>0</v>
      </c>
      <c r="F134" s="22">
        <v>0</v>
      </c>
      <c r="G134" s="25">
        <f t="shared" si="95"/>
        <v>500000</v>
      </c>
      <c r="H134" s="25">
        <v>274670</v>
      </c>
      <c r="I134" s="25">
        <v>176825</v>
      </c>
      <c r="J134" s="25">
        <v>0</v>
      </c>
      <c r="K134" s="25">
        <v>48000</v>
      </c>
      <c r="L134" s="25">
        <v>0</v>
      </c>
      <c r="M134" s="22">
        <v>0</v>
      </c>
      <c r="N134" s="25">
        <v>0</v>
      </c>
      <c r="O134" s="25">
        <v>-28966.666670000002</v>
      </c>
      <c r="P134" s="25">
        <v>0</v>
      </c>
      <c r="Q134" s="25">
        <v>0</v>
      </c>
      <c r="R134" s="25">
        <v>0</v>
      </c>
      <c r="S134" s="25">
        <v>0</v>
      </c>
      <c r="T134" s="25">
        <f t="shared" si="96"/>
        <v>470528.33332999999</v>
      </c>
      <c r="U134" s="25">
        <v>119000</v>
      </c>
      <c r="V134" s="25">
        <v>329495</v>
      </c>
      <c r="W134" s="25">
        <v>3000</v>
      </c>
      <c r="X134" s="25">
        <v>0</v>
      </c>
      <c r="Y134" s="25">
        <v>45639.741999999998</v>
      </c>
      <c r="Z134" s="22">
        <v>0</v>
      </c>
      <c r="AA134" s="25">
        <v>0</v>
      </c>
      <c r="AB134" s="25">
        <v>-28966.667000000001</v>
      </c>
      <c r="AC134" s="25">
        <v>0</v>
      </c>
      <c r="AD134" s="25">
        <v>0</v>
      </c>
      <c r="AE134" s="25">
        <v>0</v>
      </c>
      <c r="AF134" s="25">
        <v>0</v>
      </c>
      <c r="AG134" s="25">
        <f t="shared" si="97"/>
        <v>468168.07499999995</v>
      </c>
      <c r="AH134" s="25">
        <v>0</v>
      </c>
      <c r="AI134" s="25">
        <v>4423.3329999999996</v>
      </c>
      <c r="AJ134" s="25">
        <v>30521.332999999999</v>
      </c>
      <c r="AK134" s="25">
        <v>64548.332999999999</v>
      </c>
      <c r="AL134" s="25">
        <v>56590</v>
      </c>
      <c r="AM134" s="22">
        <v>63490</v>
      </c>
      <c r="AN134" s="25">
        <v>64096.409</v>
      </c>
      <c r="AO134" s="25">
        <v>44280</v>
      </c>
      <c r="AP134" s="25">
        <v>35590</v>
      </c>
      <c r="AQ134" s="25">
        <v>34800</v>
      </c>
      <c r="AR134" s="25">
        <v>0</v>
      </c>
      <c r="AS134" s="25">
        <v>0</v>
      </c>
      <c r="AT134" s="25">
        <f t="shared" si="98"/>
        <v>398339.408</v>
      </c>
      <c r="AU134" s="25">
        <v>0</v>
      </c>
      <c r="AV134" s="25">
        <v>4423.3329999999996</v>
      </c>
      <c r="AW134" s="25">
        <v>30521.332999999999</v>
      </c>
      <c r="AX134" s="25">
        <v>64548.332999999999</v>
      </c>
      <c r="AY134" s="25">
        <v>56590</v>
      </c>
      <c r="AZ134" s="22">
        <v>63490</v>
      </c>
      <c r="BA134" s="25">
        <v>64096.409</v>
      </c>
      <c r="BB134" s="25">
        <v>44280</v>
      </c>
      <c r="BC134" s="25">
        <v>35590</v>
      </c>
      <c r="BD134" s="25">
        <v>34800</v>
      </c>
      <c r="BE134" s="25">
        <v>0</v>
      </c>
      <c r="BF134" s="25">
        <v>0</v>
      </c>
      <c r="BG134" s="25">
        <f t="shared" si="99"/>
        <v>398339.408</v>
      </c>
      <c r="BH134" s="140"/>
    </row>
    <row r="135" spans="1:60" s="98" customFormat="1" ht="21" customHeight="1" x14ac:dyDescent="0.2">
      <c r="A135" s="25" t="s">
        <v>314</v>
      </c>
      <c r="B135" s="58">
        <v>10</v>
      </c>
      <c r="C135" s="35" t="s">
        <v>315</v>
      </c>
      <c r="D135" s="25">
        <v>1270186.7139999999</v>
      </c>
      <c r="E135" s="22">
        <v>0</v>
      </c>
      <c r="F135" s="22">
        <v>0</v>
      </c>
      <c r="G135" s="25">
        <f t="shared" si="95"/>
        <v>1270186.7139999999</v>
      </c>
      <c r="H135" s="25">
        <v>140300</v>
      </c>
      <c r="I135" s="25">
        <v>159400</v>
      </c>
      <c r="J135" s="25">
        <v>124600</v>
      </c>
      <c r="K135" s="25">
        <v>114400.7</v>
      </c>
      <c r="L135" s="25">
        <v>295024.71833</v>
      </c>
      <c r="M135" s="22">
        <v>0</v>
      </c>
      <c r="N135" s="25">
        <v>151974.39528</v>
      </c>
      <c r="O135" s="25">
        <v>55481.067659999993</v>
      </c>
      <c r="P135" s="25">
        <v>150564.49</v>
      </c>
      <c r="Q135" s="25">
        <v>26198.184000000001</v>
      </c>
      <c r="R135" s="25">
        <v>0</v>
      </c>
      <c r="S135" s="25">
        <v>0</v>
      </c>
      <c r="T135" s="25">
        <f t="shared" si="96"/>
        <v>1217943.5552699999</v>
      </c>
      <c r="U135" s="25">
        <v>110000</v>
      </c>
      <c r="V135" s="25">
        <v>36900</v>
      </c>
      <c r="W135" s="25">
        <v>37788.300000000003</v>
      </c>
      <c r="X135" s="25">
        <v>85022.168000000005</v>
      </c>
      <c r="Y135" s="25">
        <v>72130.657330000002</v>
      </c>
      <c r="Z135" s="22">
        <v>123078.65028</v>
      </c>
      <c r="AA135" s="25">
        <v>126996.26633</v>
      </c>
      <c r="AB135" s="25">
        <v>101009.26562000001</v>
      </c>
      <c r="AC135" s="25">
        <v>62906.615330000001</v>
      </c>
      <c r="AD135" s="25">
        <v>291797.98804000003</v>
      </c>
      <c r="AE135" s="25">
        <v>0</v>
      </c>
      <c r="AF135" s="25">
        <v>0</v>
      </c>
      <c r="AG135" s="25">
        <f t="shared" si="97"/>
        <v>1047629.91093</v>
      </c>
      <c r="AH135" s="25">
        <v>0</v>
      </c>
      <c r="AI135" s="25">
        <v>6966.6660000000002</v>
      </c>
      <c r="AJ135" s="25">
        <v>12230</v>
      </c>
      <c r="AK135" s="25">
        <v>17315.8</v>
      </c>
      <c r="AL135" s="25">
        <v>22865.216</v>
      </c>
      <c r="AM135" s="22">
        <v>31351.492329999997</v>
      </c>
      <c r="AN135" s="25">
        <v>18684.345329999996</v>
      </c>
      <c r="AO135" s="25">
        <v>32181.734</v>
      </c>
      <c r="AP135" s="25">
        <v>210761.39053999999</v>
      </c>
      <c r="AQ135" s="25">
        <v>44145.322810000005</v>
      </c>
      <c r="AR135" s="25">
        <v>0</v>
      </c>
      <c r="AS135" s="25">
        <v>0</v>
      </c>
      <c r="AT135" s="25">
        <f t="shared" si="98"/>
        <v>396501.96700999996</v>
      </c>
      <c r="AU135" s="25">
        <v>0</v>
      </c>
      <c r="AV135" s="25">
        <v>6966.6660000000002</v>
      </c>
      <c r="AW135" s="25">
        <v>12230</v>
      </c>
      <c r="AX135" s="25">
        <v>17315.8</v>
      </c>
      <c r="AY135" s="25">
        <v>22865.216</v>
      </c>
      <c r="AZ135" s="22">
        <v>31351.492329999997</v>
      </c>
      <c r="BA135" s="25">
        <v>18684.345329999996</v>
      </c>
      <c r="BB135" s="25">
        <v>32181.734</v>
      </c>
      <c r="BC135" s="25">
        <v>210761.39053999999</v>
      </c>
      <c r="BD135" s="25">
        <v>44145.322810000005</v>
      </c>
      <c r="BE135" s="25">
        <v>0</v>
      </c>
      <c r="BF135" s="25">
        <v>0</v>
      </c>
      <c r="BG135" s="25">
        <f t="shared" si="99"/>
        <v>396501.96700999996</v>
      </c>
      <c r="BH135" s="97"/>
    </row>
    <row r="136" spans="1:60" s="98" customFormat="1" ht="21" customHeight="1" x14ac:dyDescent="0.2">
      <c r="A136" s="25" t="s">
        <v>316</v>
      </c>
      <c r="B136" s="58">
        <v>10</v>
      </c>
      <c r="C136" s="35" t="s">
        <v>315</v>
      </c>
      <c r="D136" s="25">
        <v>1260000</v>
      </c>
      <c r="E136" s="22">
        <v>0</v>
      </c>
      <c r="F136" s="22">
        <v>0</v>
      </c>
      <c r="G136" s="25">
        <f t="shared" si="95"/>
        <v>1260000</v>
      </c>
      <c r="H136" s="25">
        <v>41160</v>
      </c>
      <c r="I136" s="25">
        <v>452142.5</v>
      </c>
      <c r="J136" s="25">
        <v>248000</v>
      </c>
      <c r="K136" s="25">
        <v>15000</v>
      </c>
      <c r="L136" s="25">
        <v>146680.78400000001</v>
      </c>
      <c r="M136" s="22">
        <v>0</v>
      </c>
      <c r="N136" s="25">
        <v>0</v>
      </c>
      <c r="O136" s="25">
        <v>0</v>
      </c>
      <c r="P136" s="25">
        <v>15750</v>
      </c>
      <c r="Q136" s="25">
        <v>18400</v>
      </c>
      <c r="R136" s="25">
        <v>0</v>
      </c>
      <c r="S136" s="25">
        <v>0</v>
      </c>
      <c r="T136" s="25">
        <f t="shared" si="96"/>
        <v>937133.28399999999</v>
      </c>
      <c r="U136" s="25">
        <v>41160</v>
      </c>
      <c r="V136" s="25">
        <v>0</v>
      </c>
      <c r="W136" s="25">
        <v>199000</v>
      </c>
      <c r="X136" s="25">
        <v>501142.5</v>
      </c>
      <c r="Y136" s="25">
        <v>0</v>
      </c>
      <c r="Z136" s="22">
        <v>90131.148000000001</v>
      </c>
      <c r="AA136" s="25">
        <v>195.92699999999999</v>
      </c>
      <c r="AB136" s="25">
        <v>2004.336</v>
      </c>
      <c r="AC136" s="25">
        <v>15750</v>
      </c>
      <c r="AD136" s="25">
        <v>22532.787</v>
      </c>
      <c r="AE136" s="25">
        <v>0</v>
      </c>
      <c r="AF136" s="25">
        <v>0</v>
      </c>
      <c r="AG136" s="25">
        <f t="shared" si="97"/>
        <v>871916.69800000009</v>
      </c>
      <c r="AH136" s="25">
        <v>0</v>
      </c>
      <c r="AI136" s="25">
        <v>1560</v>
      </c>
      <c r="AJ136" s="25">
        <v>3600</v>
      </c>
      <c r="AK136" s="25">
        <v>7239.9996700000002</v>
      </c>
      <c r="AL136" s="25">
        <v>26249.121999999999</v>
      </c>
      <c r="AM136" s="22">
        <v>29140.350999999999</v>
      </c>
      <c r="AN136" s="25">
        <v>33046.161</v>
      </c>
      <c r="AO136" s="25">
        <v>27604.363000000001</v>
      </c>
      <c r="AP136" s="25">
        <v>79891.593999999997</v>
      </c>
      <c r="AQ136" s="25">
        <v>140329.80499999999</v>
      </c>
      <c r="AR136" s="25">
        <v>0</v>
      </c>
      <c r="AS136" s="25">
        <v>0</v>
      </c>
      <c r="AT136" s="25">
        <f t="shared" si="98"/>
        <v>348661.39567</v>
      </c>
      <c r="AU136" s="25">
        <v>0</v>
      </c>
      <c r="AV136" s="25">
        <v>1560</v>
      </c>
      <c r="AW136" s="25">
        <v>3600</v>
      </c>
      <c r="AX136" s="25">
        <v>7239.9996700000002</v>
      </c>
      <c r="AY136" s="25">
        <v>26249.121999999999</v>
      </c>
      <c r="AZ136" s="22">
        <v>29140.350999999999</v>
      </c>
      <c r="BA136" s="25">
        <v>33046.161</v>
      </c>
      <c r="BB136" s="25">
        <v>27604.363000000001</v>
      </c>
      <c r="BC136" s="25">
        <v>79891.593999999997</v>
      </c>
      <c r="BD136" s="25">
        <v>140329.80499999999</v>
      </c>
      <c r="BE136" s="25">
        <v>0</v>
      </c>
      <c r="BF136" s="25">
        <v>0</v>
      </c>
      <c r="BG136" s="25">
        <f t="shared" si="99"/>
        <v>348661.39567</v>
      </c>
      <c r="BH136" s="97"/>
    </row>
    <row r="137" spans="1:60" s="98" customFormat="1" ht="21" customHeight="1" x14ac:dyDescent="0.2">
      <c r="A137" s="25" t="s">
        <v>317</v>
      </c>
      <c r="B137" s="58">
        <v>10</v>
      </c>
      <c r="C137" s="35" t="s">
        <v>315</v>
      </c>
      <c r="D137" s="25">
        <v>6927000</v>
      </c>
      <c r="E137" s="22">
        <v>0</v>
      </c>
      <c r="F137" s="22">
        <v>0</v>
      </c>
      <c r="G137" s="25">
        <f t="shared" si="95"/>
        <v>6927000</v>
      </c>
      <c r="H137" s="25">
        <v>4631684.1296499996</v>
      </c>
      <c r="I137" s="25">
        <v>977441.05566999991</v>
      </c>
      <c r="J137" s="25">
        <v>290869.87881000002</v>
      </c>
      <c r="K137" s="25">
        <v>-136591.77499999999</v>
      </c>
      <c r="L137" s="25">
        <v>-219448.29240000001</v>
      </c>
      <c r="M137" s="22">
        <v>0</v>
      </c>
      <c r="N137" s="25">
        <v>608147.02534000005</v>
      </c>
      <c r="O137" s="25">
        <v>112014.07333</v>
      </c>
      <c r="P137" s="25">
        <v>-7118.6666699999996</v>
      </c>
      <c r="Q137" s="25">
        <v>166257.76166999998</v>
      </c>
      <c r="R137" s="25">
        <v>0</v>
      </c>
      <c r="S137" s="25">
        <v>0</v>
      </c>
      <c r="T137" s="25">
        <f>SUM(H137:S137)</f>
        <v>6423255.1903999988</v>
      </c>
      <c r="U137" s="25">
        <v>4184297.1833200003</v>
      </c>
      <c r="V137" s="25">
        <v>434838.81261000002</v>
      </c>
      <c r="W137" s="25">
        <v>335432.35600000003</v>
      </c>
      <c r="X137" s="25">
        <v>34534.720329999996</v>
      </c>
      <c r="Y137" s="25">
        <v>3793.5556000000001</v>
      </c>
      <c r="Z137" s="22">
        <v>42909.629000000001</v>
      </c>
      <c r="AA137" s="25">
        <v>328182.00547999999</v>
      </c>
      <c r="AB137" s="25">
        <v>286128.15999000001</v>
      </c>
      <c r="AC137" s="25">
        <v>203999.40367</v>
      </c>
      <c r="AD137" s="25">
        <v>322360.63532999996</v>
      </c>
      <c r="AE137" s="25">
        <v>0</v>
      </c>
      <c r="AF137" s="25">
        <v>0</v>
      </c>
      <c r="AG137" s="25">
        <f t="shared" si="97"/>
        <v>6176476.4613299984</v>
      </c>
      <c r="AH137" s="25">
        <v>0</v>
      </c>
      <c r="AI137" s="25">
        <v>236743.59424000001</v>
      </c>
      <c r="AJ137" s="25">
        <v>460303.02317</v>
      </c>
      <c r="AK137" s="25">
        <v>519585.44710000005</v>
      </c>
      <c r="AL137" s="25">
        <v>529949.99710000004</v>
      </c>
      <c r="AM137" s="22">
        <v>501698.58069999999</v>
      </c>
      <c r="AN137" s="25">
        <v>510138.5551</v>
      </c>
      <c r="AO137" s="25">
        <v>491453.91243000003</v>
      </c>
      <c r="AP137" s="25">
        <v>521682.80108999996</v>
      </c>
      <c r="AQ137" s="25">
        <v>568626.99307000008</v>
      </c>
      <c r="AR137" s="25">
        <v>0</v>
      </c>
      <c r="AS137" s="25">
        <v>0</v>
      </c>
      <c r="AT137" s="25">
        <f>SUM(AH137:AS137)</f>
        <v>4340182.9040000001</v>
      </c>
      <c r="AU137" s="25">
        <v>0</v>
      </c>
      <c r="AV137" s="25">
        <v>236743.59424000001</v>
      </c>
      <c r="AW137" s="25">
        <v>460303.02317</v>
      </c>
      <c r="AX137" s="25">
        <v>519585.44710000005</v>
      </c>
      <c r="AY137" s="25">
        <v>529949.99710000004</v>
      </c>
      <c r="AZ137" s="22">
        <v>501698.58069999999</v>
      </c>
      <c r="BA137" s="25">
        <v>510138.5551</v>
      </c>
      <c r="BB137" s="25">
        <v>491453.91243000003</v>
      </c>
      <c r="BC137" s="25">
        <v>521682.80108999996</v>
      </c>
      <c r="BD137" s="25">
        <v>568626.99307000008</v>
      </c>
      <c r="BE137" s="25">
        <v>0</v>
      </c>
      <c r="BF137" s="25">
        <v>0</v>
      </c>
      <c r="BG137" s="25">
        <f>SUM(AU137:BF137)</f>
        <v>4340182.9040000001</v>
      </c>
      <c r="BH137" s="97"/>
    </row>
    <row r="138" spans="1:60" ht="21" customHeight="1" x14ac:dyDescent="0.2">
      <c r="A138" s="25" t="s">
        <v>318</v>
      </c>
      <c r="B138" s="58">
        <v>10</v>
      </c>
      <c r="C138" s="35" t="s">
        <v>315</v>
      </c>
      <c r="D138" s="25">
        <v>17239597.631000001</v>
      </c>
      <c r="E138" s="22">
        <v>0</v>
      </c>
      <c r="F138" s="22">
        <v>0</v>
      </c>
      <c r="G138" s="25">
        <f t="shared" si="95"/>
        <v>17239597.631000001</v>
      </c>
      <c r="H138" s="25">
        <v>7357346.108</v>
      </c>
      <c r="I138" s="25">
        <v>3697820.8050899999</v>
      </c>
      <c r="J138" s="25">
        <v>4338522.7117600003</v>
      </c>
      <c r="K138" s="25">
        <v>1231951.25024</v>
      </c>
      <c r="L138" s="25">
        <v>-195569.91</v>
      </c>
      <c r="M138" s="22">
        <v>193092.927</v>
      </c>
      <c r="N138" s="25">
        <v>209870.2985</v>
      </c>
      <c r="O138" s="25">
        <v>-276832.30183000001</v>
      </c>
      <c r="P138" s="25">
        <v>-229819.80894999998</v>
      </c>
      <c r="Q138" s="25">
        <v>434779.08393000002</v>
      </c>
      <c r="R138" s="25">
        <v>0</v>
      </c>
      <c r="S138" s="25">
        <v>0</v>
      </c>
      <c r="T138" s="25">
        <f t="shared" si="96"/>
        <v>16761161.163740003</v>
      </c>
      <c r="U138" s="25">
        <v>5592676.875</v>
      </c>
      <c r="V138" s="25">
        <v>1753492.7339999999</v>
      </c>
      <c r="W138" s="25">
        <v>7461206.5391800003</v>
      </c>
      <c r="X138" s="25">
        <v>116754.36732999999</v>
      </c>
      <c r="Y138" s="25">
        <v>36447.311999999998</v>
      </c>
      <c r="Z138" s="22">
        <v>141242.50633</v>
      </c>
      <c r="AA138" s="25">
        <v>96139.56667</v>
      </c>
      <c r="AB138" s="25">
        <v>429741.609</v>
      </c>
      <c r="AC138" s="25">
        <v>233006.72027000002</v>
      </c>
      <c r="AD138" s="25">
        <v>-19652.414000000001</v>
      </c>
      <c r="AE138" s="25">
        <v>0</v>
      </c>
      <c r="AF138" s="25">
        <v>0</v>
      </c>
      <c r="AG138" s="25">
        <f t="shared" si="97"/>
        <v>15841055.815780001</v>
      </c>
      <c r="AH138" s="25">
        <v>0</v>
      </c>
      <c r="AI138" s="25">
        <v>294004.81829000002</v>
      </c>
      <c r="AJ138" s="25">
        <v>700853.76563000004</v>
      </c>
      <c r="AK138" s="25">
        <v>3018284.9122899999</v>
      </c>
      <c r="AL138" s="25">
        <v>3623594.1120700003</v>
      </c>
      <c r="AM138" s="22">
        <v>859420.03402000002</v>
      </c>
      <c r="AN138" s="25">
        <v>676196.03300000005</v>
      </c>
      <c r="AO138" s="25">
        <v>947259.90998999996</v>
      </c>
      <c r="AP138" s="25">
        <v>1339342.2239999999</v>
      </c>
      <c r="AQ138" s="25">
        <v>1217091.12992</v>
      </c>
      <c r="AR138" s="25">
        <v>0</v>
      </c>
      <c r="AS138" s="25">
        <v>0</v>
      </c>
      <c r="AT138" s="25">
        <f t="shared" si="98"/>
        <v>12676046.93921</v>
      </c>
      <c r="AU138" s="25">
        <v>0</v>
      </c>
      <c r="AV138" s="25">
        <v>294004.81829000002</v>
      </c>
      <c r="AW138" s="25">
        <v>700853.76563000004</v>
      </c>
      <c r="AX138" s="25">
        <v>3018284.9122899999</v>
      </c>
      <c r="AY138" s="25">
        <v>3623594.1120700003</v>
      </c>
      <c r="AZ138" s="22">
        <v>859420.03402000002</v>
      </c>
      <c r="BA138" s="25">
        <v>676196.03300000005</v>
      </c>
      <c r="BB138" s="25">
        <v>947259.90998999996</v>
      </c>
      <c r="BC138" s="25">
        <v>1339342.2239999999</v>
      </c>
      <c r="BD138" s="25">
        <v>1217091.12992</v>
      </c>
      <c r="BE138" s="25">
        <v>0</v>
      </c>
      <c r="BF138" s="25">
        <v>0</v>
      </c>
      <c r="BG138" s="25">
        <f t="shared" si="99"/>
        <v>12676046.93921</v>
      </c>
      <c r="BH138" s="9"/>
    </row>
    <row r="139" spans="1:60" ht="21" customHeight="1" x14ac:dyDescent="0.2">
      <c r="A139" s="25"/>
      <c r="B139" s="58"/>
      <c r="C139" s="35"/>
      <c r="D139" s="25"/>
      <c r="E139" s="22"/>
      <c r="F139" s="22"/>
      <c r="G139" s="25"/>
      <c r="H139" s="25"/>
      <c r="I139" s="25"/>
      <c r="J139" s="25"/>
      <c r="K139" s="25"/>
      <c r="L139" s="25"/>
      <c r="M139" s="22">
        <v>0</v>
      </c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2">
        <v>0</v>
      </c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2">
        <v>0</v>
      </c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2">
        <v>0</v>
      </c>
      <c r="BA139" s="25"/>
      <c r="BB139" s="25"/>
      <c r="BC139" s="25"/>
      <c r="BD139" s="25"/>
      <c r="BE139" s="25"/>
      <c r="BF139" s="25"/>
      <c r="BG139" s="25"/>
      <c r="BH139" s="9"/>
    </row>
    <row r="140" spans="1:60" s="12" customFormat="1" ht="12.75" x14ac:dyDescent="0.2">
      <c r="A140" s="146" t="s">
        <v>319</v>
      </c>
      <c r="B140" s="146"/>
      <c r="C140" s="146"/>
      <c r="D140" s="96">
        <f t="shared" ref="D140:BG140" si="100">+D127+D7</f>
        <v>624828048.33700001</v>
      </c>
      <c r="E140" s="96">
        <f t="shared" si="100"/>
        <v>28149742.517910004</v>
      </c>
      <c r="F140" s="96">
        <f t="shared" si="100"/>
        <v>28149742.517910004</v>
      </c>
      <c r="G140" s="96">
        <f>+G127+G7</f>
        <v>624828048.33699989</v>
      </c>
      <c r="H140" s="96">
        <f t="shared" si="100"/>
        <v>228397835.38196999</v>
      </c>
      <c r="I140" s="96">
        <f t="shared" si="100"/>
        <v>42548481.093540005</v>
      </c>
      <c r="J140" s="96">
        <f t="shared" si="100"/>
        <v>24055699.431149997</v>
      </c>
      <c r="K140" s="96">
        <f t="shared" si="100"/>
        <v>26704846.135629997</v>
      </c>
      <c r="L140" s="96">
        <f t="shared" si="100"/>
        <v>24120506.800380003</v>
      </c>
      <c r="M140" s="96">
        <f t="shared" si="100"/>
        <v>26752366.633820005</v>
      </c>
      <c r="N140" s="96">
        <f t="shared" si="100"/>
        <v>64423193.587700009</v>
      </c>
      <c r="O140" s="96">
        <f t="shared" si="100"/>
        <v>59665000.838879988</v>
      </c>
      <c r="P140" s="96">
        <f t="shared" si="100"/>
        <v>58633907.577769995</v>
      </c>
      <c r="Q140" s="96">
        <f t="shared" si="100"/>
        <v>9631990.5624800026</v>
      </c>
      <c r="R140" s="96">
        <f t="shared" si="100"/>
        <v>0</v>
      </c>
      <c r="S140" s="96">
        <f t="shared" si="100"/>
        <v>0</v>
      </c>
      <c r="T140" s="141">
        <f t="shared" si="100"/>
        <v>564933828.04331994</v>
      </c>
      <c r="U140" s="96">
        <f t="shared" si="100"/>
        <v>98524306.666799992</v>
      </c>
      <c r="V140" s="96">
        <f t="shared" si="100"/>
        <v>26309940.714850001</v>
      </c>
      <c r="W140" s="96">
        <f t="shared" si="100"/>
        <v>36908550.052199997</v>
      </c>
      <c r="X140" s="96">
        <f t="shared" si="100"/>
        <v>20539575.249710001</v>
      </c>
      <c r="Y140" s="96">
        <f t="shared" si="100"/>
        <v>17289196.793440003</v>
      </c>
      <c r="Z140" s="96">
        <f t="shared" si="100"/>
        <v>40843487.080430001</v>
      </c>
      <c r="AA140" s="96">
        <f t="shared" si="100"/>
        <v>37249477.709590003</v>
      </c>
      <c r="AB140" s="96">
        <f t="shared" si="100"/>
        <v>50888959.372669995</v>
      </c>
      <c r="AC140" s="96">
        <f>+AC127+AC7</f>
        <v>96584638.669119984</v>
      </c>
      <c r="AD140" s="96">
        <f t="shared" si="100"/>
        <v>72716577.178680003</v>
      </c>
      <c r="AE140" s="96">
        <f t="shared" si="100"/>
        <v>0</v>
      </c>
      <c r="AF140" s="96">
        <f t="shared" si="100"/>
        <v>0</v>
      </c>
      <c r="AG140" s="141">
        <f>+AG127+AG7</f>
        <v>497854709.48748994</v>
      </c>
      <c r="AH140" s="96">
        <f t="shared" si="100"/>
        <v>8247825.8862399999</v>
      </c>
      <c r="AI140" s="96">
        <f t="shared" si="100"/>
        <v>15521254.675459998</v>
      </c>
      <c r="AJ140" s="96">
        <f t="shared" si="100"/>
        <v>20575288.171719998</v>
      </c>
      <c r="AK140" s="96">
        <f t="shared" si="100"/>
        <v>27207801.465580001</v>
      </c>
      <c r="AL140" s="96">
        <f t="shared" si="100"/>
        <v>31501135.078120001</v>
      </c>
      <c r="AM140" s="96">
        <f t="shared" si="100"/>
        <v>23346039.538479999</v>
      </c>
      <c r="AN140" s="96">
        <f t="shared" si="100"/>
        <v>27426964.140079997</v>
      </c>
      <c r="AO140" s="96">
        <f t="shared" si="100"/>
        <v>36140565.041980006</v>
      </c>
      <c r="AP140" s="96">
        <f t="shared" si="100"/>
        <v>43033785.573769994</v>
      </c>
      <c r="AQ140" s="96">
        <f t="shared" si="100"/>
        <v>59449831.69861</v>
      </c>
      <c r="AR140" s="96">
        <f t="shared" si="100"/>
        <v>0</v>
      </c>
      <c r="AS140" s="96">
        <f t="shared" si="100"/>
        <v>0</v>
      </c>
      <c r="AT140" s="141">
        <f t="shared" si="100"/>
        <v>292450491.27004004</v>
      </c>
      <c r="AU140" s="96">
        <f t="shared" si="100"/>
        <v>8244504.9822399998</v>
      </c>
      <c r="AV140" s="96">
        <f t="shared" si="100"/>
        <v>15034350.179459997</v>
      </c>
      <c r="AW140" s="96">
        <f t="shared" si="100"/>
        <v>21064599.671719998</v>
      </c>
      <c r="AX140" s="96">
        <f t="shared" si="100"/>
        <v>27208715.36558</v>
      </c>
      <c r="AY140" s="96">
        <f t="shared" si="100"/>
        <v>31501135.078120001</v>
      </c>
      <c r="AZ140" s="96">
        <f t="shared" si="100"/>
        <v>23343740.339479998</v>
      </c>
      <c r="BA140" s="96">
        <f t="shared" si="100"/>
        <v>27427113.339079998</v>
      </c>
      <c r="BB140" s="96">
        <f t="shared" si="100"/>
        <v>36129401.278980002</v>
      </c>
      <c r="BC140" s="96">
        <f t="shared" si="100"/>
        <v>43026583.283769995</v>
      </c>
      <c r="BD140" s="96">
        <f t="shared" si="100"/>
        <v>59204939.227609992</v>
      </c>
      <c r="BE140" s="96">
        <f t="shared" si="100"/>
        <v>0</v>
      </c>
      <c r="BF140" s="96">
        <f t="shared" si="100"/>
        <v>0</v>
      </c>
      <c r="BG140" s="141">
        <f t="shared" si="100"/>
        <v>292185082.74603999</v>
      </c>
      <c r="BH140" s="9"/>
    </row>
    <row r="142" spans="1:60" x14ac:dyDescent="0.2">
      <c r="I142" s="99"/>
      <c r="K142" s="99"/>
    </row>
    <row r="144" spans="1:60" x14ac:dyDescent="0.2"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99"/>
      <c r="AM144" s="99"/>
      <c r="AN144" s="99"/>
      <c r="AO144" s="99"/>
      <c r="AP144" s="99"/>
      <c r="AQ144" s="99"/>
      <c r="AR144" s="99"/>
      <c r="AS144" s="99"/>
      <c r="AT144" s="99"/>
      <c r="AU144" s="99"/>
      <c r="AV144" s="99"/>
      <c r="AW144" s="99"/>
      <c r="AX144" s="99"/>
      <c r="AY144" s="99"/>
      <c r="AZ144" s="99"/>
      <c r="BA144" s="99"/>
      <c r="BB144" s="99"/>
      <c r="BC144" s="99"/>
      <c r="BD144" s="99"/>
      <c r="BG144" s="100"/>
    </row>
    <row r="145" spans="3:67" x14ac:dyDescent="0.2">
      <c r="C145" s="142" t="s">
        <v>320</v>
      </c>
      <c r="G145" s="99"/>
      <c r="I145" s="99"/>
      <c r="K145" s="99"/>
    </row>
    <row r="146" spans="3:67" x14ac:dyDescent="0.2"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2"/>
      <c r="BC146" s="101"/>
      <c r="BD146" s="101"/>
      <c r="BE146" s="101"/>
      <c r="BF146" s="101"/>
      <c r="BG146" s="101"/>
    </row>
    <row r="147" spans="3:67" ht="15" x14ac:dyDescent="0.25">
      <c r="AB147" s="103"/>
      <c r="BH147" s="104"/>
      <c r="BI147" s="104"/>
      <c r="BJ147" s="104"/>
      <c r="BK147" s="104"/>
      <c r="BL147" s="104"/>
      <c r="BM147" s="104"/>
      <c r="BN147" s="104"/>
      <c r="BO147" s="104"/>
    </row>
    <row r="148" spans="3:67" ht="15" x14ac:dyDescent="0.25">
      <c r="AB148" s="103"/>
      <c r="BH148" s="104"/>
      <c r="BI148" s="104"/>
      <c r="BJ148" s="104"/>
      <c r="BK148" s="104"/>
      <c r="BL148" s="104"/>
      <c r="BM148" s="104"/>
      <c r="BN148" s="104"/>
      <c r="BO148" s="104"/>
    </row>
    <row r="149" spans="3:67" ht="15" x14ac:dyDescent="0.25">
      <c r="AB149" s="103"/>
      <c r="BJ149" s="104"/>
    </row>
    <row r="150" spans="3:67" x14ac:dyDescent="0.2">
      <c r="AB150" s="103"/>
    </row>
    <row r="151" spans="3:67" x14ac:dyDescent="0.2">
      <c r="AB151" s="103"/>
    </row>
    <row r="152" spans="3:67" x14ac:dyDescent="0.2"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  <c r="AA152" s="99"/>
      <c r="AB152" s="105"/>
      <c r="AD152" s="99"/>
      <c r="AE152" s="99"/>
      <c r="AF152" s="99"/>
      <c r="AG152" s="99"/>
      <c r="AH152" s="99"/>
      <c r="AI152" s="99"/>
      <c r="AJ152" s="99"/>
      <c r="AK152" s="99"/>
      <c r="AL152" s="99"/>
      <c r="AM152" s="99"/>
      <c r="AN152" s="99"/>
      <c r="AO152" s="99"/>
      <c r="AP152" s="99"/>
      <c r="AQ152" s="99"/>
      <c r="AR152" s="99"/>
      <c r="AS152" s="99"/>
      <c r="AT152" s="99"/>
      <c r="AU152" s="99"/>
      <c r="AV152" s="99"/>
      <c r="AW152" s="99"/>
      <c r="AX152" s="99"/>
      <c r="AY152" s="99"/>
      <c r="AZ152" s="99"/>
      <c r="BA152" s="99"/>
      <c r="BB152" s="99"/>
      <c r="BC152" s="99"/>
      <c r="BD152" s="99"/>
      <c r="BE152" s="99"/>
      <c r="BF152" s="99"/>
      <c r="BG152" s="99"/>
    </row>
    <row r="153" spans="3:67" x14ac:dyDescent="0.2"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  <c r="AA153" s="99"/>
      <c r="AB153" s="105"/>
      <c r="AD153" s="99"/>
      <c r="AE153" s="99"/>
      <c r="AF153" s="99"/>
      <c r="AG153" s="99"/>
      <c r="AH153" s="99"/>
      <c r="AI153" s="99"/>
      <c r="AJ153" s="99"/>
      <c r="AK153" s="99"/>
      <c r="AL153" s="99"/>
      <c r="AM153" s="99"/>
      <c r="AN153" s="99"/>
      <c r="AO153" s="99"/>
      <c r="AP153" s="99"/>
      <c r="AQ153" s="99"/>
      <c r="AR153" s="99"/>
      <c r="AS153" s="99"/>
      <c r="AT153" s="99"/>
      <c r="AU153" s="99"/>
      <c r="AV153" s="99"/>
      <c r="AW153" s="99"/>
      <c r="AX153" s="99"/>
      <c r="AY153" s="99"/>
      <c r="AZ153" s="99"/>
      <c r="BA153" s="99"/>
      <c r="BB153" s="99"/>
      <c r="BC153" s="99"/>
      <c r="BD153" s="99"/>
      <c r="BE153" s="99"/>
      <c r="BF153" s="99"/>
      <c r="BG153" s="99"/>
    </row>
    <row r="154" spans="3:67" x14ac:dyDescent="0.2">
      <c r="AB154" s="103"/>
    </row>
    <row r="155" spans="3:67" x14ac:dyDescent="0.2">
      <c r="AB155" s="103"/>
    </row>
    <row r="156" spans="3:67" ht="11.25" customHeight="1" x14ac:dyDescent="0.2">
      <c r="C156" s="106"/>
      <c r="AB156" s="103"/>
      <c r="BH156" s="2"/>
    </row>
    <row r="157" spans="3:67" ht="11.25" customHeight="1" x14ac:dyDescent="0.2">
      <c r="C157" s="106"/>
      <c r="AB157" s="103"/>
      <c r="BH157" s="2"/>
    </row>
    <row r="158" spans="3:67" ht="11.25" customHeight="1" x14ac:dyDescent="0.2">
      <c r="C158" s="106"/>
      <c r="R158" s="107"/>
      <c r="BH158" s="2"/>
    </row>
    <row r="159" spans="3:67" x14ac:dyDescent="0.2">
      <c r="C159" s="106"/>
      <c r="R159" s="107"/>
      <c r="BH159" s="2"/>
    </row>
    <row r="160" spans="3:67" x14ac:dyDescent="0.2">
      <c r="C160" s="106"/>
      <c r="D160" s="107"/>
      <c r="BH160" s="2"/>
    </row>
    <row r="161" spans="3:60" x14ac:dyDescent="0.2">
      <c r="C161" s="106"/>
      <c r="BH161" s="2"/>
    </row>
    <row r="163" spans="3:60" x14ac:dyDescent="0.2">
      <c r="C163" s="106"/>
    </row>
    <row r="165" spans="3:60" x14ac:dyDescent="0.2">
      <c r="C165" s="106"/>
    </row>
    <row r="168" spans="3:60" x14ac:dyDescent="0.2">
      <c r="C168" s="106"/>
    </row>
    <row r="171" spans="3:60" x14ac:dyDescent="0.2">
      <c r="C171" s="106"/>
    </row>
  </sheetData>
  <autoFilter ref="A6:BO140" xr:uid="{8D30B487-6D42-49C6-955D-994723B76ECF}"/>
  <mergeCells count="4">
    <mergeCell ref="A1:BG1"/>
    <mergeCell ref="A2:BG2"/>
    <mergeCell ref="A3:BG3"/>
    <mergeCell ref="A140:C140"/>
  </mergeCells>
  <pageMargins left="0.11811023622047245" right="0.11811023622047245" top="0" bottom="0" header="0.31496062992125984" footer="0.31496062992125984"/>
  <pageSetup paperSize="5" scale="70" fitToWidth="3" orientation="landscape" r:id="rId1"/>
  <ignoredErrors>
    <ignoredError sqref="T23 AG23:BG23 G123 G127 AG123:AG127 AT123:BG127 T123:T1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BC10C-3B72-409B-880C-9870934CB175}">
  <sheetPr>
    <tabColor theme="0" tint="-0.249977111117893"/>
  </sheetPr>
  <dimension ref="A1:AG38"/>
  <sheetViews>
    <sheetView showGridLines="0" showZeros="0" zoomScale="106" zoomScaleNormal="106" workbookViewId="0">
      <pane xSplit="3" ySplit="6" topLeftCell="D19" activePane="bottomRight" state="frozen"/>
      <selection pane="topRight" activeCell="A70" sqref="A70"/>
      <selection pane="bottomLeft" activeCell="A70" sqref="A70"/>
      <selection pane="bottomRight" activeCell="C21" sqref="C21"/>
    </sheetView>
  </sheetViews>
  <sheetFormatPr baseColWidth="10" defaultColWidth="11.42578125" defaultRowHeight="11.25" x14ac:dyDescent="0.2"/>
  <cols>
    <col min="1" max="1" width="16.140625" style="98" customWidth="1"/>
    <col min="2" max="2" width="4" style="98" bestFit="1" customWidth="1"/>
    <col min="3" max="3" width="56.85546875" style="98" customWidth="1"/>
    <col min="4" max="4" width="12.42578125" style="109" customWidth="1"/>
    <col min="5" max="5" width="12.42578125" style="109" hidden="1" customWidth="1"/>
    <col min="6" max="13" width="12.42578125" style="98" hidden="1" customWidth="1"/>
    <col min="14" max="14" width="12.42578125" style="98" customWidth="1"/>
    <col min="15" max="16" width="12.42578125" style="98" hidden="1" customWidth="1"/>
    <col min="17" max="17" width="12.42578125" style="98" customWidth="1"/>
    <col min="18" max="18" width="15.28515625" style="98" customWidth="1"/>
    <col min="19" max="256" width="11.42578125" style="98"/>
    <col min="257" max="257" width="16.140625" style="98" customWidth="1"/>
    <col min="258" max="258" width="4" style="98" bestFit="1" customWidth="1"/>
    <col min="259" max="259" width="56.85546875" style="98" customWidth="1"/>
    <col min="260" max="261" width="12.42578125" style="98" customWidth="1"/>
    <col min="262" max="269" width="0" style="98" hidden="1" customWidth="1"/>
    <col min="270" max="270" width="12.42578125" style="98" customWidth="1"/>
    <col min="271" max="272" width="0" style="98" hidden="1" customWidth="1"/>
    <col min="273" max="273" width="12.42578125" style="98" customWidth="1"/>
    <col min="274" max="274" width="15.28515625" style="98" customWidth="1"/>
    <col min="275" max="512" width="11.42578125" style="98"/>
    <col min="513" max="513" width="16.140625" style="98" customWidth="1"/>
    <col min="514" max="514" width="4" style="98" bestFit="1" customWidth="1"/>
    <col min="515" max="515" width="56.85546875" style="98" customWidth="1"/>
    <col min="516" max="517" width="12.42578125" style="98" customWidth="1"/>
    <col min="518" max="525" width="0" style="98" hidden="1" customWidth="1"/>
    <col min="526" max="526" width="12.42578125" style="98" customWidth="1"/>
    <col min="527" max="528" width="0" style="98" hidden="1" customWidth="1"/>
    <col min="529" max="529" width="12.42578125" style="98" customWidth="1"/>
    <col min="530" max="530" width="15.28515625" style="98" customWidth="1"/>
    <col min="531" max="768" width="11.42578125" style="98"/>
    <col min="769" max="769" width="16.140625" style="98" customWidth="1"/>
    <col min="770" max="770" width="4" style="98" bestFit="1" customWidth="1"/>
    <col min="771" max="771" width="56.85546875" style="98" customWidth="1"/>
    <col min="772" max="773" width="12.42578125" style="98" customWidth="1"/>
    <col min="774" max="781" width="0" style="98" hidden="1" customWidth="1"/>
    <col min="782" max="782" width="12.42578125" style="98" customWidth="1"/>
    <col min="783" max="784" width="0" style="98" hidden="1" customWidth="1"/>
    <col min="785" max="785" width="12.42578125" style="98" customWidth="1"/>
    <col min="786" max="786" width="15.28515625" style="98" customWidth="1"/>
    <col min="787" max="1024" width="11.42578125" style="98"/>
    <col min="1025" max="1025" width="16.140625" style="98" customWidth="1"/>
    <col min="1026" max="1026" width="4" style="98" bestFit="1" customWidth="1"/>
    <col min="1027" max="1027" width="56.85546875" style="98" customWidth="1"/>
    <col min="1028" max="1029" width="12.42578125" style="98" customWidth="1"/>
    <col min="1030" max="1037" width="0" style="98" hidden="1" customWidth="1"/>
    <col min="1038" max="1038" width="12.42578125" style="98" customWidth="1"/>
    <col min="1039" max="1040" width="0" style="98" hidden="1" customWidth="1"/>
    <col min="1041" max="1041" width="12.42578125" style="98" customWidth="1"/>
    <col min="1042" max="1042" width="15.28515625" style="98" customWidth="1"/>
    <col min="1043" max="1280" width="11.42578125" style="98"/>
    <col min="1281" max="1281" width="16.140625" style="98" customWidth="1"/>
    <col min="1282" max="1282" width="4" style="98" bestFit="1" customWidth="1"/>
    <col min="1283" max="1283" width="56.85546875" style="98" customWidth="1"/>
    <col min="1284" max="1285" width="12.42578125" style="98" customWidth="1"/>
    <col min="1286" max="1293" width="0" style="98" hidden="1" customWidth="1"/>
    <col min="1294" max="1294" width="12.42578125" style="98" customWidth="1"/>
    <col min="1295" max="1296" width="0" style="98" hidden="1" customWidth="1"/>
    <col min="1297" max="1297" width="12.42578125" style="98" customWidth="1"/>
    <col min="1298" max="1298" width="15.28515625" style="98" customWidth="1"/>
    <col min="1299" max="1536" width="11.42578125" style="98"/>
    <col min="1537" max="1537" width="16.140625" style="98" customWidth="1"/>
    <col min="1538" max="1538" width="4" style="98" bestFit="1" customWidth="1"/>
    <col min="1539" max="1539" width="56.85546875" style="98" customWidth="1"/>
    <col min="1540" max="1541" width="12.42578125" style="98" customWidth="1"/>
    <col min="1542" max="1549" width="0" style="98" hidden="1" customWidth="1"/>
    <col min="1550" max="1550" width="12.42578125" style="98" customWidth="1"/>
    <col min="1551" max="1552" width="0" style="98" hidden="1" customWidth="1"/>
    <col min="1553" max="1553" width="12.42578125" style="98" customWidth="1"/>
    <col min="1554" max="1554" width="15.28515625" style="98" customWidth="1"/>
    <col min="1555" max="1792" width="11.42578125" style="98"/>
    <col min="1793" max="1793" width="16.140625" style="98" customWidth="1"/>
    <col min="1794" max="1794" width="4" style="98" bestFit="1" customWidth="1"/>
    <col min="1795" max="1795" width="56.85546875" style="98" customWidth="1"/>
    <col min="1796" max="1797" width="12.42578125" style="98" customWidth="1"/>
    <col min="1798" max="1805" width="0" style="98" hidden="1" customWidth="1"/>
    <col min="1806" max="1806" width="12.42578125" style="98" customWidth="1"/>
    <col min="1807" max="1808" width="0" style="98" hidden="1" customWidth="1"/>
    <col min="1809" max="1809" width="12.42578125" style="98" customWidth="1"/>
    <col min="1810" max="1810" width="15.28515625" style="98" customWidth="1"/>
    <col min="1811" max="2048" width="11.42578125" style="98"/>
    <col min="2049" max="2049" width="16.140625" style="98" customWidth="1"/>
    <col min="2050" max="2050" width="4" style="98" bestFit="1" customWidth="1"/>
    <col min="2051" max="2051" width="56.85546875" style="98" customWidth="1"/>
    <col min="2052" max="2053" width="12.42578125" style="98" customWidth="1"/>
    <col min="2054" max="2061" width="0" style="98" hidden="1" customWidth="1"/>
    <col min="2062" max="2062" width="12.42578125" style="98" customWidth="1"/>
    <col min="2063" max="2064" width="0" style="98" hidden="1" customWidth="1"/>
    <col min="2065" max="2065" width="12.42578125" style="98" customWidth="1"/>
    <col min="2066" max="2066" width="15.28515625" style="98" customWidth="1"/>
    <col min="2067" max="2304" width="11.42578125" style="98"/>
    <col min="2305" max="2305" width="16.140625" style="98" customWidth="1"/>
    <col min="2306" max="2306" width="4" style="98" bestFit="1" customWidth="1"/>
    <col min="2307" max="2307" width="56.85546875" style="98" customWidth="1"/>
    <col min="2308" max="2309" width="12.42578125" style="98" customWidth="1"/>
    <col min="2310" max="2317" width="0" style="98" hidden="1" customWidth="1"/>
    <col min="2318" max="2318" width="12.42578125" style="98" customWidth="1"/>
    <col min="2319" max="2320" width="0" style="98" hidden="1" customWidth="1"/>
    <col min="2321" max="2321" width="12.42578125" style="98" customWidth="1"/>
    <col min="2322" max="2322" width="15.28515625" style="98" customWidth="1"/>
    <col min="2323" max="2560" width="11.42578125" style="98"/>
    <col min="2561" max="2561" width="16.140625" style="98" customWidth="1"/>
    <col min="2562" max="2562" width="4" style="98" bestFit="1" customWidth="1"/>
    <col min="2563" max="2563" width="56.85546875" style="98" customWidth="1"/>
    <col min="2564" max="2565" width="12.42578125" style="98" customWidth="1"/>
    <col min="2566" max="2573" width="0" style="98" hidden="1" customWidth="1"/>
    <col min="2574" max="2574" width="12.42578125" style="98" customWidth="1"/>
    <col min="2575" max="2576" width="0" style="98" hidden="1" customWidth="1"/>
    <col min="2577" max="2577" width="12.42578125" style="98" customWidth="1"/>
    <col min="2578" max="2578" width="15.28515625" style="98" customWidth="1"/>
    <col min="2579" max="2816" width="11.42578125" style="98"/>
    <col min="2817" max="2817" width="16.140625" style="98" customWidth="1"/>
    <col min="2818" max="2818" width="4" style="98" bestFit="1" customWidth="1"/>
    <col min="2819" max="2819" width="56.85546875" style="98" customWidth="1"/>
    <col min="2820" max="2821" width="12.42578125" style="98" customWidth="1"/>
    <col min="2822" max="2829" width="0" style="98" hidden="1" customWidth="1"/>
    <col min="2830" max="2830" width="12.42578125" style="98" customWidth="1"/>
    <col min="2831" max="2832" width="0" style="98" hidden="1" customWidth="1"/>
    <col min="2833" max="2833" width="12.42578125" style="98" customWidth="1"/>
    <col min="2834" max="2834" width="15.28515625" style="98" customWidth="1"/>
    <col min="2835" max="3072" width="11.42578125" style="98"/>
    <col min="3073" max="3073" width="16.140625" style="98" customWidth="1"/>
    <col min="3074" max="3074" width="4" style="98" bestFit="1" customWidth="1"/>
    <col min="3075" max="3075" width="56.85546875" style="98" customWidth="1"/>
    <col min="3076" max="3077" width="12.42578125" style="98" customWidth="1"/>
    <col min="3078" max="3085" width="0" style="98" hidden="1" customWidth="1"/>
    <col min="3086" max="3086" width="12.42578125" style="98" customWidth="1"/>
    <col min="3087" max="3088" width="0" style="98" hidden="1" customWidth="1"/>
    <col min="3089" max="3089" width="12.42578125" style="98" customWidth="1"/>
    <col min="3090" max="3090" width="15.28515625" style="98" customWidth="1"/>
    <col min="3091" max="3328" width="11.42578125" style="98"/>
    <col min="3329" max="3329" width="16.140625" style="98" customWidth="1"/>
    <col min="3330" max="3330" width="4" style="98" bestFit="1" customWidth="1"/>
    <col min="3331" max="3331" width="56.85546875" style="98" customWidth="1"/>
    <col min="3332" max="3333" width="12.42578125" style="98" customWidth="1"/>
    <col min="3334" max="3341" width="0" style="98" hidden="1" customWidth="1"/>
    <col min="3342" max="3342" width="12.42578125" style="98" customWidth="1"/>
    <col min="3343" max="3344" width="0" style="98" hidden="1" customWidth="1"/>
    <col min="3345" max="3345" width="12.42578125" style="98" customWidth="1"/>
    <col min="3346" max="3346" width="15.28515625" style="98" customWidth="1"/>
    <col min="3347" max="3584" width="11.42578125" style="98"/>
    <col min="3585" max="3585" width="16.140625" style="98" customWidth="1"/>
    <col min="3586" max="3586" width="4" style="98" bestFit="1" customWidth="1"/>
    <col min="3587" max="3587" width="56.85546875" style="98" customWidth="1"/>
    <col min="3588" max="3589" width="12.42578125" style="98" customWidth="1"/>
    <col min="3590" max="3597" width="0" style="98" hidden="1" customWidth="1"/>
    <col min="3598" max="3598" width="12.42578125" style="98" customWidth="1"/>
    <col min="3599" max="3600" width="0" style="98" hidden="1" customWidth="1"/>
    <col min="3601" max="3601" width="12.42578125" style="98" customWidth="1"/>
    <col min="3602" max="3602" width="15.28515625" style="98" customWidth="1"/>
    <col min="3603" max="3840" width="11.42578125" style="98"/>
    <col min="3841" max="3841" width="16.140625" style="98" customWidth="1"/>
    <col min="3842" max="3842" width="4" style="98" bestFit="1" customWidth="1"/>
    <col min="3843" max="3843" width="56.85546875" style="98" customWidth="1"/>
    <col min="3844" max="3845" width="12.42578125" style="98" customWidth="1"/>
    <col min="3846" max="3853" width="0" style="98" hidden="1" customWidth="1"/>
    <col min="3854" max="3854" width="12.42578125" style="98" customWidth="1"/>
    <col min="3855" max="3856" width="0" style="98" hidden="1" customWidth="1"/>
    <col min="3857" max="3857" width="12.42578125" style="98" customWidth="1"/>
    <col min="3858" max="3858" width="15.28515625" style="98" customWidth="1"/>
    <col min="3859" max="4096" width="11.42578125" style="98"/>
    <col min="4097" max="4097" width="16.140625" style="98" customWidth="1"/>
    <col min="4098" max="4098" width="4" style="98" bestFit="1" customWidth="1"/>
    <col min="4099" max="4099" width="56.85546875" style="98" customWidth="1"/>
    <col min="4100" max="4101" width="12.42578125" style="98" customWidth="1"/>
    <col min="4102" max="4109" width="0" style="98" hidden="1" customWidth="1"/>
    <col min="4110" max="4110" width="12.42578125" style="98" customWidth="1"/>
    <col min="4111" max="4112" width="0" style="98" hidden="1" customWidth="1"/>
    <col min="4113" max="4113" width="12.42578125" style="98" customWidth="1"/>
    <col min="4114" max="4114" width="15.28515625" style="98" customWidth="1"/>
    <col min="4115" max="4352" width="11.42578125" style="98"/>
    <col min="4353" max="4353" width="16.140625" style="98" customWidth="1"/>
    <col min="4354" max="4354" width="4" style="98" bestFit="1" customWidth="1"/>
    <col min="4355" max="4355" width="56.85546875" style="98" customWidth="1"/>
    <col min="4356" max="4357" width="12.42578125" style="98" customWidth="1"/>
    <col min="4358" max="4365" width="0" style="98" hidden="1" customWidth="1"/>
    <col min="4366" max="4366" width="12.42578125" style="98" customWidth="1"/>
    <col min="4367" max="4368" width="0" style="98" hidden="1" customWidth="1"/>
    <col min="4369" max="4369" width="12.42578125" style="98" customWidth="1"/>
    <col min="4370" max="4370" width="15.28515625" style="98" customWidth="1"/>
    <col min="4371" max="4608" width="11.42578125" style="98"/>
    <col min="4609" max="4609" width="16.140625" style="98" customWidth="1"/>
    <col min="4610" max="4610" width="4" style="98" bestFit="1" customWidth="1"/>
    <col min="4611" max="4611" width="56.85546875" style="98" customWidth="1"/>
    <col min="4612" max="4613" width="12.42578125" style="98" customWidth="1"/>
    <col min="4614" max="4621" width="0" style="98" hidden="1" customWidth="1"/>
    <col min="4622" max="4622" width="12.42578125" style="98" customWidth="1"/>
    <col min="4623" max="4624" width="0" style="98" hidden="1" customWidth="1"/>
    <col min="4625" max="4625" width="12.42578125" style="98" customWidth="1"/>
    <col min="4626" max="4626" width="15.28515625" style="98" customWidth="1"/>
    <col min="4627" max="4864" width="11.42578125" style="98"/>
    <col min="4865" max="4865" width="16.140625" style="98" customWidth="1"/>
    <col min="4866" max="4866" width="4" style="98" bestFit="1" customWidth="1"/>
    <col min="4867" max="4867" width="56.85546875" style="98" customWidth="1"/>
    <col min="4868" max="4869" width="12.42578125" style="98" customWidth="1"/>
    <col min="4870" max="4877" width="0" style="98" hidden="1" customWidth="1"/>
    <col min="4878" max="4878" width="12.42578125" style="98" customWidth="1"/>
    <col min="4879" max="4880" width="0" style="98" hidden="1" customWidth="1"/>
    <col min="4881" max="4881" width="12.42578125" style="98" customWidth="1"/>
    <col min="4882" max="4882" width="15.28515625" style="98" customWidth="1"/>
    <col min="4883" max="5120" width="11.42578125" style="98"/>
    <col min="5121" max="5121" width="16.140625" style="98" customWidth="1"/>
    <col min="5122" max="5122" width="4" style="98" bestFit="1" customWidth="1"/>
    <col min="5123" max="5123" width="56.85546875" style="98" customWidth="1"/>
    <col min="5124" max="5125" width="12.42578125" style="98" customWidth="1"/>
    <col min="5126" max="5133" width="0" style="98" hidden="1" customWidth="1"/>
    <col min="5134" max="5134" width="12.42578125" style="98" customWidth="1"/>
    <col min="5135" max="5136" width="0" style="98" hidden="1" customWidth="1"/>
    <col min="5137" max="5137" width="12.42578125" style="98" customWidth="1"/>
    <col min="5138" max="5138" width="15.28515625" style="98" customWidth="1"/>
    <col min="5139" max="5376" width="11.42578125" style="98"/>
    <col min="5377" max="5377" width="16.140625" style="98" customWidth="1"/>
    <col min="5378" max="5378" width="4" style="98" bestFit="1" customWidth="1"/>
    <col min="5379" max="5379" width="56.85546875" style="98" customWidth="1"/>
    <col min="5380" max="5381" width="12.42578125" style="98" customWidth="1"/>
    <col min="5382" max="5389" width="0" style="98" hidden="1" customWidth="1"/>
    <col min="5390" max="5390" width="12.42578125" style="98" customWidth="1"/>
    <col min="5391" max="5392" width="0" style="98" hidden="1" customWidth="1"/>
    <col min="5393" max="5393" width="12.42578125" style="98" customWidth="1"/>
    <col min="5394" max="5394" width="15.28515625" style="98" customWidth="1"/>
    <col min="5395" max="5632" width="11.42578125" style="98"/>
    <col min="5633" max="5633" width="16.140625" style="98" customWidth="1"/>
    <col min="5634" max="5634" width="4" style="98" bestFit="1" customWidth="1"/>
    <col min="5635" max="5635" width="56.85546875" style="98" customWidth="1"/>
    <col min="5636" max="5637" width="12.42578125" style="98" customWidth="1"/>
    <col min="5638" max="5645" width="0" style="98" hidden="1" customWidth="1"/>
    <col min="5646" max="5646" width="12.42578125" style="98" customWidth="1"/>
    <col min="5647" max="5648" width="0" style="98" hidden="1" customWidth="1"/>
    <col min="5649" max="5649" width="12.42578125" style="98" customWidth="1"/>
    <col min="5650" max="5650" width="15.28515625" style="98" customWidth="1"/>
    <col min="5651" max="5888" width="11.42578125" style="98"/>
    <col min="5889" max="5889" width="16.140625" style="98" customWidth="1"/>
    <col min="5890" max="5890" width="4" style="98" bestFit="1" customWidth="1"/>
    <col min="5891" max="5891" width="56.85546875" style="98" customWidth="1"/>
    <col min="5892" max="5893" width="12.42578125" style="98" customWidth="1"/>
    <col min="5894" max="5901" width="0" style="98" hidden="1" customWidth="1"/>
    <col min="5902" max="5902" width="12.42578125" style="98" customWidth="1"/>
    <col min="5903" max="5904" width="0" style="98" hidden="1" customWidth="1"/>
    <col min="5905" max="5905" width="12.42578125" style="98" customWidth="1"/>
    <col min="5906" max="5906" width="15.28515625" style="98" customWidth="1"/>
    <col min="5907" max="6144" width="11.42578125" style="98"/>
    <col min="6145" max="6145" width="16.140625" style="98" customWidth="1"/>
    <col min="6146" max="6146" width="4" style="98" bestFit="1" customWidth="1"/>
    <col min="6147" max="6147" width="56.85546875" style="98" customWidth="1"/>
    <col min="6148" max="6149" width="12.42578125" style="98" customWidth="1"/>
    <col min="6150" max="6157" width="0" style="98" hidden="1" customWidth="1"/>
    <col min="6158" max="6158" width="12.42578125" style="98" customWidth="1"/>
    <col min="6159" max="6160" width="0" style="98" hidden="1" customWidth="1"/>
    <col min="6161" max="6161" width="12.42578125" style="98" customWidth="1"/>
    <col min="6162" max="6162" width="15.28515625" style="98" customWidth="1"/>
    <col min="6163" max="6400" width="11.42578125" style="98"/>
    <col min="6401" max="6401" width="16.140625" style="98" customWidth="1"/>
    <col min="6402" max="6402" width="4" style="98" bestFit="1" customWidth="1"/>
    <col min="6403" max="6403" width="56.85546875" style="98" customWidth="1"/>
    <col min="6404" max="6405" width="12.42578125" style="98" customWidth="1"/>
    <col min="6406" max="6413" width="0" style="98" hidden="1" customWidth="1"/>
    <col min="6414" max="6414" width="12.42578125" style="98" customWidth="1"/>
    <col min="6415" max="6416" width="0" style="98" hidden="1" customWidth="1"/>
    <col min="6417" max="6417" width="12.42578125" style="98" customWidth="1"/>
    <col min="6418" max="6418" width="15.28515625" style="98" customWidth="1"/>
    <col min="6419" max="6656" width="11.42578125" style="98"/>
    <col min="6657" max="6657" width="16.140625" style="98" customWidth="1"/>
    <col min="6658" max="6658" width="4" style="98" bestFit="1" customWidth="1"/>
    <col min="6659" max="6659" width="56.85546875" style="98" customWidth="1"/>
    <col min="6660" max="6661" width="12.42578125" style="98" customWidth="1"/>
    <col min="6662" max="6669" width="0" style="98" hidden="1" customWidth="1"/>
    <col min="6670" max="6670" width="12.42578125" style="98" customWidth="1"/>
    <col min="6671" max="6672" width="0" style="98" hidden="1" customWidth="1"/>
    <col min="6673" max="6673" width="12.42578125" style="98" customWidth="1"/>
    <col min="6674" max="6674" width="15.28515625" style="98" customWidth="1"/>
    <col min="6675" max="6912" width="11.42578125" style="98"/>
    <col min="6913" max="6913" width="16.140625" style="98" customWidth="1"/>
    <col min="6914" max="6914" width="4" style="98" bestFit="1" customWidth="1"/>
    <col min="6915" max="6915" width="56.85546875" style="98" customWidth="1"/>
    <col min="6916" max="6917" width="12.42578125" style="98" customWidth="1"/>
    <col min="6918" max="6925" width="0" style="98" hidden="1" customWidth="1"/>
    <col min="6926" max="6926" width="12.42578125" style="98" customWidth="1"/>
    <col min="6927" max="6928" width="0" style="98" hidden="1" customWidth="1"/>
    <col min="6929" max="6929" width="12.42578125" style="98" customWidth="1"/>
    <col min="6930" max="6930" width="15.28515625" style="98" customWidth="1"/>
    <col min="6931" max="7168" width="11.42578125" style="98"/>
    <col min="7169" max="7169" width="16.140625" style="98" customWidth="1"/>
    <col min="7170" max="7170" width="4" style="98" bestFit="1" customWidth="1"/>
    <col min="7171" max="7171" width="56.85546875" style="98" customWidth="1"/>
    <col min="7172" max="7173" width="12.42578125" style="98" customWidth="1"/>
    <col min="7174" max="7181" width="0" style="98" hidden="1" customWidth="1"/>
    <col min="7182" max="7182" width="12.42578125" style="98" customWidth="1"/>
    <col min="7183" max="7184" width="0" style="98" hidden="1" customWidth="1"/>
    <col min="7185" max="7185" width="12.42578125" style="98" customWidth="1"/>
    <col min="7186" max="7186" width="15.28515625" style="98" customWidth="1"/>
    <col min="7187" max="7424" width="11.42578125" style="98"/>
    <col min="7425" max="7425" width="16.140625" style="98" customWidth="1"/>
    <col min="7426" max="7426" width="4" style="98" bestFit="1" customWidth="1"/>
    <col min="7427" max="7427" width="56.85546875" style="98" customWidth="1"/>
    <col min="7428" max="7429" width="12.42578125" style="98" customWidth="1"/>
    <col min="7430" max="7437" width="0" style="98" hidden="1" customWidth="1"/>
    <col min="7438" max="7438" width="12.42578125" style="98" customWidth="1"/>
    <col min="7439" max="7440" width="0" style="98" hidden="1" customWidth="1"/>
    <col min="7441" max="7441" width="12.42578125" style="98" customWidth="1"/>
    <col min="7442" max="7442" width="15.28515625" style="98" customWidth="1"/>
    <col min="7443" max="7680" width="11.42578125" style="98"/>
    <col min="7681" max="7681" width="16.140625" style="98" customWidth="1"/>
    <col min="7682" max="7682" width="4" style="98" bestFit="1" customWidth="1"/>
    <col min="7683" max="7683" width="56.85546875" style="98" customWidth="1"/>
    <col min="7684" max="7685" width="12.42578125" style="98" customWidth="1"/>
    <col min="7686" max="7693" width="0" style="98" hidden="1" customWidth="1"/>
    <col min="7694" max="7694" width="12.42578125" style="98" customWidth="1"/>
    <col min="7695" max="7696" width="0" style="98" hidden="1" customWidth="1"/>
    <col min="7697" max="7697" width="12.42578125" style="98" customWidth="1"/>
    <col min="7698" max="7698" width="15.28515625" style="98" customWidth="1"/>
    <col min="7699" max="7936" width="11.42578125" style="98"/>
    <col min="7937" max="7937" width="16.140625" style="98" customWidth="1"/>
    <col min="7938" max="7938" width="4" style="98" bestFit="1" customWidth="1"/>
    <col min="7939" max="7939" width="56.85546875" style="98" customWidth="1"/>
    <col min="7940" max="7941" width="12.42578125" style="98" customWidth="1"/>
    <col min="7942" max="7949" width="0" style="98" hidden="1" customWidth="1"/>
    <col min="7950" max="7950" width="12.42578125" style="98" customWidth="1"/>
    <col min="7951" max="7952" width="0" style="98" hidden="1" customWidth="1"/>
    <col min="7953" max="7953" width="12.42578125" style="98" customWidth="1"/>
    <col min="7954" max="7954" width="15.28515625" style="98" customWidth="1"/>
    <col min="7955" max="8192" width="11.42578125" style="98"/>
    <col min="8193" max="8193" width="16.140625" style="98" customWidth="1"/>
    <col min="8194" max="8194" width="4" style="98" bestFit="1" customWidth="1"/>
    <col min="8195" max="8195" width="56.85546875" style="98" customWidth="1"/>
    <col min="8196" max="8197" width="12.42578125" style="98" customWidth="1"/>
    <col min="8198" max="8205" width="0" style="98" hidden="1" customWidth="1"/>
    <col min="8206" max="8206" width="12.42578125" style="98" customWidth="1"/>
    <col min="8207" max="8208" width="0" style="98" hidden="1" customWidth="1"/>
    <col min="8209" max="8209" width="12.42578125" style="98" customWidth="1"/>
    <col min="8210" max="8210" width="15.28515625" style="98" customWidth="1"/>
    <col min="8211" max="8448" width="11.42578125" style="98"/>
    <col min="8449" max="8449" width="16.140625" style="98" customWidth="1"/>
    <col min="8450" max="8450" width="4" style="98" bestFit="1" customWidth="1"/>
    <col min="8451" max="8451" width="56.85546875" style="98" customWidth="1"/>
    <col min="8452" max="8453" width="12.42578125" style="98" customWidth="1"/>
    <col min="8454" max="8461" width="0" style="98" hidden="1" customWidth="1"/>
    <col min="8462" max="8462" width="12.42578125" style="98" customWidth="1"/>
    <col min="8463" max="8464" width="0" style="98" hidden="1" customWidth="1"/>
    <col min="8465" max="8465" width="12.42578125" style="98" customWidth="1"/>
    <col min="8466" max="8466" width="15.28515625" style="98" customWidth="1"/>
    <col min="8467" max="8704" width="11.42578125" style="98"/>
    <col min="8705" max="8705" width="16.140625" style="98" customWidth="1"/>
    <col min="8706" max="8706" width="4" style="98" bestFit="1" customWidth="1"/>
    <col min="8707" max="8707" width="56.85546875" style="98" customWidth="1"/>
    <col min="8708" max="8709" width="12.42578125" style="98" customWidth="1"/>
    <col min="8710" max="8717" width="0" style="98" hidden="1" customWidth="1"/>
    <col min="8718" max="8718" width="12.42578125" style="98" customWidth="1"/>
    <col min="8719" max="8720" width="0" style="98" hidden="1" customWidth="1"/>
    <col min="8721" max="8721" width="12.42578125" style="98" customWidth="1"/>
    <col min="8722" max="8722" width="15.28515625" style="98" customWidth="1"/>
    <col min="8723" max="8960" width="11.42578125" style="98"/>
    <col min="8961" max="8961" width="16.140625" style="98" customWidth="1"/>
    <col min="8962" max="8962" width="4" style="98" bestFit="1" customWidth="1"/>
    <col min="8963" max="8963" width="56.85546875" style="98" customWidth="1"/>
    <col min="8964" max="8965" width="12.42578125" style="98" customWidth="1"/>
    <col min="8966" max="8973" width="0" style="98" hidden="1" customWidth="1"/>
    <col min="8974" max="8974" width="12.42578125" style="98" customWidth="1"/>
    <col min="8975" max="8976" width="0" style="98" hidden="1" customWidth="1"/>
    <col min="8977" max="8977" width="12.42578125" style="98" customWidth="1"/>
    <col min="8978" max="8978" width="15.28515625" style="98" customWidth="1"/>
    <col min="8979" max="9216" width="11.42578125" style="98"/>
    <col min="9217" max="9217" width="16.140625" style="98" customWidth="1"/>
    <col min="9218" max="9218" width="4" style="98" bestFit="1" customWidth="1"/>
    <col min="9219" max="9219" width="56.85546875" style="98" customWidth="1"/>
    <col min="9220" max="9221" width="12.42578125" style="98" customWidth="1"/>
    <col min="9222" max="9229" width="0" style="98" hidden="1" customWidth="1"/>
    <col min="9230" max="9230" width="12.42578125" style="98" customWidth="1"/>
    <col min="9231" max="9232" width="0" style="98" hidden="1" customWidth="1"/>
    <col min="9233" max="9233" width="12.42578125" style="98" customWidth="1"/>
    <col min="9234" max="9234" width="15.28515625" style="98" customWidth="1"/>
    <col min="9235" max="9472" width="11.42578125" style="98"/>
    <col min="9473" max="9473" width="16.140625" style="98" customWidth="1"/>
    <col min="9474" max="9474" width="4" style="98" bestFit="1" customWidth="1"/>
    <col min="9475" max="9475" width="56.85546875" style="98" customWidth="1"/>
    <col min="9476" max="9477" width="12.42578125" style="98" customWidth="1"/>
    <col min="9478" max="9485" width="0" style="98" hidden="1" customWidth="1"/>
    <col min="9486" max="9486" width="12.42578125" style="98" customWidth="1"/>
    <col min="9487" max="9488" width="0" style="98" hidden="1" customWidth="1"/>
    <col min="9489" max="9489" width="12.42578125" style="98" customWidth="1"/>
    <col min="9490" max="9490" width="15.28515625" style="98" customWidth="1"/>
    <col min="9491" max="9728" width="11.42578125" style="98"/>
    <col min="9729" max="9729" width="16.140625" style="98" customWidth="1"/>
    <col min="9730" max="9730" width="4" style="98" bestFit="1" customWidth="1"/>
    <col min="9731" max="9731" width="56.85546875" style="98" customWidth="1"/>
    <col min="9732" max="9733" width="12.42578125" style="98" customWidth="1"/>
    <col min="9734" max="9741" width="0" style="98" hidden="1" customWidth="1"/>
    <col min="9742" max="9742" width="12.42578125" style="98" customWidth="1"/>
    <col min="9743" max="9744" width="0" style="98" hidden="1" customWidth="1"/>
    <col min="9745" max="9745" width="12.42578125" style="98" customWidth="1"/>
    <col min="9746" max="9746" width="15.28515625" style="98" customWidth="1"/>
    <col min="9747" max="9984" width="11.42578125" style="98"/>
    <col min="9985" max="9985" width="16.140625" style="98" customWidth="1"/>
    <col min="9986" max="9986" width="4" style="98" bestFit="1" customWidth="1"/>
    <col min="9987" max="9987" width="56.85546875" style="98" customWidth="1"/>
    <col min="9988" max="9989" width="12.42578125" style="98" customWidth="1"/>
    <col min="9990" max="9997" width="0" style="98" hidden="1" customWidth="1"/>
    <col min="9998" max="9998" width="12.42578125" style="98" customWidth="1"/>
    <col min="9999" max="10000" width="0" style="98" hidden="1" customWidth="1"/>
    <col min="10001" max="10001" width="12.42578125" style="98" customWidth="1"/>
    <col min="10002" max="10002" width="15.28515625" style="98" customWidth="1"/>
    <col min="10003" max="10240" width="11.42578125" style="98"/>
    <col min="10241" max="10241" width="16.140625" style="98" customWidth="1"/>
    <col min="10242" max="10242" width="4" style="98" bestFit="1" customWidth="1"/>
    <col min="10243" max="10243" width="56.85546875" style="98" customWidth="1"/>
    <col min="10244" max="10245" width="12.42578125" style="98" customWidth="1"/>
    <col min="10246" max="10253" width="0" style="98" hidden="1" customWidth="1"/>
    <col min="10254" max="10254" width="12.42578125" style="98" customWidth="1"/>
    <col min="10255" max="10256" width="0" style="98" hidden="1" customWidth="1"/>
    <col min="10257" max="10257" width="12.42578125" style="98" customWidth="1"/>
    <col min="10258" max="10258" width="15.28515625" style="98" customWidth="1"/>
    <col min="10259" max="10496" width="11.42578125" style="98"/>
    <col min="10497" max="10497" width="16.140625" style="98" customWidth="1"/>
    <col min="10498" max="10498" width="4" style="98" bestFit="1" customWidth="1"/>
    <col min="10499" max="10499" width="56.85546875" style="98" customWidth="1"/>
    <col min="10500" max="10501" width="12.42578125" style="98" customWidth="1"/>
    <col min="10502" max="10509" width="0" style="98" hidden="1" customWidth="1"/>
    <col min="10510" max="10510" width="12.42578125" style="98" customWidth="1"/>
    <col min="10511" max="10512" width="0" style="98" hidden="1" customWidth="1"/>
    <col min="10513" max="10513" width="12.42578125" style="98" customWidth="1"/>
    <col min="10514" max="10514" width="15.28515625" style="98" customWidth="1"/>
    <col min="10515" max="10752" width="11.42578125" style="98"/>
    <col min="10753" max="10753" width="16.140625" style="98" customWidth="1"/>
    <col min="10754" max="10754" width="4" style="98" bestFit="1" customWidth="1"/>
    <col min="10755" max="10755" width="56.85546875" style="98" customWidth="1"/>
    <col min="10756" max="10757" width="12.42578125" style="98" customWidth="1"/>
    <col min="10758" max="10765" width="0" style="98" hidden="1" customWidth="1"/>
    <col min="10766" max="10766" width="12.42578125" style="98" customWidth="1"/>
    <col min="10767" max="10768" width="0" style="98" hidden="1" customWidth="1"/>
    <col min="10769" max="10769" width="12.42578125" style="98" customWidth="1"/>
    <col min="10770" max="10770" width="15.28515625" style="98" customWidth="1"/>
    <col min="10771" max="11008" width="11.42578125" style="98"/>
    <col min="11009" max="11009" width="16.140625" style="98" customWidth="1"/>
    <col min="11010" max="11010" width="4" style="98" bestFit="1" customWidth="1"/>
    <col min="11011" max="11011" width="56.85546875" style="98" customWidth="1"/>
    <col min="11012" max="11013" width="12.42578125" style="98" customWidth="1"/>
    <col min="11014" max="11021" width="0" style="98" hidden="1" customWidth="1"/>
    <col min="11022" max="11022" width="12.42578125" style="98" customWidth="1"/>
    <col min="11023" max="11024" width="0" style="98" hidden="1" customWidth="1"/>
    <col min="11025" max="11025" width="12.42578125" style="98" customWidth="1"/>
    <col min="11026" max="11026" width="15.28515625" style="98" customWidth="1"/>
    <col min="11027" max="11264" width="11.42578125" style="98"/>
    <col min="11265" max="11265" width="16.140625" style="98" customWidth="1"/>
    <col min="11266" max="11266" width="4" style="98" bestFit="1" customWidth="1"/>
    <col min="11267" max="11267" width="56.85546875" style="98" customWidth="1"/>
    <col min="11268" max="11269" width="12.42578125" style="98" customWidth="1"/>
    <col min="11270" max="11277" width="0" style="98" hidden="1" customWidth="1"/>
    <col min="11278" max="11278" width="12.42578125" style="98" customWidth="1"/>
    <col min="11279" max="11280" width="0" style="98" hidden="1" customWidth="1"/>
    <col min="11281" max="11281" width="12.42578125" style="98" customWidth="1"/>
    <col min="11282" max="11282" width="15.28515625" style="98" customWidth="1"/>
    <col min="11283" max="11520" width="11.42578125" style="98"/>
    <col min="11521" max="11521" width="16.140625" style="98" customWidth="1"/>
    <col min="11522" max="11522" width="4" style="98" bestFit="1" customWidth="1"/>
    <col min="11523" max="11523" width="56.85546875" style="98" customWidth="1"/>
    <col min="11524" max="11525" width="12.42578125" style="98" customWidth="1"/>
    <col min="11526" max="11533" width="0" style="98" hidden="1" customWidth="1"/>
    <col min="11534" max="11534" width="12.42578125" style="98" customWidth="1"/>
    <col min="11535" max="11536" width="0" style="98" hidden="1" customWidth="1"/>
    <col min="11537" max="11537" width="12.42578125" style="98" customWidth="1"/>
    <col min="11538" max="11538" width="15.28515625" style="98" customWidth="1"/>
    <col min="11539" max="11776" width="11.42578125" style="98"/>
    <col min="11777" max="11777" width="16.140625" style="98" customWidth="1"/>
    <col min="11778" max="11778" width="4" style="98" bestFit="1" customWidth="1"/>
    <col min="11779" max="11779" width="56.85546875" style="98" customWidth="1"/>
    <col min="11780" max="11781" width="12.42578125" style="98" customWidth="1"/>
    <col min="11782" max="11789" width="0" style="98" hidden="1" customWidth="1"/>
    <col min="11790" max="11790" width="12.42578125" style="98" customWidth="1"/>
    <col min="11791" max="11792" width="0" style="98" hidden="1" customWidth="1"/>
    <col min="11793" max="11793" width="12.42578125" style="98" customWidth="1"/>
    <col min="11794" max="11794" width="15.28515625" style="98" customWidth="1"/>
    <col min="11795" max="12032" width="11.42578125" style="98"/>
    <col min="12033" max="12033" width="16.140625" style="98" customWidth="1"/>
    <col min="12034" max="12034" width="4" style="98" bestFit="1" customWidth="1"/>
    <col min="12035" max="12035" width="56.85546875" style="98" customWidth="1"/>
    <col min="12036" max="12037" width="12.42578125" style="98" customWidth="1"/>
    <col min="12038" max="12045" width="0" style="98" hidden="1" customWidth="1"/>
    <col min="12046" max="12046" width="12.42578125" style="98" customWidth="1"/>
    <col min="12047" max="12048" width="0" style="98" hidden="1" customWidth="1"/>
    <col min="12049" max="12049" width="12.42578125" style="98" customWidth="1"/>
    <col min="12050" max="12050" width="15.28515625" style="98" customWidth="1"/>
    <col min="12051" max="12288" width="11.42578125" style="98"/>
    <col min="12289" max="12289" width="16.140625" style="98" customWidth="1"/>
    <col min="12290" max="12290" width="4" style="98" bestFit="1" customWidth="1"/>
    <col min="12291" max="12291" width="56.85546875" style="98" customWidth="1"/>
    <col min="12292" max="12293" width="12.42578125" style="98" customWidth="1"/>
    <col min="12294" max="12301" width="0" style="98" hidden="1" customWidth="1"/>
    <col min="12302" max="12302" width="12.42578125" style="98" customWidth="1"/>
    <col min="12303" max="12304" width="0" style="98" hidden="1" customWidth="1"/>
    <col min="12305" max="12305" width="12.42578125" style="98" customWidth="1"/>
    <col min="12306" max="12306" width="15.28515625" style="98" customWidth="1"/>
    <col min="12307" max="12544" width="11.42578125" style="98"/>
    <col min="12545" max="12545" width="16.140625" style="98" customWidth="1"/>
    <col min="12546" max="12546" width="4" style="98" bestFit="1" customWidth="1"/>
    <col min="12547" max="12547" width="56.85546875" style="98" customWidth="1"/>
    <col min="12548" max="12549" width="12.42578125" style="98" customWidth="1"/>
    <col min="12550" max="12557" width="0" style="98" hidden="1" customWidth="1"/>
    <col min="12558" max="12558" width="12.42578125" style="98" customWidth="1"/>
    <col min="12559" max="12560" width="0" style="98" hidden="1" customWidth="1"/>
    <col min="12561" max="12561" width="12.42578125" style="98" customWidth="1"/>
    <col min="12562" max="12562" width="15.28515625" style="98" customWidth="1"/>
    <col min="12563" max="12800" width="11.42578125" style="98"/>
    <col min="12801" max="12801" width="16.140625" style="98" customWidth="1"/>
    <col min="12802" max="12802" width="4" style="98" bestFit="1" customWidth="1"/>
    <col min="12803" max="12803" width="56.85546875" style="98" customWidth="1"/>
    <col min="12804" max="12805" width="12.42578125" style="98" customWidth="1"/>
    <col min="12806" max="12813" width="0" style="98" hidden="1" customWidth="1"/>
    <col min="12814" max="12814" width="12.42578125" style="98" customWidth="1"/>
    <col min="12815" max="12816" width="0" style="98" hidden="1" customWidth="1"/>
    <col min="12817" max="12817" width="12.42578125" style="98" customWidth="1"/>
    <col min="12818" max="12818" width="15.28515625" style="98" customWidth="1"/>
    <col min="12819" max="13056" width="11.42578125" style="98"/>
    <col min="13057" max="13057" width="16.140625" style="98" customWidth="1"/>
    <col min="13058" max="13058" width="4" style="98" bestFit="1" customWidth="1"/>
    <col min="13059" max="13059" width="56.85546875" style="98" customWidth="1"/>
    <col min="13060" max="13061" width="12.42578125" style="98" customWidth="1"/>
    <col min="13062" max="13069" width="0" style="98" hidden="1" customWidth="1"/>
    <col min="13070" max="13070" width="12.42578125" style="98" customWidth="1"/>
    <col min="13071" max="13072" width="0" style="98" hidden="1" customWidth="1"/>
    <col min="13073" max="13073" width="12.42578125" style="98" customWidth="1"/>
    <col min="13074" max="13074" width="15.28515625" style="98" customWidth="1"/>
    <col min="13075" max="13312" width="11.42578125" style="98"/>
    <col min="13313" max="13313" width="16.140625" style="98" customWidth="1"/>
    <col min="13314" max="13314" width="4" style="98" bestFit="1" customWidth="1"/>
    <col min="13315" max="13315" width="56.85546875" style="98" customWidth="1"/>
    <col min="13316" max="13317" width="12.42578125" style="98" customWidth="1"/>
    <col min="13318" max="13325" width="0" style="98" hidden="1" customWidth="1"/>
    <col min="13326" max="13326" width="12.42578125" style="98" customWidth="1"/>
    <col min="13327" max="13328" width="0" style="98" hidden="1" customWidth="1"/>
    <col min="13329" max="13329" width="12.42578125" style="98" customWidth="1"/>
    <col min="13330" max="13330" width="15.28515625" style="98" customWidth="1"/>
    <col min="13331" max="13568" width="11.42578125" style="98"/>
    <col min="13569" max="13569" width="16.140625" style="98" customWidth="1"/>
    <col min="13570" max="13570" width="4" style="98" bestFit="1" customWidth="1"/>
    <col min="13571" max="13571" width="56.85546875" style="98" customWidth="1"/>
    <col min="13572" max="13573" width="12.42578125" style="98" customWidth="1"/>
    <col min="13574" max="13581" width="0" style="98" hidden="1" customWidth="1"/>
    <col min="13582" max="13582" width="12.42578125" style="98" customWidth="1"/>
    <col min="13583" max="13584" width="0" style="98" hidden="1" customWidth="1"/>
    <col min="13585" max="13585" width="12.42578125" style="98" customWidth="1"/>
    <col min="13586" max="13586" width="15.28515625" style="98" customWidth="1"/>
    <col min="13587" max="13824" width="11.42578125" style="98"/>
    <col min="13825" max="13825" width="16.140625" style="98" customWidth="1"/>
    <col min="13826" max="13826" width="4" style="98" bestFit="1" customWidth="1"/>
    <col min="13827" max="13827" width="56.85546875" style="98" customWidth="1"/>
    <col min="13828" max="13829" width="12.42578125" style="98" customWidth="1"/>
    <col min="13830" max="13837" width="0" style="98" hidden="1" customWidth="1"/>
    <col min="13838" max="13838" width="12.42578125" style="98" customWidth="1"/>
    <col min="13839" max="13840" width="0" style="98" hidden="1" customWidth="1"/>
    <col min="13841" max="13841" width="12.42578125" style="98" customWidth="1"/>
    <col min="13842" max="13842" width="15.28515625" style="98" customWidth="1"/>
    <col min="13843" max="14080" width="11.42578125" style="98"/>
    <col min="14081" max="14081" width="16.140625" style="98" customWidth="1"/>
    <col min="14082" max="14082" width="4" style="98" bestFit="1" customWidth="1"/>
    <col min="14083" max="14083" width="56.85546875" style="98" customWidth="1"/>
    <col min="14084" max="14085" width="12.42578125" style="98" customWidth="1"/>
    <col min="14086" max="14093" width="0" style="98" hidden="1" customWidth="1"/>
    <col min="14094" max="14094" width="12.42578125" style="98" customWidth="1"/>
    <col min="14095" max="14096" width="0" style="98" hidden="1" customWidth="1"/>
    <col min="14097" max="14097" width="12.42578125" style="98" customWidth="1"/>
    <col min="14098" max="14098" width="15.28515625" style="98" customWidth="1"/>
    <col min="14099" max="14336" width="11.42578125" style="98"/>
    <col min="14337" max="14337" width="16.140625" style="98" customWidth="1"/>
    <col min="14338" max="14338" width="4" style="98" bestFit="1" customWidth="1"/>
    <col min="14339" max="14339" width="56.85546875" style="98" customWidth="1"/>
    <col min="14340" max="14341" width="12.42578125" style="98" customWidth="1"/>
    <col min="14342" max="14349" width="0" style="98" hidden="1" customWidth="1"/>
    <col min="14350" max="14350" width="12.42578125" style="98" customWidth="1"/>
    <col min="14351" max="14352" width="0" style="98" hidden="1" customWidth="1"/>
    <col min="14353" max="14353" width="12.42578125" style="98" customWidth="1"/>
    <col min="14354" max="14354" width="15.28515625" style="98" customWidth="1"/>
    <col min="14355" max="14592" width="11.42578125" style="98"/>
    <col min="14593" max="14593" width="16.140625" style="98" customWidth="1"/>
    <col min="14594" max="14594" width="4" style="98" bestFit="1" customWidth="1"/>
    <col min="14595" max="14595" width="56.85546875" style="98" customWidth="1"/>
    <col min="14596" max="14597" width="12.42578125" style="98" customWidth="1"/>
    <col min="14598" max="14605" width="0" style="98" hidden="1" customWidth="1"/>
    <col min="14606" max="14606" width="12.42578125" style="98" customWidth="1"/>
    <col min="14607" max="14608" width="0" style="98" hidden="1" customWidth="1"/>
    <col min="14609" max="14609" width="12.42578125" style="98" customWidth="1"/>
    <col min="14610" max="14610" width="15.28515625" style="98" customWidth="1"/>
    <col min="14611" max="14848" width="11.42578125" style="98"/>
    <col min="14849" max="14849" width="16.140625" style="98" customWidth="1"/>
    <col min="14850" max="14850" width="4" style="98" bestFit="1" customWidth="1"/>
    <col min="14851" max="14851" width="56.85546875" style="98" customWidth="1"/>
    <col min="14852" max="14853" width="12.42578125" style="98" customWidth="1"/>
    <col min="14854" max="14861" width="0" style="98" hidden="1" customWidth="1"/>
    <col min="14862" max="14862" width="12.42578125" style="98" customWidth="1"/>
    <col min="14863" max="14864" width="0" style="98" hidden="1" customWidth="1"/>
    <col min="14865" max="14865" width="12.42578125" style="98" customWidth="1"/>
    <col min="14866" max="14866" width="15.28515625" style="98" customWidth="1"/>
    <col min="14867" max="15104" width="11.42578125" style="98"/>
    <col min="15105" max="15105" width="16.140625" style="98" customWidth="1"/>
    <col min="15106" max="15106" width="4" style="98" bestFit="1" customWidth="1"/>
    <col min="15107" max="15107" width="56.85546875" style="98" customWidth="1"/>
    <col min="15108" max="15109" width="12.42578125" style="98" customWidth="1"/>
    <col min="15110" max="15117" width="0" style="98" hidden="1" customWidth="1"/>
    <col min="15118" max="15118" width="12.42578125" style="98" customWidth="1"/>
    <col min="15119" max="15120" width="0" style="98" hidden="1" customWidth="1"/>
    <col min="15121" max="15121" width="12.42578125" style="98" customWidth="1"/>
    <col min="15122" max="15122" width="15.28515625" style="98" customWidth="1"/>
    <col min="15123" max="15360" width="11.42578125" style="98"/>
    <col min="15361" max="15361" width="16.140625" style="98" customWidth="1"/>
    <col min="15362" max="15362" width="4" style="98" bestFit="1" customWidth="1"/>
    <col min="15363" max="15363" width="56.85546875" style="98" customWidth="1"/>
    <col min="15364" max="15365" width="12.42578125" style="98" customWidth="1"/>
    <col min="15366" max="15373" width="0" style="98" hidden="1" customWidth="1"/>
    <col min="15374" max="15374" width="12.42578125" style="98" customWidth="1"/>
    <col min="15375" max="15376" width="0" style="98" hidden="1" customWidth="1"/>
    <col min="15377" max="15377" width="12.42578125" style="98" customWidth="1"/>
    <col min="15378" max="15378" width="15.28515625" style="98" customWidth="1"/>
    <col min="15379" max="15616" width="11.42578125" style="98"/>
    <col min="15617" max="15617" width="16.140625" style="98" customWidth="1"/>
    <col min="15618" max="15618" width="4" style="98" bestFit="1" customWidth="1"/>
    <col min="15619" max="15619" width="56.85546875" style="98" customWidth="1"/>
    <col min="15620" max="15621" width="12.42578125" style="98" customWidth="1"/>
    <col min="15622" max="15629" width="0" style="98" hidden="1" customWidth="1"/>
    <col min="15630" max="15630" width="12.42578125" style="98" customWidth="1"/>
    <col min="15631" max="15632" width="0" style="98" hidden="1" customWidth="1"/>
    <col min="15633" max="15633" width="12.42578125" style="98" customWidth="1"/>
    <col min="15634" max="15634" width="15.28515625" style="98" customWidth="1"/>
    <col min="15635" max="15872" width="11.42578125" style="98"/>
    <col min="15873" max="15873" width="16.140625" style="98" customWidth="1"/>
    <col min="15874" max="15874" width="4" style="98" bestFit="1" customWidth="1"/>
    <col min="15875" max="15875" width="56.85546875" style="98" customWidth="1"/>
    <col min="15876" max="15877" width="12.42578125" style="98" customWidth="1"/>
    <col min="15878" max="15885" width="0" style="98" hidden="1" customWidth="1"/>
    <col min="15886" max="15886" width="12.42578125" style="98" customWidth="1"/>
    <col min="15887" max="15888" width="0" style="98" hidden="1" customWidth="1"/>
    <col min="15889" max="15889" width="12.42578125" style="98" customWidth="1"/>
    <col min="15890" max="15890" width="15.28515625" style="98" customWidth="1"/>
    <col min="15891" max="16128" width="11.42578125" style="98"/>
    <col min="16129" max="16129" width="16.140625" style="98" customWidth="1"/>
    <col min="16130" max="16130" width="4" style="98" bestFit="1" customWidth="1"/>
    <col min="16131" max="16131" width="56.85546875" style="98" customWidth="1"/>
    <col min="16132" max="16133" width="12.42578125" style="98" customWidth="1"/>
    <col min="16134" max="16141" width="0" style="98" hidden="1" customWidth="1"/>
    <col min="16142" max="16142" width="12.42578125" style="98" customWidth="1"/>
    <col min="16143" max="16144" width="0" style="98" hidden="1" customWidth="1"/>
    <col min="16145" max="16145" width="12.42578125" style="98" customWidth="1"/>
    <col min="16146" max="16146" width="15.28515625" style="98" customWidth="1"/>
    <col min="16147" max="16384" width="11.42578125" style="98"/>
  </cols>
  <sheetData>
    <row r="1" spans="1:33" ht="18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33" ht="12.75" x14ac:dyDescent="0.2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1:33" ht="12.75" x14ac:dyDescent="0.2">
      <c r="A3" s="148" t="s">
        <v>321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4" spans="1:33" ht="12.75" x14ac:dyDescent="0.2">
      <c r="A4" s="108" t="s">
        <v>3</v>
      </c>
      <c r="E4" s="110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2" t="s">
        <v>4</v>
      </c>
    </row>
    <row r="5" spans="1:33" ht="12.75" x14ac:dyDescent="0.2">
      <c r="A5" s="108" t="s">
        <v>5</v>
      </c>
      <c r="E5" s="113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2" t="s">
        <v>6</v>
      </c>
    </row>
    <row r="6" spans="1:33" ht="22.5" x14ac:dyDescent="0.2">
      <c r="A6" s="6" t="s">
        <v>7</v>
      </c>
      <c r="B6" s="6" t="s">
        <v>8</v>
      </c>
      <c r="C6" s="6" t="s">
        <v>9</v>
      </c>
      <c r="D6" s="6" t="s">
        <v>322</v>
      </c>
      <c r="E6" s="114" t="s">
        <v>53</v>
      </c>
      <c r="F6" s="114" t="s">
        <v>54</v>
      </c>
      <c r="G6" s="114" t="s">
        <v>55</v>
      </c>
      <c r="H6" s="114" t="s">
        <v>56</v>
      </c>
      <c r="I6" s="114" t="s">
        <v>57</v>
      </c>
      <c r="J6" s="114" t="s">
        <v>58</v>
      </c>
      <c r="K6" s="114" t="s">
        <v>59</v>
      </c>
      <c r="L6" s="114" t="s">
        <v>60</v>
      </c>
      <c r="M6" s="114" t="s">
        <v>61</v>
      </c>
      <c r="N6" s="114" t="s">
        <v>62</v>
      </c>
      <c r="O6" s="114" t="s">
        <v>63</v>
      </c>
      <c r="P6" s="114" t="s">
        <v>64</v>
      </c>
      <c r="Q6" s="114" t="s">
        <v>65</v>
      </c>
    </row>
    <row r="7" spans="1:33" s="115" customFormat="1" ht="12.75" x14ac:dyDescent="0.2">
      <c r="A7" s="8" t="s">
        <v>66</v>
      </c>
      <c r="B7" s="8"/>
      <c r="C7" s="8" t="s">
        <v>67</v>
      </c>
      <c r="D7" s="8">
        <f>D8+D15</f>
        <v>13641.002</v>
      </c>
      <c r="E7" s="8">
        <f t="shared" ref="E7:Q7" si="0">E8+E15</f>
        <v>13641.002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13641.002</v>
      </c>
    </row>
    <row r="8" spans="1:33" s="115" customFormat="1" ht="12.75" x14ac:dyDescent="0.2">
      <c r="A8" s="11" t="s">
        <v>139</v>
      </c>
      <c r="B8" s="11"/>
      <c r="C8" s="11" t="s">
        <v>323</v>
      </c>
      <c r="D8" s="11">
        <f>+D9</f>
        <v>5088.8940000000002</v>
      </c>
      <c r="E8" s="11">
        <f t="shared" ref="E8:Q8" si="1">+E9</f>
        <v>5088.8940000000002</v>
      </c>
      <c r="F8" s="11">
        <f t="shared" si="1"/>
        <v>0</v>
      </c>
      <c r="G8" s="11">
        <f t="shared" si="1"/>
        <v>0</v>
      </c>
      <c r="H8" s="11">
        <f t="shared" si="1"/>
        <v>0</v>
      </c>
      <c r="I8" s="11">
        <f t="shared" si="1"/>
        <v>0</v>
      </c>
      <c r="J8" s="11">
        <f t="shared" si="1"/>
        <v>0</v>
      </c>
      <c r="K8" s="11">
        <f t="shared" si="1"/>
        <v>0</v>
      </c>
      <c r="L8" s="11">
        <f t="shared" si="1"/>
        <v>0</v>
      </c>
      <c r="M8" s="11">
        <f t="shared" si="1"/>
        <v>0</v>
      </c>
      <c r="N8" s="11">
        <f t="shared" si="1"/>
        <v>0</v>
      </c>
      <c r="O8" s="11">
        <f t="shared" si="1"/>
        <v>0</v>
      </c>
      <c r="P8" s="11">
        <f t="shared" si="1"/>
        <v>0</v>
      </c>
      <c r="Q8" s="11">
        <f t="shared" si="1"/>
        <v>5088.8940000000002</v>
      </c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</row>
    <row r="9" spans="1:33" s="111" customFormat="1" ht="23.25" customHeight="1" x14ac:dyDescent="0.2">
      <c r="A9" s="18" t="s">
        <v>159</v>
      </c>
      <c r="B9" s="76"/>
      <c r="C9" s="17" t="s">
        <v>324</v>
      </c>
      <c r="D9" s="18">
        <f>+D10+D12</f>
        <v>5088.8940000000002</v>
      </c>
      <c r="E9" s="18">
        <f t="shared" ref="E9:Q9" si="2">+E10+E12</f>
        <v>5088.8940000000002</v>
      </c>
      <c r="F9" s="18">
        <f t="shared" si="2"/>
        <v>0</v>
      </c>
      <c r="G9" s="18">
        <f t="shared" si="2"/>
        <v>0</v>
      </c>
      <c r="H9" s="18">
        <f t="shared" si="2"/>
        <v>0</v>
      </c>
      <c r="I9" s="18">
        <f t="shared" si="2"/>
        <v>0</v>
      </c>
      <c r="J9" s="18">
        <f t="shared" si="2"/>
        <v>0</v>
      </c>
      <c r="K9" s="18">
        <f t="shared" si="2"/>
        <v>0</v>
      </c>
      <c r="L9" s="18">
        <f t="shared" si="2"/>
        <v>0</v>
      </c>
      <c r="M9" s="18">
        <f t="shared" si="2"/>
        <v>0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5088.8940000000002</v>
      </c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</row>
    <row r="10" spans="1:33" s="111" customFormat="1" ht="23.25" customHeight="1" x14ac:dyDescent="0.2">
      <c r="A10" s="46" t="s">
        <v>161</v>
      </c>
      <c r="B10" s="47"/>
      <c r="C10" s="48" t="s">
        <v>162</v>
      </c>
      <c r="D10" s="18">
        <f>+D11</f>
        <v>4970</v>
      </c>
      <c r="E10" s="18">
        <f t="shared" ref="E10:Q10" si="3">+E11</f>
        <v>4970</v>
      </c>
      <c r="F10" s="18">
        <f t="shared" si="3"/>
        <v>0</v>
      </c>
      <c r="G10" s="18">
        <f t="shared" si="3"/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 t="shared" si="3"/>
        <v>0</v>
      </c>
      <c r="O10" s="18">
        <f t="shared" si="3"/>
        <v>0</v>
      </c>
      <c r="P10" s="18">
        <f t="shared" si="3"/>
        <v>0</v>
      </c>
      <c r="Q10" s="18">
        <f t="shared" si="3"/>
        <v>4970</v>
      </c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</row>
    <row r="11" spans="1:33" ht="17.25" customHeight="1" x14ac:dyDescent="0.2">
      <c r="A11" s="23" t="s">
        <v>194</v>
      </c>
      <c r="B11" s="20" t="s">
        <v>77</v>
      </c>
      <c r="C11" s="24" t="s">
        <v>154</v>
      </c>
      <c r="D11" s="25">
        <v>4970</v>
      </c>
      <c r="E11" s="116">
        <v>4970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f>SUM(E11:P11)</f>
        <v>4970</v>
      </c>
    </row>
    <row r="12" spans="1:33" s="111" customFormat="1" ht="23.25" customHeight="1" x14ac:dyDescent="0.2">
      <c r="A12" s="46" t="s">
        <v>196</v>
      </c>
      <c r="B12" s="47"/>
      <c r="C12" s="48" t="s">
        <v>197</v>
      </c>
      <c r="D12" s="18">
        <f>SUM(D13:D14)</f>
        <v>118.89400000000001</v>
      </c>
      <c r="E12" s="18">
        <f t="shared" ref="E12:Q12" si="4">SUM(E13:E14)</f>
        <v>118.89400000000001</v>
      </c>
      <c r="F12" s="18">
        <f t="shared" si="4"/>
        <v>0</v>
      </c>
      <c r="G12" s="18">
        <f t="shared" si="4"/>
        <v>0</v>
      </c>
      <c r="H12" s="18">
        <f t="shared" si="4"/>
        <v>0</v>
      </c>
      <c r="I12" s="18">
        <f t="shared" si="4"/>
        <v>0</v>
      </c>
      <c r="J12" s="18">
        <f t="shared" si="4"/>
        <v>0</v>
      </c>
      <c r="K12" s="18">
        <f t="shared" si="4"/>
        <v>0</v>
      </c>
      <c r="L12" s="18">
        <f t="shared" si="4"/>
        <v>0</v>
      </c>
      <c r="M12" s="18">
        <f t="shared" si="4"/>
        <v>0</v>
      </c>
      <c r="N12" s="18">
        <f t="shared" si="4"/>
        <v>0</v>
      </c>
      <c r="O12" s="18">
        <f t="shared" si="4"/>
        <v>0</v>
      </c>
      <c r="P12" s="18">
        <f t="shared" si="4"/>
        <v>0</v>
      </c>
      <c r="Q12" s="18">
        <f t="shared" si="4"/>
        <v>118.89400000000001</v>
      </c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</row>
    <row r="13" spans="1:33" ht="23.25" customHeight="1" x14ac:dyDescent="0.2">
      <c r="A13" s="25" t="s">
        <v>212</v>
      </c>
      <c r="B13" s="58">
        <v>10</v>
      </c>
      <c r="C13" s="117" t="s">
        <v>213</v>
      </c>
      <c r="D13" s="25">
        <v>14.39986</v>
      </c>
      <c r="E13" s="116">
        <v>14.39986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f>SUM(E13:P13)</f>
        <v>14.39986</v>
      </c>
    </row>
    <row r="14" spans="1:33" ht="30" customHeight="1" x14ac:dyDescent="0.2">
      <c r="A14" s="25" t="s">
        <v>242</v>
      </c>
      <c r="B14" s="58" t="s">
        <v>77</v>
      </c>
      <c r="C14" s="117" t="s">
        <v>243</v>
      </c>
      <c r="D14" s="25">
        <v>104.49414</v>
      </c>
      <c r="E14" s="116">
        <v>104.49414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f>SUM(E14:P14)</f>
        <v>104.49414</v>
      </c>
    </row>
    <row r="15" spans="1:33" s="115" customFormat="1" ht="12.75" x14ac:dyDescent="0.2">
      <c r="A15" s="11" t="s">
        <v>250</v>
      </c>
      <c r="B15" s="11"/>
      <c r="C15" s="11" t="s">
        <v>251</v>
      </c>
      <c r="D15" s="11">
        <f t="shared" ref="D15:Q15" si="5">+D17</f>
        <v>8552.1080000000002</v>
      </c>
      <c r="E15" s="11">
        <f t="shared" si="5"/>
        <v>8552.1080000000002</v>
      </c>
      <c r="F15" s="11">
        <f t="shared" si="5"/>
        <v>0</v>
      </c>
      <c r="G15" s="11">
        <f t="shared" si="5"/>
        <v>0</v>
      </c>
      <c r="H15" s="11">
        <f t="shared" si="5"/>
        <v>0</v>
      </c>
      <c r="I15" s="11">
        <f t="shared" si="5"/>
        <v>0</v>
      </c>
      <c r="J15" s="11">
        <f t="shared" si="5"/>
        <v>0</v>
      </c>
      <c r="K15" s="11">
        <f t="shared" si="5"/>
        <v>0</v>
      </c>
      <c r="L15" s="11">
        <f t="shared" si="5"/>
        <v>0</v>
      </c>
      <c r="M15" s="11">
        <f t="shared" si="5"/>
        <v>0</v>
      </c>
      <c r="N15" s="11">
        <f t="shared" si="5"/>
        <v>0</v>
      </c>
      <c r="O15" s="11">
        <f t="shared" si="5"/>
        <v>0</v>
      </c>
      <c r="P15" s="11">
        <f t="shared" si="5"/>
        <v>0</v>
      </c>
      <c r="Q15" s="11">
        <f t="shared" si="5"/>
        <v>8552.1080000000002</v>
      </c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</row>
    <row r="16" spans="1:33" s="111" customFormat="1" ht="23.25" customHeight="1" x14ac:dyDescent="0.2">
      <c r="A16" s="118" t="s">
        <v>252</v>
      </c>
      <c r="B16" s="119"/>
      <c r="C16" s="120" t="s">
        <v>253</v>
      </c>
      <c r="D16" s="45">
        <f>+D17</f>
        <v>8552.1080000000002</v>
      </c>
      <c r="E16" s="45">
        <f>+E17</f>
        <v>8552.1080000000002</v>
      </c>
      <c r="F16" s="45">
        <f t="shared" ref="F16:P17" si="6">+F17</f>
        <v>0</v>
      </c>
      <c r="G16" s="45">
        <f t="shared" si="6"/>
        <v>0</v>
      </c>
      <c r="H16" s="45">
        <f t="shared" si="6"/>
        <v>0</v>
      </c>
      <c r="I16" s="45">
        <f t="shared" si="6"/>
        <v>0</v>
      </c>
      <c r="J16" s="45">
        <f t="shared" si="6"/>
        <v>0</v>
      </c>
      <c r="K16" s="116">
        <v>0</v>
      </c>
      <c r="L16" s="45">
        <f t="shared" si="6"/>
        <v>0</v>
      </c>
      <c r="M16" s="45">
        <f t="shared" si="6"/>
        <v>0</v>
      </c>
      <c r="N16" s="45">
        <f t="shared" si="6"/>
        <v>0</v>
      </c>
      <c r="O16" s="45">
        <f t="shared" si="6"/>
        <v>0</v>
      </c>
      <c r="P16" s="45">
        <f t="shared" si="6"/>
        <v>0</v>
      </c>
      <c r="Q16" s="45">
        <f>+Q17</f>
        <v>8552.1080000000002</v>
      </c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</row>
    <row r="17" spans="1:17" ht="23.25" customHeight="1" x14ac:dyDescent="0.2">
      <c r="A17" s="18" t="s">
        <v>254</v>
      </c>
      <c r="B17" s="76"/>
      <c r="C17" s="48" t="s">
        <v>255</v>
      </c>
      <c r="D17" s="18">
        <f>+D18</f>
        <v>8552.1080000000002</v>
      </c>
      <c r="E17" s="18">
        <f>+E18</f>
        <v>8552.1080000000002</v>
      </c>
      <c r="F17" s="18">
        <f t="shared" si="6"/>
        <v>0</v>
      </c>
      <c r="G17" s="18">
        <f t="shared" si="6"/>
        <v>0</v>
      </c>
      <c r="H17" s="18">
        <f t="shared" si="6"/>
        <v>0</v>
      </c>
      <c r="I17" s="18">
        <f t="shared" si="6"/>
        <v>0</v>
      </c>
      <c r="J17" s="18">
        <f t="shared" si="6"/>
        <v>0</v>
      </c>
      <c r="K17" s="18">
        <f t="shared" si="6"/>
        <v>0</v>
      </c>
      <c r="L17" s="18">
        <f t="shared" si="6"/>
        <v>0</v>
      </c>
      <c r="M17" s="18">
        <f t="shared" si="6"/>
        <v>0</v>
      </c>
      <c r="N17" s="18">
        <f t="shared" si="6"/>
        <v>0</v>
      </c>
      <c r="O17" s="18">
        <f t="shared" si="6"/>
        <v>0</v>
      </c>
      <c r="P17" s="18">
        <f t="shared" si="6"/>
        <v>0</v>
      </c>
      <c r="Q17" s="18">
        <f>+Q18</f>
        <v>8552.1080000000002</v>
      </c>
    </row>
    <row r="18" spans="1:17" ht="23.25" customHeight="1" x14ac:dyDescent="0.2">
      <c r="A18" s="18" t="s">
        <v>256</v>
      </c>
      <c r="B18" s="76"/>
      <c r="C18" s="77" t="s">
        <v>257</v>
      </c>
      <c r="D18" s="18">
        <f t="shared" ref="D18:Q18" si="7">SUM(D19:D19)</f>
        <v>8552.1080000000002</v>
      </c>
      <c r="E18" s="18">
        <f t="shared" si="7"/>
        <v>8552.1080000000002</v>
      </c>
      <c r="F18" s="18">
        <f t="shared" si="7"/>
        <v>0</v>
      </c>
      <c r="G18" s="18">
        <f t="shared" si="7"/>
        <v>0</v>
      </c>
      <c r="H18" s="18">
        <f t="shared" si="7"/>
        <v>0</v>
      </c>
      <c r="I18" s="18">
        <f t="shared" si="7"/>
        <v>0</v>
      </c>
      <c r="J18" s="18">
        <f t="shared" si="7"/>
        <v>0</v>
      </c>
      <c r="K18" s="18">
        <f t="shared" si="7"/>
        <v>0</v>
      </c>
      <c r="L18" s="18">
        <f t="shared" si="7"/>
        <v>0</v>
      </c>
      <c r="M18" s="18">
        <f t="shared" si="7"/>
        <v>0</v>
      </c>
      <c r="N18" s="18">
        <f t="shared" si="7"/>
        <v>0</v>
      </c>
      <c r="O18" s="18">
        <f t="shared" si="7"/>
        <v>0</v>
      </c>
      <c r="P18" s="18">
        <f t="shared" si="7"/>
        <v>0</v>
      </c>
      <c r="Q18" s="18">
        <f t="shared" si="7"/>
        <v>8552.1080000000002</v>
      </c>
    </row>
    <row r="19" spans="1:17" ht="22.5" customHeight="1" x14ac:dyDescent="0.2">
      <c r="A19" s="121" t="s">
        <v>260</v>
      </c>
      <c r="B19" s="122" t="s">
        <v>77</v>
      </c>
      <c r="C19" s="123" t="s">
        <v>261</v>
      </c>
      <c r="D19" s="25">
        <v>8552.1080000000002</v>
      </c>
      <c r="E19" s="116">
        <v>8552.1080000000002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f>SUM(E19:P19)</f>
        <v>8552.1080000000002</v>
      </c>
    </row>
    <row r="20" spans="1:17" ht="12.75" x14ac:dyDescent="0.2">
      <c r="A20" s="69" t="s">
        <v>304</v>
      </c>
      <c r="B20" s="70"/>
      <c r="C20" s="11" t="s">
        <v>305</v>
      </c>
      <c r="D20" s="11">
        <f t="shared" ref="D20:Q20" si="8">SUM(D21:D32)</f>
        <v>82781.656399999993</v>
      </c>
      <c r="E20" s="11">
        <f t="shared" si="8"/>
        <v>81034.156399999993</v>
      </c>
      <c r="F20" s="11">
        <f t="shared" si="8"/>
        <v>1747.5</v>
      </c>
      <c r="G20" s="11">
        <f t="shared" si="8"/>
        <v>0</v>
      </c>
      <c r="H20" s="11">
        <f t="shared" si="8"/>
        <v>0</v>
      </c>
      <c r="I20" s="11">
        <f t="shared" si="8"/>
        <v>0</v>
      </c>
      <c r="J20" s="11">
        <f t="shared" si="8"/>
        <v>0</v>
      </c>
      <c r="K20" s="11">
        <f t="shared" si="8"/>
        <v>0</v>
      </c>
      <c r="L20" s="11">
        <f t="shared" si="8"/>
        <v>0</v>
      </c>
      <c r="M20" s="11">
        <f t="shared" si="8"/>
        <v>0</v>
      </c>
      <c r="N20" s="11">
        <f t="shared" si="8"/>
        <v>0</v>
      </c>
      <c r="O20" s="11">
        <f t="shared" si="8"/>
        <v>0</v>
      </c>
      <c r="P20" s="11">
        <f t="shared" si="8"/>
        <v>0</v>
      </c>
      <c r="Q20" s="11">
        <f t="shared" si="8"/>
        <v>82781.656399999993</v>
      </c>
    </row>
    <row r="21" spans="1:17" ht="28.5" customHeight="1" x14ac:dyDescent="0.2">
      <c r="A21" s="25" t="s">
        <v>325</v>
      </c>
      <c r="B21" s="58">
        <v>10</v>
      </c>
      <c r="C21" s="124" t="s">
        <v>326</v>
      </c>
      <c r="D21" s="25">
        <v>7838.9920000000002</v>
      </c>
      <c r="E21" s="116">
        <v>7838.9920000000002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f t="shared" ref="Q21:Q32" si="9">SUM(E21:P21)</f>
        <v>7838.9920000000002</v>
      </c>
    </row>
    <row r="22" spans="1:17" ht="22.5" x14ac:dyDescent="0.2">
      <c r="A22" s="25" t="s">
        <v>327</v>
      </c>
      <c r="B22" s="58">
        <v>10</v>
      </c>
      <c r="C22" s="124" t="s">
        <v>328</v>
      </c>
      <c r="D22" s="25">
        <v>828</v>
      </c>
      <c r="E22" s="116">
        <v>828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f>SUM(E22:P22)</f>
        <v>828</v>
      </c>
    </row>
    <row r="23" spans="1:17" ht="22.5" x14ac:dyDescent="0.2">
      <c r="A23" s="25" t="s">
        <v>329</v>
      </c>
      <c r="B23" s="58">
        <v>10</v>
      </c>
      <c r="C23" s="124" t="s">
        <v>330</v>
      </c>
      <c r="D23" s="25">
        <v>9730</v>
      </c>
      <c r="E23" s="116">
        <v>9730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  <c r="P23" s="116">
        <v>0</v>
      </c>
      <c r="Q23" s="116">
        <f t="shared" si="9"/>
        <v>9730</v>
      </c>
    </row>
    <row r="24" spans="1:17" ht="33.75" x14ac:dyDescent="0.2">
      <c r="A24" s="25" t="s">
        <v>331</v>
      </c>
      <c r="B24" s="58">
        <v>10</v>
      </c>
      <c r="C24" s="124" t="s">
        <v>332</v>
      </c>
      <c r="D24" s="116">
        <v>6450</v>
      </c>
      <c r="E24" s="116">
        <v>6450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f t="shared" si="9"/>
        <v>6450</v>
      </c>
    </row>
    <row r="25" spans="1:17" ht="22.5" x14ac:dyDescent="0.2">
      <c r="A25" s="25" t="s">
        <v>333</v>
      </c>
      <c r="B25" s="58">
        <v>10</v>
      </c>
      <c r="C25" s="124" t="s">
        <v>334</v>
      </c>
      <c r="D25" s="116">
        <v>12094.130999999999</v>
      </c>
      <c r="E25" s="116">
        <v>12094.130999999999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f t="shared" si="9"/>
        <v>12094.130999999999</v>
      </c>
    </row>
    <row r="26" spans="1:17" ht="21.75" customHeight="1" x14ac:dyDescent="0.2">
      <c r="A26" s="25" t="s">
        <v>335</v>
      </c>
      <c r="B26" s="58">
        <v>10</v>
      </c>
      <c r="C26" s="124" t="s">
        <v>336</v>
      </c>
      <c r="D26" s="25">
        <v>4264.5879999999997</v>
      </c>
      <c r="E26" s="116">
        <v>4264.5879999999997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f t="shared" si="9"/>
        <v>4264.5879999999997</v>
      </c>
    </row>
    <row r="27" spans="1:17" ht="21.75" customHeight="1" x14ac:dyDescent="0.2">
      <c r="A27" s="130" t="s">
        <v>337</v>
      </c>
      <c r="B27" s="58">
        <v>10</v>
      </c>
      <c r="C27" s="124" t="s">
        <v>338</v>
      </c>
      <c r="D27" s="25">
        <v>4770.7330000000002</v>
      </c>
      <c r="E27" s="116">
        <v>4770.7330000000002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f>SUM(E27:P27)</f>
        <v>4770.7330000000002</v>
      </c>
    </row>
    <row r="28" spans="1:17" ht="21.75" customHeight="1" x14ac:dyDescent="0.2">
      <c r="A28" s="130" t="s">
        <v>339</v>
      </c>
      <c r="B28" s="58">
        <v>10</v>
      </c>
      <c r="C28" s="124" t="s">
        <v>340</v>
      </c>
      <c r="D28" s="25">
        <v>12522.665000000001</v>
      </c>
      <c r="E28" s="116">
        <v>10775.165000000001</v>
      </c>
      <c r="F28" s="116">
        <v>1747.5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f>SUM(E28:P28)</f>
        <v>12522.665000000001</v>
      </c>
    </row>
    <row r="29" spans="1:17" ht="21.75" customHeight="1" x14ac:dyDescent="0.2">
      <c r="A29" s="25" t="s">
        <v>341</v>
      </c>
      <c r="B29" s="58">
        <v>10</v>
      </c>
      <c r="C29" s="124" t="s">
        <v>342</v>
      </c>
      <c r="D29" s="116">
        <v>17114.087399999997</v>
      </c>
      <c r="E29" s="116">
        <v>17114.087399999997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f t="shared" si="9"/>
        <v>17114.087399999997</v>
      </c>
    </row>
    <row r="30" spans="1:17" ht="21.75" customHeight="1" x14ac:dyDescent="0.2">
      <c r="A30" s="25" t="s">
        <v>343</v>
      </c>
      <c r="B30" s="58">
        <v>10</v>
      </c>
      <c r="C30" s="124" t="s">
        <v>344</v>
      </c>
      <c r="D30" s="116">
        <v>6285.1270000000004</v>
      </c>
      <c r="E30" s="116">
        <v>6285.1270000000004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f t="shared" si="9"/>
        <v>6285.1270000000004</v>
      </c>
    </row>
    <row r="31" spans="1:17" ht="21.75" customHeight="1" x14ac:dyDescent="0.2">
      <c r="A31" s="25" t="s">
        <v>345</v>
      </c>
      <c r="B31" s="58">
        <v>10</v>
      </c>
      <c r="C31" s="124" t="s">
        <v>346</v>
      </c>
      <c r="D31" s="25">
        <v>883.33299999999997</v>
      </c>
      <c r="E31" s="116">
        <v>883.33299999999997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f>SUM(E31:P31)</f>
        <v>883.33299999999997</v>
      </c>
    </row>
    <row r="32" spans="1:17" x14ac:dyDescent="0.2">
      <c r="A32" s="25"/>
      <c r="B32" s="58"/>
      <c r="C32" s="124"/>
      <c r="D32" s="25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f t="shared" si="9"/>
        <v>0</v>
      </c>
    </row>
    <row r="33" spans="1:17" s="111" customFormat="1" ht="17.25" customHeight="1" x14ac:dyDescent="0.2">
      <c r="A33" s="149" t="s">
        <v>347</v>
      </c>
      <c r="B33" s="150"/>
      <c r="C33" s="151"/>
      <c r="D33" s="125">
        <f t="shared" ref="D33:Q33" si="10">+D7+D20</f>
        <v>96422.658399999986</v>
      </c>
      <c r="E33" s="125">
        <f t="shared" si="10"/>
        <v>94675.158399999986</v>
      </c>
      <c r="F33" s="125">
        <f t="shared" si="10"/>
        <v>1747.5</v>
      </c>
      <c r="G33" s="125">
        <f t="shared" si="10"/>
        <v>0</v>
      </c>
      <c r="H33" s="125">
        <f t="shared" si="10"/>
        <v>0</v>
      </c>
      <c r="I33" s="125">
        <f t="shared" si="10"/>
        <v>0</v>
      </c>
      <c r="J33" s="125">
        <f t="shared" si="10"/>
        <v>0</v>
      </c>
      <c r="K33" s="125">
        <f t="shared" si="10"/>
        <v>0</v>
      </c>
      <c r="L33" s="125">
        <f t="shared" si="10"/>
        <v>0</v>
      </c>
      <c r="M33" s="125">
        <f t="shared" si="10"/>
        <v>0</v>
      </c>
      <c r="N33" s="125">
        <f t="shared" si="10"/>
        <v>0</v>
      </c>
      <c r="O33" s="125">
        <f t="shared" si="10"/>
        <v>0</v>
      </c>
      <c r="P33" s="125">
        <f t="shared" si="10"/>
        <v>0</v>
      </c>
      <c r="Q33" s="125">
        <f t="shared" si="10"/>
        <v>96422.658399999986</v>
      </c>
    </row>
    <row r="38" spans="1:17" x14ac:dyDescent="0.2">
      <c r="C38" s="142" t="s">
        <v>320</v>
      </c>
    </row>
  </sheetData>
  <mergeCells count="4">
    <mergeCell ref="A1:Q1"/>
    <mergeCell ref="A2:Q2"/>
    <mergeCell ref="A3:Q3"/>
    <mergeCell ref="A33:C33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D20 N20 Q9:Q10 D9 N9 Q12" formula="1"/>
    <ignoredError sqref="Q21:Q32 Q13:Q19" formulaRange="1"/>
    <ignoredError sqref="Q20 Q11" formula="1" formulaRange="1"/>
    <ignoredError sqref="B11:B14 B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39454-7DB5-4D2F-876C-004C9F8DA1AC}">
  <sheetPr>
    <tabColor theme="0" tint="-0.249977111117893"/>
  </sheetPr>
  <dimension ref="A1:AJ59"/>
  <sheetViews>
    <sheetView zoomScaleNormal="100" workbookViewId="0">
      <pane ySplit="6" topLeftCell="A49" activePane="bottomLeft" state="frozen"/>
      <selection activeCell="C1" sqref="C1"/>
      <selection pane="bottomLeft" activeCell="C41" sqref="C41"/>
    </sheetView>
  </sheetViews>
  <sheetFormatPr baseColWidth="10" defaultColWidth="11.42578125" defaultRowHeight="11.25" x14ac:dyDescent="0.2"/>
  <cols>
    <col min="1" max="1" width="18.5703125" style="98" customWidth="1"/>
    <col min="2" max="2" width="4" style="98" bestFit="1" customWidth="1"/>
    <col min="3" max="3" width="56.28515625" style="98" customWidth="1"/>
    <col min="4" max="4" width="14.7109375" style="98" customWidth="1"/>
    <col min="5" max="5" width="13.140625" style="109" customWidth="1"/>
    <col min="6" max="14" width="13.140625" style="109" hidden="1" customWidth="1"/>
    <col min="15" max="15" width="13.140625" style="109" customWidth="1"/>
    <col min="16" max="17" width="13.140625" style="109" hidden="1" customWidth="1"/>
    <col min="18" max="18" width="13.140625" style="109" customWidth="1"/>
    <col min="19" max="19" width="13.140625" style="109" hidden="1" customWidth="1"/>
    <col min="20" max="27" width="13.140625" style="98" hidden="1" customWidth="1"/>
    <col min="28" max="28" width="13.140625" style="98" customWidth="1"/>
    <col min="29" max="30" width="13.140625" style="98" hidden="1" customWidth="1"/>
    <col min="31" max="31" width="13.140625" style="98" customWidth="1"/>
    <col min="32" max="32" width="17.140625" style="98" customWidth="1"/>
    <col min="33" max="33" width="15.28515625" style="98" bestFit="1" customWidth="1"/>
    <col min="34" max="34" width="18.7109375" style="98" bestFit="1" customWidth="1"/>
    <col min="35" max="36" width="12" style="98" bestFit="1" customWidth="1"/>
    <col min="37" max="256" width="11.42578125" style="98"/>
    <col min="257" max="257" width="18.5703125" style="98" customWidth="1"/>
    <col min="258" max="258" width="4" style="98" bestFit="1" customWidth="1"/>
    <col min="259" max="259" width="56.28515625" style="98" customWidth="1"/>
    <col min="260" max="260" width="14.7109375" style="98" customWidth="1"/>
    <col min="261" max="261" width="13.140625" style="98" customWidth="1"/>
    <col min="262" max="270" width="0" style="98" hidden="1" customWidth="1"/>
    <col min="271" max="271" width="13.140625" style="98" customWidth="1"/>
    <col min="272" max="273" width="0" style="98" hidden="1" customWidth="1"/>
    <col min="274" max="274" width="13.140625" style="98" customWidth="1"/>
    <col min="275" max="283" width="0" style="98" hidden="1" customWidth="1"/>
    <col min="284" max="284" width="13.140625" style="98" customWidth="1"/>
    <col min="285" max="286" width="0" style="98" hidden="1" customWidth="1"/>
    <col min="287" max="287" width="13.140625" style="98" customWidth="1"/>
    <col min="288" max="288" width="17.140625" style="98" customWidth="1"/>
    <col min="289" max="289" width="15.28515625" style="98" bestFit="1" customWidth="1"/>
    <col min="290" max="290" width="18.7109375" style="98" bestFit="1" customWidth="1"/>
    <col min="291" max="292" width="12" style="98" bestFit="1" customWidth="1"/>
    <col min="293" max="512" width="11.42578125" style="98"/>
    <col min="513" max="513" width="18.5703125" style="98" customWidth="1"/>
    <col min="514" max="514" width="4" style="98" bestFit="1" customWidth="1"/>
    <col min="515" max="515" width="56.28515625" style="98" customWidth="1"/>
    <col min="516" max="516" width="14.7109375" style="98" customWidth="1"/>
    <col min="517" max="517" width="13.140625" style="98" customWidth="1"/>
    <col min="518" max="526" width="0" style="98" hidden="1" customWidth="1"/>
    <col min="527" max="527" width="13.140625" style="98" customWidth="1"/>
    <col min="528" max="529" width="0" style="98" hidden="1" customWidth="1"/>
    <col min="530" max="530" width="13.140625" style="98" customWidth="1"/>
    <col min="531" max="539" width="0" style="98" hidden="1" customWidth="1"/>
    <col min="540" max="540" width="13.140625" style="98" customWidth="1"/>
    <col min="541" max="542" width="0" style="98" hidden="1" customWidth="1"/>
    <col min="543" max="543" width="13.140625" style="98" customWidth="1"/>
    <col min="544" max="544" width="17.140625" style="98" customWidth="1"/>
    <col min="545" max="545" width="15.28515625" style="98" bestFit="1" customWidth="1"/>
    <col min="546" max="546" width="18.7109375" style="98" bestFit="1" customWidth="1"/>
    <col min="547" max="548" width="12" style="98" bestFit="1" customWidth="1"/>
    <col min="549" max="768" width="11.42578125" style="98"/>
    <col min="769" max="769" width="18.5703125" style="98" customWidth="1"/>
    <col min="770" max="770" width="4" style="98" bestFit="1" customWidth="1"/>
    <col min="771" max="771" width="56.28515625" style="98" customWidth="1"/>
    <col min="772" max="772" width="14.7109375" style="98" customWidth="1"/>
    <col min="773" max="773" width="13.140625" style="98" customWidth="1"/>
    <col min="774" max="782" width="0" style="98" hidden="1" customWidth="1"/>
    <col min="783" max="783" width="13.140625" style="98" customWidth="1"/>
    <col min="784" max="785" width="0" style="98" hidden="1" customWidth="1"/>
    <col min="786" max="786" width="13.140625" style="98" customWidth="1"/>
    <col min="787" max="795" width="0" style="98" hidden="1" customWidth="1"/>
    <col min="796" max="796" width="13.140625" style="98" customWidth="1"/>
    <col min="797" max="798" width="0" style="98" hidden="1" customWidth="1"/>
    <col min="799" max="799" width="13.140625" style="98" customWidth="1"/>
    <col min="800" max="800" width="17.140625" style="98" customWidth="1"/>
    <col min="801" max="801" width="15.28515625" style="98" bestFit="1" customWidth="1"/>
    <col min="802" max="802" width="18.7109375" style="98" bestFit="1" customWidth="1"/>
    <col min="803" max="804" width="12" style="98" bestFit="1" customWidth="1"/>
    <col min="805" max="1024" width="11.42578125" style="98"/>
    <col min="1025" max="1025" width="18.5703125" style="98" customWidth="1"/>
    <col min="1026" max="1026" width="4" style="98" bestFit="1" customWidth="1"/>
    <col min="1027" max="1027" width="56.28515625" style="98" customWidth="1"/>
    <col min="1028" max="1028" width="14.7109375" style="98" customWidth="1"/>
    <col min="1029" max="1029" width="13.140625" style="98" customWidth="1"/>
    <col min="1030" max="1038" width="0" style="98" hidden="1" customWidth="1"/>
    <col min="1039" max="1039" width="13.140625" style="98" customWidth="1"/>
    <col min="1040" max="1041" width="0" style="98" hidden="1" customWidth="1"/>
    <col min="1042" max="1042" width="13.140625" style="98" customWidth="1"/>
    <col min="1043" max="1051" width="0" style="98" hidden="1" customWidth="1"/>
    <col min="1052" max="1052" width="13.140625" style="98" customWidth="1"/>
    <col min="1053" max="1054" width="0" style="98" hidden="1" customWidth="1"/>
    <col min="1055" max="1055" width="13.140625" style="98" customWidth="1"/>
    <col min="1056" max="1056" width="17.140625" style="98" customWidth="1"/>
    <col min="1057" max="1057" width="15.28515625" style="98" bestFit="1" customWidth="1"/>
    <col min="1058" max="1058" width="18.7109375" style="98" bestFit="1" customWidth="1"/>
    <col min="1059" max="1060" width="12" style="98" bestFit="1" customWidth="1"/>
    <col min="1061" max="1280" width="11.42578125" style="98"/>
    <col min="1281" max="1281" width="18.5703125" style="98" customWidth="1"/>
    <col min="1282" max="1282" width="4" style="98" bestFit="1" customWidth="1"/>
    <col min="1283" max="1283" width="56.28515625" style="98" customWidth="1"/>
    <col min="1284" max="1284" width="14.7109375" style="98" customWidth="1"/>
    <col min="1285" max="1285" width="13.140625" style="98" customWidth="1"/>
    <col min="1286" max="1294" width="0" style="98" hidden="1" customWidth="1"/>
    <col min="1295" max="1295" width="13.140625" style="98" customWidth="1"/>
    <col min="1296" max="1297" width="0" style="98" hidden="1" customWidth="1"/>
    <col min="1298" max="1298" width="13.140625" style="98" customWidth="1"/>
    <col min="1299" max="1307" width="0" style="98" hidden="1" customWidth="1"/>
    <col min="1308" max="1308" width="13.140625" style="98" customWidth="1"/>
    <col min="1309" max="1310" width="0" style="98" hidden="1" customWidth="1"/>
    <col min="1311" max="1311" width="13.140625" style="98" customWidth="1"/>
    <col min="1312" max="1312" width="17.140625" style="98" customWidth="1"/>
    <col min="1313" max="1313" width="15.28515625" style="98" bestFit="1" customWidth="1"/>
    <col min="1314" max="1314" width="18.7109375" style="98" bestFit="1" customWidth="1"/>
    <col min="1315" max="1316" width="12" style="98" bestFit="1" customWidth="1"/>
    <col min="1317" max="1536" width="11.42578125" style="98"/>
    <col min="1537" max="1537" width="18.5703125" style="98" customWidth="1"/>
    <col min="1538" max="1538" width="4" style="98" bestFit="1" customWidth="1"/>
    <col min="1539" max="1539" width="56.28515625" style="98" customWidth="1"/>
    <col min="1540" max="1540" width="14.7109375" style="98" customWidth="1"/>
    <col min="1541" max="1541" width="13.140625" style="98" customWidth="1"/>
    <col min="1542" max="1550" width="0" style="98" hidden="1" customWidth="1"/>
    <col min="1551" max="1551" width="13.140625" style="98" customWidth="1"/>
    <col min="1552" max="1553" width="0" style="98" hidden="1" customWidth="1"/>
    <col min="1554" max="1554" width="13.140625" style="98" customWidth="1"/>
    <col min="1555" max="1563" width="0" style="98" hidden="1" customWidth="1"/>
    <col min="1564" max="1564" width="13.140625" style="98" customWidth="1"/>
    <col min="1565" max="1566" width="0" style="98" hidden="1" customWidth="1"/>
    <col min="1567" max="1567" width="13.140625" style="98" customWidth="1"/>
    <col min="1568" max="1568" width="17.140625" style="98" customWidth="1"/>
    <col min="1569" max="1569" width="15.28515625" style="98" bestFit="1" customWidth="1"/>
    <col min="1570" max="1570" width="18.7109375" style="98" bestFit="1" customWidth="1"/>
    <col min="1571" max="1572" width="12" style="98" bestFit="1" customWidth="1"/>
    <col min="1573" max="1792" width="11.42578125" style="98"/>
    <col min="1793" max="1793" width="18.5703125" style="98" customWidth="1"/>
    <col min="1794" max="1794" width="4" style="98" bestFit="1" customWidth="1"/>
    <col min="1795" max="1795" width="56.28515625" style="98" customWidth="1"/>
    <col min="1796" max="1796" width="14.7109375" style="98" customWidth="1"/>
    <col min="1797" max="1797" width="13.140625" style="98" customWidth="1"/>
    <col min="1798" max="1806" width="0" style="98" hidden="1" customWidth="1"/>
    <col min="1807" max="1807" width="13.140625" style="98" customWidth="1"/>
    <col min="1808" max="1809" width="0" style="98" hidden="1" customWidth="1"/>
    <col min="1810" max="1810" width="13.140625" style="98" customWidth="1"/>
    <col min="1811" max="1819" width="0" style="98" hidden="1" customWidth="1"/>
    <col min="1820" max="1820" width="13.140625" style="98" customWidth="1"/>
    <col min="1821" max="1822" width="0" style="98" hidden="1" customWidth="1"/>
    <col min="1823" max="1823" width="13.140625" style="98" customWidth="1"/>
    <col min="1824" max="1824" width="17.140625" style="98" customWidth="1"/>
    <col min="1825" max="1825" width="15.28515625" style="98" bestFit="1" customWidth="1"/>
    <col min="1826" max="1826" width="18.7109375" style="98" bestFit="1" customWidth="1"/>
    <col min="1827" max="1828" width="12" style="98" bestFit="1" customWidth="1"/>
    <col min="1829" max="2048" width="11.42578125" style="98"/>
    <col min="2049" max="2049" width="18.5703125" style="98" customWidth="1"/>
    <col min="2050" max="2050" width="4" style="98" bestFit="1" customWidth="1"/>
    <col min="2051" max="2051" width="56.28515625" style="98" customWidth="1"/>
    <col min="2052" max="2052" width="14.7109375" style="98" customWidth="1"/>
    <col min="2053" max="2053" width="13.140625" style="98" customWidth="1"/>
    <col min="2054" max="2062" width="0" style="98" hidden="1" customWidth="1"/>
    <col min="2063" max="2063" width="13.140625" style="98" customWidth="1"/>
    <col min="2064" max="2065" width="0" style="98" hidden="1" customWidth="1"/>
    <col min="2066" max="2066" width="13.140625" style="98" customWidth="1"/>
    <col min="2067" max="2075" width="0" style="98" hidden="1" customWidth="1"/>
    <col min="2076" max="2076" width="13.140625" style="98" customWidth="1"/>
    <col min="2077" max="2078" width="0" style="98" hidden="1" customWidth="1"/>
    <col min="2079" max="2079" width="13.140625" style="98" customWidth="1"/>
    <col min="2080" max="2080" width="17.140625" style="98" customWidth="1"/>
    <col min="2081" max="2081" width="15.28515625" style="98" bestFit="1" customWidth="1"/>
    <col min="2082" max="2082" width="18.7109375" style="98" bestFit="1" customWidth="1"/>
    <col min="2083" max="2084" width="12" style="98" bestFit="1" customWidth="1"/>
    <col min="2085" max="2304" width="11.42578125" style="98"/>
    <col min="2305" max="2305" width="18.5703125" style="98" customWidth="1"/>
    <col min="2306" max="2306" width="4" style="98" bestFit="1" customWidth="1"/>
    <col min="2307" max="2307" width="56.28515625" style="98" customWidth="1"/>
    <col min="2308" max="2308" width="14.7109375" style="98" customWidth="1"/>
    <col min="2309" max="2309" width="13.140625" style="98" customWidth="1"/>
    <col min="2310" max="2318" width="0" style="98" hidden="1" customWidth="1"/>
    <col min="2319" max="2319" width="13.140625" style="98" customWidth="1"/>
    <col min="2320" max="2321" width="0" style="98" hidden="1" customWidth="1"/>
    <col min="2322" max="2322" width="13.140625" style="98" customWidth="1"/>
    <col min="2323" max="2331" width="0" style="98" hidden="1" customWidth="1"/>
    <col min="2332" max="2332" width="13.140625" style="98" customWidth="1"/>
    <col min="2333" max="2334" width="0" style="98" hidden="1" customWidth="1"/>
    <col min="2335" max="2335" width="13.140625" style="98" customWidth="1"/>
    <col min="2336" max="2336" width="17.140625" style="98" customWidth="1"/>
    <col min="2337" max="2337" width="15.28515625" style="98" bestFit="1" customWidth="1"/>
    <col min="2338" max="2338" width="18.7109375" style="98" bestFit="1" customWidth="1"/>
    <col min="2339" max="2340" width="12" style="98" bestFit="1" customWidth="1"/>
    <col min="2341" max="2560" width="11.42578125" style="98"/>
    <col min="2561" max="2561" width="18.5703125" style="98" customWidth="1"/>
    <col min="2562" max="2562" width="4" style="98" bestFit="1" customWidth="1"/>
    <col min="2563" max="2563" width="56.28515625" style="98" customWidth="1"/>
    <col min="2564" max="2564" width="14.7109375" style="98" customWidth="1"/>
    <col min="2565" max="2565" width="13.140625" style="98" customWidth="1"/>
    <col min="2566" max="2574" width="0" style="98" hidden="1" customWidth="1"/>
    <col min="2575" max="2575" width="13.140625" style="98" customWidth="1"/>
    <col min="2576" max="2577" width="0" style="98" hidden="1" customWidth="1"/>
    <col min="2578" max="2578" width="13.140625" style="98" customWidth="1"/>
    <col min="2579" max="2587" width="0" style="98" hidden="1" customWidth="1"/>
    <col min="2588" max="2588" width="13.140625" style="98" customWidth="1"/>
    <col min="2589" max="2590" width="0" style="98" hidden="1" customWidth="1"/>
    <col min="2591" max="2591" width="13.140625" style="98" customWidth="1"/>
    <col min="2592" max="2592" width="17.140625" style="98" customWidth="1"/>
    <col min="2593" max="2593" width="15.28515625" style="98" bestFit="1" customWidth="1"/>
    <col min="2594" max="2594" width="18.7109375" style="98" bestFit="1" customWidth="1"/>
    <col min="2595" max="2596" width="12" style="98" bestFit="1" customWidth="1"/>
    <col min="2597" max="2816" width="11.42578125" style="98"/>
    <col min="2817" max="2817" width="18.5703125" style="98" customWidth="1"/>
    <col min="2818" max="2818" width="4" style="98" bestFit="1" customWidth="1"/>
    <col min="2819" max="2819" width="56.28515625" style="98" customWidth="1"/>
    <col min="2820" max="2820" width="14.7109375" style="98" customWidth="1"/>
    <col min="2821" max="2821" width="13.140625" style="98" customWidth="1"/>
    <col min="2822" max="2830" width="0" style="98" hidden="1" customWidth="1"/>
    <col min="2831" max="2831" width="13.140625" style="98" customWidth="1"/>
    <col min="2832" max="2833" width="0" style="98" hidden="1" customWidth="1"/>
    <col min="2834" max="2834" width="13.140625" style="98" customWidth="1"/>
    <col min="2835" max="2843" width="0" style="98" hidden="1" customWidth="1"/>
    <col min="2844" max="2844" width="13.140625" style="98" customWidth="1"/>
    <col min="2845" max="2846" width="0" style="98" hidden="1" customWidth="1"/>
    <col min="2847" max="2847" width="13.140625" style="98" customWidth="1"/>
    <col min="2848" max="2848" width="17.140625" style="98" customWidth="1"/>
    <col min="2849" max="2849" width="15.28515625" style="98" bestFit="1" customWidth="1"/>
    <col min="2850" max="2850" width="18.7109375" style="98" bestFit="1" customWidth="1"/>
    <col min="2851" max="2852" width="12" style="98" bestFit="1" customWidth="1"/>
    <col min="2853" max="3072" width="11.42578125" style="98"/>
    <col min="3073" max="3073" width="18.5703125" style="98" customWidth="1"/>
    <col min="3074" max="3074" width="4" style="98" bestFit="1" customWidth="1"/>
    <col min="3075" max="3075" width="56.28515625" style="98" customWidth="1"/>
    <col min="3076" max="3076" width="14.7109375" style="98" customWidth="1"/>
    <col min="3077" max="3077" width="13.140625" style="98" customWidth="1"/>
    <col min="3078" max="3086" width="0" style="98" hidden="1" customWidth="1"/>
    <col min="3087" max="3087" width="13.140625" style="98" customWidth="1"/>
    <col min="3088" max="3089" width="0" style="98" hidden="1" customWidth="1"/>
    <col min="3090" max="3090" width="13.140625" style="98" customWidth="1"/>
    <col min="3091" max="3099" width="0" style="98" hidden="1" customWidth="1"/>
    <col min="3100" max="3100" width="13.140625" style="98" customWidth="1"/>
    <col min="3101" max="3102" width="0" style="98" hidden="1" customWidth="1"/>
    <col min="3103" max="3103" width="13.140625" style="98" customWidth="1"/>
    <col min="3104" max="3104" width="17.140625" style="98" customWidth="1"/>
    <col min="3105" max="3105" width="15.28515625" style="98" bestFit="1" customWidth="1"/>
    <col min="3106" max="3106" width="18.7109375" style="98" bestFit="1" customWidth="1"/>
    <col min="3107" max="3108" width="12" style="98" bestFit="1" customWidth="1"/>
    <col min="3109" max="3328" width="11.42578125" style="98"/>
    <col min="3329" max="3329" width="18.5703125" style="98" customWidth="1"/>
    <col min="3330" max="3330" width="4" style="98" bestFit="1" customWidth="1"/>
    <col min="3331" max="3331" width="56.28515625" style="98" customWidth="1"/>
    <col min="3332" max="3332" width="14.7109375" style="98" customWidth="1"/>
    <col min="3333" max="3333" width="13.140625" style="98" customWidth="1"/>
    <col min="3334" max="3342" width="0" style="98" hidden="1" customWidth="1"/>
    <col min="3343" max="3343" width="13.140625" style="98" customWidth="1"/>
    <col min="3344" max="3345" width="0" style="98" hidden="1" customWidth="1"/>
    <col min="3346" max="3346" width="13.140625" style="98" customWidth="1"/>
    <col min="3347" max="3355" width="0" style="98" hidden="1" customWidth="1"/>
    <col min="3356" max="3356" width="13.140625" style="98" customWidth="1"/>
    <col min="3357" max="3358" width="0" style="98" hidden="1" customWidth="1"/>
    <col min="3359" max="3359" width="13.140625" style="98" customWidth="1"/>
    <col min="3360" max="3360" width="17.140625" style="98" customWidth="1"/>
    <col min="3361" max="3361" width="15.28515625" style="98" bestFit="1" customWidth="1"/>
    <col min="3362" max="3362" width="18.7109375" style="98" bestFit="1" customWidth="1"/>
    <col min="3363" max="3364" width="12" style="98" bestFit="1" customWidth="1"/>
    <col min="3365" max="3584" width="11.42578125" style="98"/>
    <col min="3585" max="3585" width="18.5703125" style="98" customWidth="1"/>
    <col min="3586" max="3586" width="4" style="98" bestFit="1" customWidth="1"/>
    <col min="3587" max="3587" width="56.28515625" style="98" customWidth="1"/>
    <col min="3588" max="3588" width="14.7109375" style="98" customWidth="1"/>
    <col min="3589" max="3589" width="13.140625" style="98" customWidth="1"/>
    <col min="3590" max="3598" width="0" style="98" hidden="1" customWidth="1"/>
    <col min="3599" max="3599" width="13.140625" style="98" customWidth="1"/>
    <col min="3600" max="3601" width="0" style="98" hidden="1" customWidth="1"/>
    <col min="3602" max="3602" width="13.140625" style="98" customWidth="1"/>
    <col min="3603" max="3611" width="0" style="98" hidden="1" customWidth="1"/>
    <col min="3612" max="3612" width="13.140625" style="98" customWidth="1"/>
    <col min="3613" max="3614" width="0" style="98" hidden="1" customWidth="1"/>
    <col min="3615" max="3615" width="13.140625" style="98" customWidth="1"/>
    <col min="3616" max="3616" width="17.140625" style="98" customWidth="1"/>
    <col min="3617" max="3617" width="15.28515625" style="98" bestFit="1" customWidth="1"/>
    <col min="3618" max="3618" width="18.7109375" style="98" bestFit="1" customWidth="1"/>
    <col min="3619" max="3620" width="12" style="98" bestFit="1" customWidth="1"/>
    <col min="3621" max="3840" width="11.42578125" style="98"/>
    <col min="3841" max="3841" width="18.5703125" style="98" customWidth="1"/>
    <col min="3842" max="3842" width="4" style="98" bestFit="1" customWidth="1"/>
    <col min="3843" max="3843" width="56.28515625" style="98" customWidth="1"/>
    <col min="3844" max="3844" width="14.7109375" style="98" customWidth="1"/>
    <col min="3845" max="3845" width="13.140625" style="98" customWidth="1"/>
    <col min="3846" max="3854" width="0" style="98" hidden="1" customWidth="1"/>
    <col min="3855" max="3855" width="13.140625" style="98" customWidth="1"/>
    <col min="3856" max="3857" width="0" style="98" hidden="1" customWidth="1"/>
    <col min="3858" max="3858" width="13.140625" style="98" customWidth="1"/>
    <col min="3859" max="3867" width="0" style="98" hidden="1" customWidth="1"/>
    <col min="3868" max="3868" width="13.140625" style="98" customWidth="1"/>
    <col min="3869" max="3870" width="0" style="98" hidden="1" customWidth="1"/>
    <col min="3871" max="3871" width="13.140625" style="98" customWidth="1"/>
    <col min="3872" max="3872" width="17.140625" style="98" customWidth="1"/>
    <col min="3873" max="3873" width="15.28515625" style="98" bestFit="1" customWidth="1"/>
    <col min="3874" max="3874" width="18.7109375" style="98" bestFit="1" customWidth="1"/>
    <col min="3875" max="3876" width="12" style="98" bestFit="1" customWidth="1"/>
    <col min="3877" max="4096" width="11.42578125" style="98"/>
    <col min="4097" max="4097" width="18.5703125" style="98" customWidth="1"/>
    <col min="4098" max="4098" width="4" style="98" bestFit="1" customWidth="1"/>
    <col min="4099" max="4099" width="56.28515625" style="98" customWidth="1"/>
    <col min="4100" max="4100" width="14.7109375" style="98" customWidth="1"/>
    <col min="4101" max="4101" width="13.140625" style="98" customWidth="1"/>
    <col min="4102" max="4110" width="0" style="98" hidden="1" customWidth="1"/>
    <col min="4111" max="4111" width="13.140625" style="98" customWidth="1"/>
    <col min="4112" max="4113" width="0" style="98" hidden="1" customWidth="1"/>
    <col min="4114" max="4114" width="13.140625" style="98" customWidth="1"/>
    <col min="4115" max="4123" width="0" style="98" hidden="1" customWidth="1"/>
    <col min="4124" max="4124" width="13.140625" style="98" customWidth="1"/>
    <col min="4125" max="4126" width="0" style="98" hidden="1" customWidth="1"/>
    <col min="4127" max="4127" width="13.140625" style="98" customWidth="1"/>
    <col min="4128" max="4128" width="17.140625" style="98" customWidth="1"/>
    <col min="4129" max="4129" width="15.28515625" style="98" bestFit="1" customWidth="1"/>
    <col min="4130" max="4130" width="18.7109375" style="98" bestFit="1" customWidth="1"/>
    <col min="4131" max="4132" width="12" style="98" bestFit="1" customWidth="1"/>
    <col min="4133" max="4352" width="11.42578125" style="98"/>
    <col min="4353" max="4353" width="18.5703125" style="98" customWidth="1"/>
    <col min="4354" max="4354" width="4" style="98" bestFit="1" customWidth="1"/>
    <col min="4355" max="4355" width="56.28515625" style="98" customWidth="1"/>
    <col min="4356" max="4356" width="14.7109375" style="98" customWidth="1"/>
    <col min="4357" max="4357" width="13.140625" style="98" customWidth="1"/>
    <col min="4358" max="4366" width="0" style="98" hidden="1" customWidth="1"/>
    <col min="4367" max="4367" width="13.140625" style="98" customWidth="1"/>
    <col min="4368" max="4369" width="0" style="98" hidden="1" customWidth="1"/>
    <col min="4370" max="4370" width="13.140625" style="98" customWidth="1"/>
    <col min="4371" max="4379" width="0" style="98" hidden="1" customWidth="1"/>
    <col min="4380" max="4380" width="13.140625" style="98" customWidth="1"/>
    <col min="4381" max="4382" width="0" style="98" hidden="1" customWidth="1"/>
    <col min="4383" max="4383" width="13.140625" style="98" customWidth="1"/>
    <col min="4384" max="4384" width="17.140625" style="98" customWidth="1"/>
    <col min="4385" max="4385" width="15.28515625" style="98" bestFit="1" customWidth="1"/>
    <col min="4386" max="4386" width="18.7109375" style="98" bestFit="1" customWidth="1"/>
    <col min="4387" max="4388" width="12" style="98" bestFit="1" customWidth="1"/>
    <col min="4389" max="4608" width="11.42578125" style="98"/>
    <col min="4609" max="4609" width="18.5703125" style="98" customWidth="1"/>
    <col min="4610" max="4610" width="4" style="98" bestFit="1" customWidth="1"/>
    <col min="4611" max="4611" width="56.28515625" style="98" customWidth="1"/>
    <col min="4612" max="4612" width="14.7109375" style="98" customWidth="1"/>
    <col min="4613" max="4613" width="13.140625" style="98" customWidth="1"/>
    <col min="4614" max="4622" width="0" style="98" hidden="1" customWidth="1"/>
    <col min="4623" max="4623" width="13.140625" style="98" customWidth="1"/>
    <col min="4624" max="4625" width="0" style="98" hidden="1" customWidth="1"/>
    <col min="4626" max="4626" width="13.140625" style="98" customWidth="1"/>
    <col min="4627" max="4635" width="0" style="98" hidden="1" customWidth="1"/>
    <col min="4636" max="4636" width="13.140625" style="98" customWidth="1"/>
    <col min="4637" max="4638" width="0" style="98" hidden="1" customWidth="1"/>
    <col min="4639" max="4639" width="13.140625" style="98" customWidth="1"/>
    <col min="4640" max="4640" width="17.140625" style="98" customWidth="1"/>
    <col min="4641" max="4641" width="15.28515625" style="98" bestFit="1" customWidth="1"/>
    <col min="4642" max="4642" width="18.7109375" style="98" bestFit="1" customWidth="1"/>
    <col min="4643" max="4644" width="12" style="98" bestFit="1" customWidth="1"/>
    <col min="4645" max="4864" width="11.42578125" style="98"/>
    <col min="4865" max="4865" width="18.5703125" style="98" customWidth="1"/>
    <col min="4866" max="4866" width="4" style="98" bestFit="1" customWidth="1"/>
    <col min="4867" max="4867" width="56.28515625" style="98" customWidth="1"/>
    <col min="4868" max="4868" width="14.7109375" style="98" customWidth="1"/>
    <col min="4869" max="4869" width="13.140625" style="98" customWidth="1"/>
    <col min="4870" max="4878" width="0" style="98" hidden="1" customWidth="1"/>
    <col min="4879" max="4879" width="13.140625" style="98" customWidth="1"/>
    <col min="4880" max="4881" width="0" style="98" hidden="1" customWidth="1"/>
    <col min="4882" max="4882" width="13.140625" style="98" customWidth="1"/>
    <col min="4883" max="4891" width="0" style="98" hidden="1" customWidth="1"/>
    <col min="4892" max="4892" width="13.140625" style="98" customWidth="1"/>
    <col min="4893" max="4894" width="0" style="98" hidden="1" customWidth="1"/>
    <col min="4895" max="4895" width="13.140625" style="98" customWidth="1"/>
    <col min="4896" max="4896" width="17.140625" style="98" customWidth="1"/>
    <col min="4897" max="4897" width="15.28515625" style="98" bestFit="1" customWidth="1"/>
    <col min="4898" max="4898" width="18.7109375" style="98" bestFit="1" customWidth="1"/>
    <col min="4899" max="4900" width="12" style="98" bestFit="1" customWidth="1"/>
    <col min="4901" max="5120" width="11.42578125" style="98"/>
    <col min="5121" max="5121" width="18.5703125" style="98" customWidth="1"/>
    <col min="5122" max="5122" width="4" style="98" bestFit="1" customWidth="1"/>
    <col min="5123" max="5123" width="56.28515625" style="98" customWidth="1"/>
    <col min="5124" max="5124" width="14.7109375" style="98" customWidth="1"/>
    <col min="5125" max="5125" width="13.140625" style="98" customWidth="1"/>
    <col min="5126" max="5134" width="0" style="98" hidden="1" customWidth="1"/>
    <col min="5135" max="5135" width="13.140625" style="98" customWidth="1"/>
    <col min="5136" max="5137" width="0" style="98" hidden="1" customWidth="1"/>
    <col min="5138" max="5138" width="13.140625" style="98" customWidth="1"/>
    <col min="5139" max="5147" width="0" style="98" hidden="1" customWidth="1"/>
    <col min="5148" max="5148" width="13.140625" style="98" customWidth="1"/>
    <col min="5149" max="5150" width="0" style="98" hidden="1" customWidth="1"/>
    <col min="5151" max="5151" width="13.140625" style="98" customWidth="1"/>
    <col min="5152" max="5152" width="17.140625" style="98" customWidth="1"/>
    <col min="5153" max="5153" width="15.28515625" style="98" bestFit="1" customWidth="1"/>
    <col min="5154" max="5154" width="18.7109375" style="98" bestFit="1" customWidth="1"/>
    <col min="5155" max="5156" width="12" style="98" bestFit="1" customWidth="1"/>
    <col min="5157" max="5376" width="11.42578125" style="98"/>
    <col min="5377" max="5377" width="18.5703125" style="98" customWidth="1"/>
    <col min="5378" max="5378" width="4" style="98" bestFit="1" customWidth="1"/>
    <col min="5379" max="5379" width="56.28515625" style="98" customWidth="1"/>
    <col min="5380" max="5380" width="14.7109375" style="98" customWidth="1"/>
    <col min="5381" max="5381" width="13.140625" style="98" customWidth="1"/>
    <col min="5382" max="5390" width="0" style="98" hidden="1" customWidth="1"/>
    <col min="5391" max="5391" width="13.140625" style="98" customWidth="1"/>
    <col min="5392" max="5393" width="0" style="98" hidden="1" customWidth="1"/>
    <col min="5394" max="5394" width="13.140625" style="98" customWidth="1"/>
    <col min="5395" max="5403" width="0" style="98" hidden="1" customWidth="1"/>
    <col min="5404" max="5404" width="13.140625" style="98" customWidth="1"/>
    <col min="5405" max="5406" width="0" style="98" hidden="1" customWidth="1"/>
    <col min="5407" max="5407" width="13.140625" style="98" customWidth="1"/>
    <col min="5408" max="5408" width="17.140625" style="98" customWidth="1"/>
    <col min="5409" max="5409" width="15.28515625" style="98" bestFit="1" customWidth="1"/>
    <col min="5410" max="5410" width="18.7109375" style="98" bestFit="1" customWidth="1"/>
    <col min="5411" max="5412" width="12" style="98" bestFit="1" customWidth="1"/>
    <col min="5413" max="5632" width="11.42578125" style="98"/>
    <col min="5633" max="5633" width="18.5703125" style="98" customWidth="1"/>
    <col min="5634" max="5634" width="4" style="98" bestFit="1" customWidth="1"/>
    <col min="5635" max="5635" width="56.28515625" style="98" customWidth="1"/>
    <col min="5636" max="5636" width="14.7109375" style="98" customWidth="1"/>
    <col min="5637" max="5637" width="13.140625" style="98" customWidth="1"/>
    <col min="5638" max="5646" width="0" style="98" hidden="1" customWidth="1"/>
    <col min="5647" max="5647" width="13.140625" style="98" customWidth="1"/>
    <col min="5648" max="5649" width="0" style="98" hidden="1" customWidth="1"/>
    <col min="5650" max="5650" width="13.140625" style="98" customWidth="1"/>
    <col min="5651" max="5659" width="0" style="98" hidden="1" customWidth="1"/>
    <col min="5660" max="5660" width="13.140625" style="98" customWidth="1"/>
    <col min="5661" max="5662" width="0" style="98" hidden="1" customWidth="1"/>
    <col min="5663" max="5663" width="13.140625" style="98" customWidth="1"/>
    <col min="5664" max="5664" width="17.140625" style="98" customWidth="1"/>
    <col min="5665" max="5665" width="15.28515625" style="98" bestFit="1" customWidth="1"/>
    <col min="5666" max="5666" width="18.7109375" style="98" bestFit="1" customWidth="1"/>
    <col min="5667" max="5668" width="12" style="98" bestFit="1" customWidth="1"/>
    <col min="5669" max="5888" width="11.42578125" style="98"/>
    <col min="5889" max="5889" width="18.5703125" style="98" customWidth="1"/>
    <col min="5890" max="5890" width="4" style="98" bestFit="1" customWidth="1"/>
    <col min="5891" max="5891" width="56.28515625" style="98" customWidth="1"/>
    <col min="5892" max="5892" width="14.7109375" style="98" customWidth="1"/>
    <col min="5893" max="5893" width="13.140625" style="98" customWidth="1"/>
    <col min="5894" max="5902" width="0" style="98" hidden="1" customWidth="1"/>
    <col min="5903" max="5903" width="13.140625" style="98" customWidth="1"/>
    <col min="5904" max="5905" width="0" style="98" hidden="1" customWidth="1"/>
    <col min="5906" max="5906" width="13.140625" style="98" customWidth="1"/>
    <col min="5907" max="5915" width="0" style="98" hidden="1" customWidth="1"/>
    <col min="5916" max="5916" width="13.140625" style="98" customWidth="1"/>
    <col min="5917" max="5918" width="0" style="98" hidden="1" customWidth="1"/>
    <col min="5919" max="5919" width="13.140625" style="98" customWidth="1"/>
    <col min="5920" max="5920" width="17.140625" style="98" customWidth="1"/>
    <col min="5921" max="5921" width="15.28515625" style="98" bestFit="1" customWidth="1"/>
    <col min="5922" max="5922" width="18.7109375" style="98" bestFit="1" customWidth="1"/>
    <col min="5923" max="5924" width="12" style="98" bestFit="1" customWidth="1"/>
    <col min="5925" max="6144" width="11.42578125" style="98"/>
    <col min="6145" max="6145" width="18.5703125" style="98" customWidth="1"/>
    <col min="6146" max="6146" width="4" style="98" bestFit="1" customWidth="1"/>
    <col min="6147" max="6147" width="56.28515625" style="98" customWidth="1"/>
    <col min="6148" max="6148" width="14.7109375" style="98" customWidth="1"/>
    <col min="6149" max="6149" width="13.140625" style="98" customWidth="1"/>
    <col min="6150" max="6158" width="0" style="98" hidden="1" customWidth="1"/>
    <col min="6159" max="6159" width="13.140625" style="98" customWidth="1"/>
    <col min="6160" max="6161" width="0" style="98" hidden="1" customWidth="1"/>
    <col min="6162" max="6162" width="13.140625" style="98" customWidth="1"/>
    <col min="6163" max="6171" width="0" style="98" hidden="1" customWidth="1"/>
    <col min="6172" max="6172" width="13.140625" style="98" customWidth="1"/>
    <col min="6173" max="6174" width="0" style="98" hidden="1" customWidth="1"/>
    <col min="6175" max="6175" width="13.140625" style="98" customWidth="1"/>
    <col min="6176" max="6176" width="17.140625" style="98" customWidth="1"/>
    <col min="6177" max="6177" width="15.28515625" style="98" bestFit="1" customWidth="1"/>
    <col min="6178" max="6178" width="18.7109375" style="98" bestFit="1" customWidth="1"/>
    <col min="6179" max="6180" width="12" style="98" bestFit="1" customWidth="1"/>
    <col min="6181" max="6400" width="11.42578125" style="98"/>
    <col min="6401" max="6401" width="18.5703125" style="98" customWidth="1"/>
    <col min="6402" max="6402" width="4" style="98" bestFit="1" customWidth="1"/>
    <col min="6403" max="6403" width="56.28515625" style="98" customWidth="1"/>
    <col min="6404" max="6404" width="14.7109375" style="98" customWidth="1"/>
    <col min="6405" max="6405" width="13.140625" style="98" customWidth="1"/>
    <col min="6406" max="6414" width="0" style="98" hidden="1" customWidth="1"/>
    <col min="6415" max="6415" width="13.140625" style="98" customWidth="1"/>
    <col min="6416" max="6417" width="0" style="98" hidden="1" customWidth="1"/>
    <col min="6418" max="6418" width="13.140625" style="98" customWidth="1"/>
    <col min="6419" max="6427" width="0" style="98" hidden="1" customWidth="1"/>
    <col min="6428" max="6428" width="13.140625" style="98" customWidth="1"/>
    <col min="6429" max="6430" width="0" style="98" hidden="1" customWidth="1"/>
    <col min="6431" max="6431" width="13.140625" style="98" customWidth="1"/>
    <col min="6432" max="6432" width="17.140625" style="98" customWidth="1"/>
    <col min="6433" max="6433" width="15.28515625" style="98" bestFit="1" customWidth="1"/>
    <col min="6434" max="6434" width="18.7109375" style="98" bestFit="1" customWidth="1"/>
    <col min="6435" max="6436" width="12" style="98" bestFit="1" customWidth="1"/>
    <col min="6437" max="6656" width="11.42578125" style="98"/>
    <col min="6657" max="6657" width="18.5703125" style="98" customWidth="1"/>
    <col min="6658" max="6658" width="4" style="98" bestFit="1" customWidth="1"/>
    <col min="6659" max="6659" width="56.28515625" style="98" customWidth="1"/>
    <col min="6660" max="6660" width="14.7109375" style="98" customWidth="1"/>
    <col min="6661" max="6661" width="13.140625" style="98" customWidth="1"/>
    <col min="6662" max="6670" width="0" style="98" hidden="1" customWidth="1"/>
    <col min="6671" max="6671" width="13.140625" style="98" customWidth="1"/>
    <col min="6672" max="6673" width="0" style="98" hidden="1" customWidth="1"/>
    <col min="6674" max="6674" width="13.140625" style="98" customWidth="1"/>
    <col min="6675" max="6683" width="0" style="98" hidden="1" customWidth="1"/>
    <col min="6684" max="6684" width="13.140625" style="98" customWidth="1"/>
    <col min="6685" max="6686" width="0" style="98" hidden="1" customWidth="1"/>
    <col min="6687" max="6687" width="13.140625" style="98" customWidth="1"/>
    <col min="6688" max="6688" width="17.140625" style="98" customWidth="1"/>
    <col min="6689" max="6689" width="15.28515625" style="98" bestFit="1" customWidth="1"/>
    <col min="6690" max="6690" width="18.7109375" style="98" bestFit="1" customWidth="1"/>
    <col min="6691" max="6692" width="12" style="98" bestFit="1" customWidth="1"/>
    <col min="6693" max="6912" width="11.42578125" style="98"/>
    <col min="6913" max="6913" width="18.5703125" style="98" customWidth="1"/>
    <col min="6914" max="6914" width="4" style="98" bestFit="1" customWidth="1"/>
    <col min="6915" max="6915" width="56.28515625" style="98" customWidth="1"/>
    <col min="6916" max="6916" width="14.7109375" style="98" customWidth="1"/>
    <col min="6917" max="6917" width="13.140625" style="98" customWidth="1"/>
    <col min="6918" max="6926" width="0" style="98" hidden="1" customWidth="1"/>
    <col min="6927" max="6927" width="13.140625" style="98" customWidth="1"/>
    <col min="6928" max="6929" width="0" style="98" hidden="1" customWidth="1"/>
    <col min="6930" max="6930" width="13.140625" style="98" customWidth="1"/>
    <col min="6931" max="6939" width="0" style="98" hidden="1" customWidth="1"/>
    <col min="6940" max="6940" width="13.140625" style="98" customWidth="1"/>
    <col min="6941" max="6942" width="0" style="98" hidden="1" customWidth="1"/>
    <col min="6943" max="6943" width="13.140625" style="98" customWidth="1"/>
    <col min="6944" max="6944" width="17.140625" style="98" customWidth="1"/>
    <col min="6945" max="6945" width="15.28515625" style="98" bestFit="1" customWidth="1"/>
    <col min="6946" max="6946" width="18.7109375" style="98" bestFit="1" customWidth="1"/>
    <col min="6947" max="6948" width="12" style="98" bestFit="1" customWidth="1"/>
    <col min="6949" max="7168" width="11.42578125" style="98"/>
    <col min="7169" max="7169" width="18.5703125" style="98" customWidth="1"/>
    <col min="7170" max="7170" width="4" style="98" bestFit="1" customWidth="1"/>
    <col min="7171" max="7171" width="56.28515625" style="98" customWidth="1"/>
    <col min="7172" max="7172" width="14.7109375" style="98" customWidth="1"/>
    <col min="7173" max="7173" width="13.140625" style="98" customWidth="1"/>
    <col min="7174" max="7182" width="0" style="98" hidden="1" customWidth="1"/>
    <col min="7183" max="7183" width="13.140625" style="98" customWidth="1"/>
    <col min="7184" max="7185" width="0" style="98" hidden="1" customWidth="1"/>
    <col min="7186" max="7186" width="13.140625" style="98" customWidth="1"/>
    <col min="7187" max="7195" width="0" style="98" hidden="1" customWidth="1"/>
    <col min="7196" max="7196" width="13.140625" style="98" customWidth="1"/>
    <col min="7197" max="7198" width="0" style="98" hidden="1" customWidth="1"/>
    <col min="7199" max="7199" width="13.140625" style="98" customWidth="1"/>
    <col min="7200" max="7200" width="17.140625" style="98" customWidth="1"/>
    <col min="7201" max="7201" width="15.28515625" style="98" bestFit="1" customWidth="1"/>
    <col min="7202" max="7202" width="18.7109375" style="98" bestFit="1" customWidth="1"/>
    <col min="7203" max="7204" width="12" style="98" bestFit="1" customWidth="1"/>
    <col min="7205" max="7424" width="11.42578125" style="98"/>
    <col min="7425" max="7425" width="18.5703125" style="98" customWidth="1"/>
    <col min="7426" max="7426" width="4" style="98" bestFit="1" customWidth="1"/>
    <col min="7427" max="7427" width="56.28515625" style="98" customWidth="1"/>
    <col min="7428" max="7428" width="14.7109375" style="98" customWidth="1"/>
    <col min="7429" max="7429" width="13.140625" style="98" customWidth="1"/>
    <col min="7430" max="7438" width="0" style="98" hidden="1" customWidth="1"/>
    <col min="7439" max="7439" width="13.140625" style="98" customWidth="1"/>
    <col min="7440" max="7441" width="0" style="98" hidden="1" customWidth="1"/>
    <col min="7442" max="7442" width="13.140625" style="98" customWidth="1"/>
    <col min="7443" max="7451" width="0" style="98" hidden="1" customWidth="1"/>
    <col min="7452" max="7452" width="13.140625" style="98" customWidth="1"/>
    <col min="7453" max="7454" width="0" style="98" hidden="1" customWidth="1"/>
    <col min="7455" max="7455" width="13.140625" style="98" customWidth="1"/>
    <col min="7456" max="7456" width="17.140625" style="98" customWidth="1"/>
    <col min="7457" max="7457" width="15.28515625" style="98" bestFit="1" customWidth="1"/>
    <col min="7458" max="7458" width="18.7109375" style="98" bestFit="1" customWidth="1"/>
    <col min="7459" max="7460" width="12" style="98" bestFit="1" customWidth="1"/>
    <col min="7461" max="7680" width="11.42578125" style="98"/>
    <col min="7681" max="7681" width="18.5703125" style="98" customWidth="1"/>
    <col min="7682" max="7682" width="4" style="98" bestFit="1" customWidth="1"/>
    <col min="7683" max="7683" width="56.28515625" style="98" customWidth="1"/>
    <col min="7684" max="7684" width="14.7109375" style="98" customWidth="1"/>
    <col min="7685" max="7685" width="13.140625" style="98" customWidth="1"/>
    <col min="7686" max="7694" width="0" style="98" hidden="1" customWidth="1"/>
    <col min="7695" max="7695" width="13.140625" style="98" customWidth="1"/>
    <col min="7696" max="7697" width="0" style="98" hidden="1" customWidth="1"/>
    <col min="7698" max="7698" width="13.140625" style="98" customWidth="1"/>
    <col min="7699" max="7707" width="0" style="98" hidden="1" customWidth="1"/>
    <col min="7708" max="7708" width="13.140625" style="98" customWidth="1"/>
    <col min="7709" max="7710" width="0" style="98" hidden="1" customWidth="1"/>
    <col min="7711" max="7711" width="13.140625" style="98" customWidth="1"/>
    <col min="7712" max="7712" width="17.140625" style="98" customWidth="1"/>
    <col min="7713" max="7713" width="15.28515625" style="98" bestFit="1" customWidth="1"/>
    <col min="7714" max="7714" width="18.7109375" style="98" bestFit="1" customWidth="1"/>
    <col min="7715" max="7716" width="12" style="98" bestFit="1" customWidth="1"/>
    <col min="7717" max="7936" width="11.42578125" style="98"/>
    <col min="7937" max="7937" width="18.5703125" style="98" customWidth="1"/>
    <col min="7938" max="7938" width="4" style="98" bestFit="1" customWidth="1"/>
    <col min="7939" max="7939" width="56.28515625" style="98" customWidth="1"/>
    <col min="7940" max="7940" width="14.7109375" style="98" customWidth="1"/>
    <col min="7941" max="7941" width="13.140625" style="98" customWidth="1"/>
    <col min="7942" max="7950" width="0" style="98" hidden="1" customWidth="1"/>
    <col min="7951" max="7951" width="13.140625" style="98" customWidth="1"/>
    <col min="7952" max="7953" width="0" style="98" hidden="1" customWidth="1"/>
    <col min="7954" max="7954" width="13.140625" style="98" customWidth="1"/>
    <col min="7955" max="7963" width="0" style="98" hidden="1" customWidth="1"/>
    <col min="7964" max="7964" width="13.140625" style="98" customWidth="1"/>
    <col min="7965" max="7966" width="0" style="98" hidden="1" customWidth="1"/>
    <col min="7967" max="7967" width="13.140625" style="98" customWidth="1"/>
    <col min="7968" max="7968" width="17.140625" style="98" customWidth="1"/>
    <col min="7969" max="7969" width="15.28515625" style="98" bestFit="1" customWidth="1"/>
    <col min="7970" max="7970" width="18.7109375" style="98" bestFit="1" customWidth="1"/>
    <col min="7971" max="7972" width="12" style="98" bestFit="1" customWidth="1"/>
    <col min="7973" max="8192" width="11.42578125" style="98"/>
    <col min="8193" max="8193" width="18.5703125" style="98" customWidth="1"/>
    <col min="8194" max="8194" width="4" style="98" bestFit="1" customWidth="1"/>
    <col min="8195" max="8195" width="56.28515625" style="98" customWidth="1"/>
    <col min="8196" max="8196" width="14.7109375" style="98" customWidth="1"/>
    <col min="8197" max="8197" width="13.140625" style="98" customWidth="1"/>
    <col min="8198" max="8206" width="0" style="98" hidden="1" customWidth="1"/>
    <col min="8207" max="8207" width="13.140625" style="98" customWidth="1"/>
    <col min="8208" max="8209" width="0" style="98" hidden="1" customWidth="1"/>
    <col min="8210" max="8210" width="13.140625" style="98" customWidth="1"/>
    <col min="8211" max="8219" width="0" style="98" hidden="1" customWidth="1"/>
    <col min="8220" max="8220" width="13.140625" style="98" customWidth="1"/>
    <col min="8221" max="8222" width="0" style="98" hidden="1" customWidth="1"/>
    <col min="8223" max="8223" width="13.140625" style="98" customWidth="1"/>
    <col min="8224" max="8224" width="17.140625" style="98" customWidth="1"/>
    <col min="8225" max="8225" width="15.28515625" style="98" bestFit="1" customWidth="1"/>
    <col min="8226" max="8226" width="18.7109375" style="98" bestFit="1" customWidth="1"/>
    <col min="8227" max="8228" width="12" style="98" bestFit="1" customWidth="1"/>
    <col min="8229" max="8448" width="11.42578125" style="98"/>
    <col min="8449" max="8449" width="18.5703125" style="98" customWidth="1"/>
    <col min="8450" max="8450" width="4" style="98" bestFit="1" customWidth="1"/>
    <col min="8451" max="8451" width="56.28515625" style="98" customWidth="1"/>
    <col min="8452" max="8452" width="14.7109375" style="98" customWidth="1"/>
    <col min="8453" max="8453" width="13.140625" style="98" customWidth="1"/>
    <col min="8454" max="8462" width="0" style="98" hidden="1" customWidth="1"/>
    <col min="8463" max="8463" width="13.140625" style="98" customWidth="1"/>
    <col min="8464" max="8465" width="0" style="98" hidden="1" customWidth="1"/>
    <col min="8466" max="8466" width="13.140625" style="98" customWidth="1"/>
    <col min="8467" max="8475" width="0" style="98" hidden="1" customWidth="1"/>
    <col min="8476" max="8476" width="13.140625" style="98" customWidth="1"/>
    <col min="8477" max="8478" width="0" style="98" hidden="1" customWidth="1"/>
    <col min="8479" max="8479" width="13.140625" style="98" customWidth="1"/>
    <col min="8480" max="8480" width="17.140625" style="98" customWidth="1"/>
    <col min="8481" max="8481" width="15.28515625" style="98" bestFit="1" customWidth="1"/>
    <col min="8482" max="8482" width="18.7109375" style="98" bestFit="1" customWidth="1"/>
    <col min="8483" max="8484" width="12" style="98" bestFit="1" customWidth="1"/>
    <col min="8485" max="8704" width="11.42578125" style="98"/>
    <col min="8705" max="8705" width="18.5703125" style="98" customWidth="1"/>
    <col min="8706" max="8706" width="4" style="98" bestFit="1" customWidth="1"/>
    <col min="8707" max="8707" width="56.28515625" style="98" customWidth="1"/>
    <col min="8708" max="8708" width="14.7109375" style="98" customWidth="1"/>
    <col min="8709" max="8709" width="13.140625" style="98" customWidth="1"/>
    <col min="8710" max="8718" width="0" style="98" hidden="1" customWidth="1"/>
    <col min="8719" max="8719" width="13.140625" style="98" customWidth="1"/>
    <col min="8720" max="8721" width="0" style="98" hidden="1" customWidth="1"/>
    <col min="8722" max="8722" width="13.140625" style="98" customWidth="1"/>
    <col min="8723" max="8731" width="0" style="98" hidden="1" customWidth="1"/>
    <col min="8732" max="8732" width="13.140625" style="98" customWidth="1"/>
    <col min="8733" max="8734" width="0" style="98" hidden="1" customWidth="1"/>
    <col min="8735" max="8735" width="13.140625" style="98" customWidth="1"/>
    <col min="8736" max="8736" width="17.140625" style="98" customWidth="1"/>
    <col min="8737" max="8737" width="15.28515625" style="98" bestFit="1" customWidth="1"/>
    <col min="8738" max="8738" width="18.7109375" style="98" bestFit="1" customWidth="1"/>
    <col min="8739" max="8740" width="12" style="98" bestFit="1" customWidth="1"/>
    <col min="8741" max="8960" width="11.42578125" style="98"/>
    <col min="8961" max="8961" width="18.5703125" style="98" customWidth="1"/>
    <col min="8962" max="8962" width="4" style="98" bestFit="1" customWidth="1"/>
    <col min="8963" max="8963" width="56.28515625" style="98" customWidth="1"/>
    <col min="8964" max="8964" width="14.7109375" style="98" customWidth="1"/>
    <col min="8965" max="8965" width="13.140625" style="98" customWidth="1"/>
    <col min="8966" max="8974" width="0" style="98" hidden="1" customWidth="1"/>
    <col min="8975" max="8975" width="13.140625" style="98" customWidth="1"/>
    <col min="8976" max="8977" width="0" style="98" hidden="1" customWidth="1"/>
    <col min="8978" max="8978" width="13.140625" style="98" customWidth="1"/>
    <col min="8979" max="8987" width="0" style="98" hidden="1" customWidth="1"/>
    <col min="8988" max="8988" width="13.140625" style="98" customWidth="1"/>
    <col min="8989" max="8990" width="0" style="98" hidden="1" customWidth="1"/>
    <col min="8991" max="8991" width="13.140625" style="98" customWidth="1"/>
    <col min="8992" max="8992" width="17.140625" style="98" customWidth="1"/>
    <col min="8993" max="8993" width="15.28515625" style="98" bestFit="1" customWidth="1"/>
    <col min="8994" max="8994" width="18.7109375" style="98" bestFit="1" customWidth="1"/>
    <col min="8995" max="8996" width="12" style="98" bestFit="1" customWidth="1"/>
    <col min="8997" max="9216" width="11.42578125" style="98"/>
    <col min="9217" max="9217" width="18.5703125" style="98" customWidth="1"/>
    <col min="9218" max="9218" width="4" style="98" bestFit="1" customWidth="1"/>
    <col min="9219" max="9219" width="56.28515625" style="98" customWidth="1"/>
    <col min="9220" max="9220" width="14.7109375" style="98" customWidth="1"/>
    <col min="9221" max="9221" width="13.140625" style="98" customWidth="1"/>
    <col min="9222" max="9230" width="0" style="98" hidden="1" customWidth="1"/>
    <col min="9231" max="9231" width="13.140625" style="98" customWidth="1"/>
    <col min="9232" max="9233" width="0" style="98" hidden="1" customWidth="1"/>
    <col min="9234" max="9234" width="13.140625" style="98" customWidth="1"/>
    <col min="9235" max="9243" width="0" style="98" hidden="1" customWidth="1"/>
    <col min="9244" max="9244" width="13.140625" style="98" customWidth="1"/>
    <col min="9245" max="9246" width="0" style="98" hidden="1" customWidth="1"/>
    <col min="9247" max="9247" width="13.140625" style="98" customWidth="1"/>
    <col min="9248" max="9248" width="17.140625" style="98" customWidth="1"/>
    <col min="9249" max="9249" width="15.28515625" style="98" bestFit="1" customWidth="1"/>
    <col min="9250" max="9250" width="18.7109375" style="98" bestFit="1" customWidth="1"/>
    <col min="9251" max="9252" width="12" style="98" bestFit="1" customWidth="1"/>
    <col min="9253" max="9472" width="11.42578125" style="98"/>
    <col min="9473" max="9473" width="18.5703125" style="98" customWidth="1"/>
    <col min="9474" max="9474" width="4" style="98" bestFit="1" customWidth="1"/>
    <col min="9475" max="9475" width="56.28515625" style="98" customWidth="1"/>
    <col min="9476" max="9476" width="14.7109375" style="98" customWidth="1"/>
    <col min="9477" max="9477" width="13.140625" style="98" customWidth="1"/>
    <col min="9478" max="9486" width="0" style="98" hidden="1" customWidth="1"/>
    <col min="9487" max="9487" width="13.140625" style="98" customWidth="1"/>
    <col min="9488" max="9489" width="0" style="98" hidden="1" customWidth="1"/>
    <col min="9490" max="9490" width="13.140625" style="98" customWidth="1"/>
    <col min="9491" max="9499" width="0" style="98" hidden="1" customWidth="1"/>
    <col min="9500" max="9500" width="13.140625" style="98" customWidth="1"/>
    <col min="9501" max="9502" width="0" style="98" hidden="1" customWidth="1"/>
    <col min="9503" max="9503" width="13.140625" style="98" customWidth="1"/>
    <col min="9504" max="9504" width="17.140625" style="98" customWidth="1"/>
    <col min="9505" max="9505" width="15.28515625" style="98" bestFit="1" customWidth="1"/>
    <col min="9506" max="9506" width="18.7109375" style="98" bestFit="1" customWidth="1"/>
    <col min="9507" max="9508" width="12" style="98" bestFit="1" customWidth="1"/>
    <col min="9509" max="9728" width="11.42578125" style="98"/>
    <col min="9729" max="9729" width="18.5703125" style="98" customWidth="1"/>
    <col min="9730" max="9730" width="4" style="98" bestFit="1" customWidth="1"/>
    <col min="9731" max="9731" width="56.28515625" style="98" customWidth="1"/>
    <col min="9732" max="9732" width="14.7109375" style="98" customWidth="1"/>
    <col min="9733" max="9733" width="13.140625" style="98" customWidth="1"/>
    <col min="9734" max="9742" width="0" style="98" hidden="1" customWidth="1"/>
    <col min="9743" max="9743" width="13.140625" style="98" customWidth="1"/>
    <col min="9744" max="9745" width="0" style="98" hidden="1" customWidth="1"/>
    <col min="9746" max="9746" width="13.140625" style="98" customWidth="1"/>
    <col min="9747" max="9755" width="0" style="98" hidden="1" customWidth="1"/>
    <col min="9756" max="9756" width="13.140625" style="98" customWidth="1"/>
    <col min="9757" max="9758" width="0" style="98" hidden="1" customWidth="1"/>
    <col min="9759" max="9759" width="13.140625" style="98" customWidth="1"/>
    <col min="9760" max="9760" width="17.140625" style="98" customWidth="1"/>
    <col min="9761" max="9761" width="15.28515625" style="98" bestFit="1" customWidth="1"/>
    <col min="9762" max="9762" width="18.7109375" style="98" bestFit="1" customWidth="1"/>
    <col min="9763" max="9764" width="12" style="98" bestFit="1" customWidth="1"/>
    <col min="9765" max="9984" width="11.42578125" style="98"/>
    <col min="9985" max="9985" width="18.5703125" style="98" customWidth="1"/>
    <col min="9986" max="9986" width="4" style="98" bestFit="1" customWidth="1"/>
    <col min="9987" max="9987" width="56.28515625" style="98" customWidth="1"/>
    <col min="9988" max="9988" width="14.7109375" style="98" customWidth="1"/>
    <col min="9989" max="9989" width="13.140625" style="98" customWidth="1"/>
    <col min="9990" max="9998" width="0" style="98" hidden="1" customWidth="1"/>
    <col min="9999" max="9999" width="13.140625" style="98" customWidth="1"/>
    <col min="10000" max="10001" width="0" style="98" hidden="1" customWidth="1"/>
    <col min="10002" max="10002" width="13.140625" style="98" customWidth="1"/>
    <col min="10003" max="10011" width="0" style="98" hidden="1" customWidth="1"/>
    <col min="10012" max="10012" width="13.140625" style="98" customWidth="1"/>
    <col min="10013" max="10014" width="0" style="98" hidden="1" customWidth="1"/>
    <col min="10015" max="10015" width="13.140625" style="98" customWidth="1"/>
    <col min="10016" max="10016" width="17.140625" style="98" customWidth="1"/>
    <col min="10017" max="10017" width="15.28515625" style="98" bestFit="1" customWidth="1"/>
    <col min="10018" max="10018" width="18.7109375" style="98" bestFit="1" customWidth="1"/>
    <col min="10019" max="10020" width="12" style="98" bestFit="1" customWidth="1"/>
    <col min="10021" max="10240" width="11.42578125" style="98"/>
    <col min="10241" max="10241" width="18.5703125" style="98" customWidth="1"/>
    <col min="10242" max="10242" width="4" style="98" bestFit="1" customWidth="1"/>
    <col min="10243" max="10243" width="56.28515625" style="98" customWidth="1"/>
    <col min="10244" max="10244" width="14.7109375" style="98" customWidth="1"/>
    <col min="10245" max="10245" width="13.140625" style="98" customWidth="1"/>
    <col min="10246" max="10254" width="0" style="98" hidden="1" customWidth="1"/>
    <col min="10255" max="10255" width="13.140625" style="98" customWidth="1"/>
    <col min="10256" max="10257" width="0" style="98" hidden="1" customWidth="1"/>
    <col min="10258" max="10258" width="13.140625" style="98" customWidth="1"/>
    <col min="10259" max="10267" width="0" style="98" hidden="1" customWidth="1"/>
    <col min="10268" max="10268" width="13.140625" style="98" customWidth="1"/>
    <col min="10269" max="10270" width="0" style="98" hidden="1" customWidth="1"/>
    <col min="10271" max="10271" width="13.140625" style="98" customWidth="1"/>
    <col min="10272" max="10272" width="17.140625" style="98" customWidth="1"/>
    <col min="10273" max="10273" width="15.28515625" style="98" bestFit="1" customWidth="1"/>
    <col min="10274" max="10274" width="18.7109375" style="98" bestFit="1" customWidth="1"/>
    <col min="10275" max="10276" width="12" style="98" bestFit="1" customWidth="1"/>
    <col min="10277" max="10496" width="11.42578125" style="98"/>
    <col min="10497" max="10497" width="18.5703125" style="98" customWidth="1"/>
    <col min="10498" max="10498" width="4" style="98" bestFit="1" customWidth="1"/>
    <col min="10499" max="10499" width="56.28515625" style="98" customWidth="1"/>
    <col min="10500" max="10500" width="14.7109375" style="98" customWidth="1"/>
    <col min="10501" max="10501" width="13.140625" style="98" customWidth="1"/>
    <col min="10502" max="10510" width="0" style="98" hidden="1" customWidth="1"/>
    <col min="10511" max="10511" width="13.140625" style="98" customWidth="1"/>
    <col min="10512" max="10513" width="0" style="98" hidden="1" customWidth="1"/>
    <col min="10514" max="10514" width="13.140625" style="98" customWidth="1"/>
    <col min="10515" max="10523" width="0" style="98" hidden="1" customWidth="1"/>
    <col min="10524" max="10524" width="13.140625" style="98" customWidth="1"/>
    <col min="10525" max="10526" width="0" style="98" hidden="1" customWidth="1"/>
    <col min="10527" max="10527" width="13.140625" style="98" customWidth="1"/>
    <col min="10528" max="10528" width="17.140625" style="98" customWidth="1"/>
    <col min="10529" max="10529" width="15.28515625" style="98" bestFit="1" customWidth="1"/>
    <col min="10530" max="10530" width="18.7109375" style="98" bestFit="1" customWidth="1"/>
    <col min="10531" max="10532" width="12" style="98" bestFit="1" customWidth="1"/>
    <col min="10533" max="10752" width="11.42578125" style="98"/>
    <col min="10753" max="10753" width="18.5703125" style="98" customWidth="1"/>
    <col min="10754" max="10754" width="4" style="98" bestFit="1" customWidth="1"/>
    <col min="10755" max="10755" width="56.28515625" style="98" customWidth="1"/>
    <col min="10756" max="10756" width="14.7109375" style="98" customWidth="1"/>
    <col min="10757" max="10757" width="13.140625" style="98" customWidth="1"/>
    <col min="10758" max="10766" width="0" style="98" hidden="1" customWidth="1"/>
    <col min="10767" max="10767" width="13.140625" style="98" customWidth="1"/>
    <col min="10768" max="10769" width="0" style="98" hidden="1" customWidth="1"/>
    <col min="10770" max="10770" width="13.140625" style="98" customWidth="1"/>
    <col min="10771" max="10779" width="0" style="98" hidden="1" customWidth="1"/>
    <col min="10780" max="10780" width="13.140625" style="98" customWidth="1"/>
    <col min="10781" max="10782" width="0" style="98" hidden="1" customWidth="1"/>
    <col min="10783" max="10783" width="13.140625" style="98" customWidth="1"/>
    <col min="10784" max="10784" width="17.140625" style="98" customWidth="1"/>
    <col min="10785" max="10785" width="15.28515625" style="98" bestFit="1" customWidth="1"/>
    <col min="10786" max="10786" width="18.7109375" style="98" bestFit="1" customWidth="1"/>
    <col min="10787" max="10788" width="12" style="98" bestFit="1" customWidth="1"/>
    <col min="10789" max="11008" width="11.42578125" style="98"/>
    <col min="11009" max="11009" width="18.5703125" style="98" customWidth="1"/>
    <col min="11010" max="11010" width="4" style="98" bestFit="1" customWidth="1"/>
    <col min="11011" max="11011" width="56.28515625" style="98" customWidth="1"/>
    <col min="11012" max="11012" width="14.7109375" style="98" customWidth="1"/>
    <col min="11013" max="11013" width="13.140625" style="98" customWidth="1"/>
    <col min="11014" max="11022" width="0" style="98" hidden="1" customWidth="1"/>
    <col min="11023" max="11023" width="13.140625" style="98" customWidth="1"/>
    <col min="11024" max="11025" width="0" style="98" hidden="1" customWidth="1"/>
    <col min="11026" max="11026" width="13.140625" style="98" customWidth="1"/>
    <col min="11027" max="11035" width="0" style="98" hidden="1" customWidth="1"/>
    <col min="11036" max="11036" width="13.140625" style="98" customWidth="1"/>
    <col min="11037" max="11038" width="0" style="98" hidden="1" customWidth="1"/>
    <col min="11039" max="11039" width="13.140625" style="98" customWidth="1"/>
    <col min="11040" max="11040" width="17.140625" style="98" customWidth="1"/>
    <col min="11041" max="11041" width="15.28515625" style="98" bestFit="1" customWidth="1"/>
    <col min="11042" max="11042" width="18.7109375" style="98" bestFit="1" customWidth="1"/>
    <col min="11043" max="11044" width="12" style="98" bestFit="1" customWidth="1"/>
    <col min="11045" max="11264" width="11.42578125" style="98"/>
    <col min="11265" max="11265" width="18.5703125" style="98" customWidth="1"/>
    <col min="11266" max="11266" width="4" style="98" bestFit="1" customWidth="1"/>
    <col min="11267" max="11267" width="56.28515625" style="98" customWidth="1"/>
    <col min="11268" max="11268" width="14.7109375" style="98" customWidth="1"/>
    <col min="11269" max="11269" width="13.140625" style="98" customWidth="1"/>
    <col min="11270" max="11278" width="0" style="98" hidden="1" customWidth="1"/>
    <col min="11279" max="11279" width="13.140625" style="98" customWidth="1"/>
    <col min="11280" max="11281" width="0" style="98" hidden="1" customWidth="1"/>
    <col min="11282" max="11282" width="13.140625" style="98" customWidth="1"/>
    <col min="11283" max="11291" width="0" style="98" hidden="1" customWidth="1"/>
    <col min="11292" max="11292" width="13.140625" style="98" customWidth="1"/>
    <col min="11293" max="11294" width="0" style="98" hidden="1" customWidth="1"/>
    <col min="11295" max="11295" width="13.140625" style="98" customWidth="1"/>
    <col min="11296" max="11296" width="17.140625" style="98" customWidth="1"/>
    <col min="11297" max="11297" width="15.28515625" style="98" bestFit="1" customWidth="1"/>
    <col min="11298" max="11298" width="18.7109375" style="98" bestFit="1" customWidth="1"/>
    <col min="11299" max="11300" width="12" style="98" bestFit="1" customWidth="1"/>
    <col min="11301" max="11520" width="11.42578125" style="98"/>
    <col min="11521" max="11521" width="18.5703125" style="98" customWidth="1"/>
    <col min="11522" max="11522" width="4" style="98" bestFit="1" customWidth="1"/>
    <col min="11523" max="11523" width="56.28515625" style="98" customWidth="1"/>
    <col min="11524" max="11524" width="14.7109375" style="98" customWidth="1"/>
    <col min="11525" max="11525" width="13.140625" style="98" customWidth="1"/>
    <col min="11526" max="11534" width="0" style="98" hidden="1" customWidth="1"/>
    <col min="11535" max="11535" width="13.140625" style="98" customWidth="1"/>
    <col min="11536" max="11537" width="0" style="98" hidden="1" customWidth="1"/>
    <col min="11538" max="11538" width="13.140625" style="98" customWidth="1"/>
    <col min="11539" max="11547" width="0" style="98" hidden="1" customWidth="1"/>
    <col min="11548" max="11548" width="13.140625" style="98" customWidth="1"/>
    <col min="11549" max="11550" width="0" style="98" hidden="1" customWidth="1"/>
    <col min="11551" max="11551" width="13.140625" style="98" customWidth="1"/>
    <col min="11552" max="11552" width="17.140625" style="98" customWidth="1"/>
    <col min="11553" max="11553" width="15.28515625" style="98" bestFit="1" customWidth="1"/>
    <col min="11554" max="11554" width="18.7109375" style="98" bestFit="1" customWidth="1"/>
    <col min="11555" max="11556" width="12" style="98" bestFit="1" customWidth="1"/>
    <col min="11557" max="11776" width="11.42578125" style="98"/>
    <col min="11777" max="11777" width="18.5703125" style="98" customWidth="1"/>
    <col min="11778" max="11778" width="4" style="98" bestFit="1" customWidth="1"/>
    <col min="11779" max="11779" width="56.28515625" style="98" customWidth="1"/>
    <col min="11780" max="11780" width="14.7109375" style="98" customWidth="1"/>
    <col min="11781" max="11781" width="13.140625" style="98" customWidth="1"/>
    <col min="11782" max="11790" width="0" style="98" hidden="1" customWidth="1"/>
    <col min="11791" max="11791" width="13.140625" style="98" customWidth="1"/>
    <col min="11792" max="11793" width="0" style="98" hidden="1" customWidth="1"/>
    <col min="11794" max="11794" width="13.140625" style="98" customWidth="1"/>
    <col min="11795" max="11803" width="0" style="98" hidden="1" customWidth="1"/>
    <col min="11804" max="11804" width="13.140625" style="98" customWidth="1"/>
    <col min="11805" max="11806" width="0" style="98" hidden="1" customWidth="1"/>
    <col min="11807" max="11807" width="13.140625" style="98" customWidth="1"/>
    <col min="11808" max="11808" width="17.140625" style="98" customWidth="1"/>
    <col min="11809" max="11809" width="15.28515625" style="98" bestFit="1" customWidth="1"/>
    <col min="11810" max="11810" width="18.7109375" style="98" bestFit="1" customWidth="1"/>
    <col min="11811" max="11812" width="12" style="98" bestFit="1" customWidth="1"/>
    <col min="11813" max="12032" width="11.42578125" style="98"/>
    <col min="12033" max="12033" width="18.5703125" style="98" customWidth="1"/>
    <col min="12034" max="12034" width="4" style="98" bestFit="1" customWidth="1"/>
    <col min="12035" max="12035" width="56.28515625" style="98" customWidth="1"/>
    <col min="12036" max="12036" width="14.7109375" style="98" customWidth="1"/>
    <col min="12037" max="12037" width="13.140625" style="98" customWidth="1"/>
    <col min="12038" max="12046" width="0" style="98" hidden="1" customWidth="1"/>
    <col min="12047" max="12047" width="13.140625" style="98" customWidth="1"/>
    <col min="12048" max="12049" width="0" style="98" hidden="1" customWidth="1"/>
    <col min="12050" max="12050" width="13.140625" style="98" customWidth="1"/>
    <col min="12051" max="12059" width="0" style="98" hidden="1" customWidth="1"/>
    <col min="12060" max="12060" width="13.140625" style="98" customWidth="1"/>
    <col min="12061" max="12062" width="0" style="98" hidden="1" customWidth="1"/>
    <col min="12063" max="12063" width="13.140625" style="98" customWidth="1"/>
    <col min="12064" max="12064" width="17.140625" style="98" customWidth="1"/>
    <col min="12065" max="12065" width="15.28515625" style="98" bestFit="1" customWidth="1"/>
    <col min="12066" max="12066" width="18.7109375" style="98" bestFit="1" customWidth="1"/>
    <col min="12067" max="12068" width="12" style="98" bestFit="1" customWidth="1"/>
    <col min="12069" max="12288" width="11.42578125" style="98"/>
    <col min="12289" max="12289" width="18.5703125" style="98" customWidth="1"/>
    <col min="12290" max="12290" width="4" style="98" bestFit="1" customWidth="1"/>
    <col min="12291" max="12291" width="56.28515625" style="98" customWidth="1"/>
    <col min="12292" max="12292" width="14.7109375" style="98" customWidth="1"/>
    <col min="12293" max="12293" width="13.140625" style="98" customWidth="1"/>
    <col min="12294" max="12302" width="0" style="98" hidden="1" customWidth="1"/>
    <col min="12303" max="12303" width="13.140625" style="98" customWidth="1"/>
    <col min="12304" max="12305" width="0" style="98" hidden="1" customWidth="1"/>
    <col min="12306" max="12306" width="13.140625" style="98" customWidth="1"/>
    <col min="12307" max="12315" width="0" style="98" hidden="1" customWidth="1"/>
    <col min="12316" max="12316" width="13.140625" style="98" customWidth="1"/>
    <col min="12317" max="12318" width="0" style="98" hidden="1" customWidth="1"/>
    <col min="12319" max="12319" width="13.140625" style="98" customWidth="1"/>
    <col min="12320" max="12320" width="17.140625" style="98" customWidth="1"/>
    <col min="12321" max="12321" width="15.28515625" style="98" bestFit="1" customWidth="1"/>
    <col min="12322" max="12322" width="18.7109375" style="98" bestFit="1" customWidth="1"/>
    <col min="12323" max="12324" width="12" style="98" bestFit="1" customWidth="1"/>
    <col min="12325" max="12544" width="11.42578125" style="98"/>
    <col min="12545" max="12545" width="18.5703125" style="98" customWidth="1"/>
    <col min="12546" max="12546" width="4" style="98" bestFit="1" customWidth="1"/>
    <col min="12547" max="12547" width="56.28515625" style="98" customWidth="1"/>
    <col min="12548" max="12548" width="14.7109375" style="98" customWidth="1"/>
    <col min="12549" max="12549" width="13.140625" style="98" customWidth="1"/>
    <col min="12550" max="12558" width="0" style="98" hidden="1" customWidth="1"/>
    <col min="12559" max="12559" width="13.140625" style="98" customWidth="1"/>
    <col min="12560" max="12561" width="0" style="98" hidden="1" customWidth="1"/>
    <col min="12562" max="12562" width="13.140625" style="98" customWidth="1"/>
    <col min="12563" max="12571" width="0" style="98" hidden="1" customWidth="1"/>
    <col min="12572" max="12572" width="13.140625" style="98" customWidth="1"/>
    <col min="12573" max="12574" width="0" style="98" hidden="1" customWidth="1"/>
    <col min="12575" max="12575" width="13.140625" style="98" customWidth="1"/>
    <col min="12576" max="12576" width="17.140625" style="98" customWidth="1"/>
    <col min="12577" max="12577" width="15.28515625" style="98" bestFit="1" customWidth="1"/>
    <col min="12578" max="12578" width="18.7109375" style="98" bestFit="1" customWidth="1"/>
    <col min="12579" max="12580" width="12" style="98" bestFit="1" customWidth="1"/>
    <col min="12581" max="12800" width="11.42578125" style="98"/>
    <col min="12801" max="12801" width="18.5703125" style="98" customWidth="1"/>
    <col min="12802" max="12802" width="4" style="98" bestFit="1" customWidth="1"/>
    <col min="12803" max="12803" width="56.28515625" style="98" customWidth="1"/>
    <col min="12804" max="12804" width="14.7109375" style="98" customWidth="1"/>
    <col min="12805" max="12805" width="13.140625" style="98" customWidth="1"/>
    <col min="12806" max="12814" width="0" style="98" hidden="1" customWidth="1"/>
    <col min="12815" max="12815" width="13.140625" style="98" customWidth="1"/>
    <col min="12816" max="12817" width="0" style="98" hidden="1" customWidth="1"/>
    <col min="12818" max="12818" width="13.140625" style="98" customWidth="1"/>
    <col min="12819" max="12827" width="0" style="98" hidden="1" customWidth="1"/>
    <col min="12828" max="12828" width="13.140625" style="98" customWidth="1"/>
    <col min="12829" max="12830" width="0" style="98" hidden="1" customWidth="1"/>
    <col min="12831" max="12831" width="13.140625" style="98" customWidth="1"/>
    <col min="12832" max="12832" width="17.140625" style="98" customWidth="1"/>
    <col min="12833" max="12833" width="15.28515625" style="98" bestFit="1" customWidth="1"/>
    <col min="12834" max="12834" width="18.7109375" style="98" bestFit="1" customWidth="1"/>
    <col min="12835" max="12836" width="12" style="98" bestFit="1" customWidth="1"/>
    <col min="12837" max="13056" width="11.42578125" style="98"/>
    <col min="13057" max="13057" width="18.5703125" style="98" customWidth="1"/>
    <col min="13058" max="13058" width="4" style="98" bestFit="1" customWidth="1"/>
    <col min="13059" max="13059" width="56.28515625" style="98" customWidth="1"/>
    <col min="13060" max="13060" width="14.7109375" style="98" customWidth="1"/>
    <col min="13061" max="13061" width="13.140625" style="98" customWidth="1"/>
    <col min="13062" max="13070" width="0" style="98" hidden="1" customWidth="1"/>
    <col min="13071" max="13071" width="13.140625" style="98" customWidth="1"/>
    <col min="13072" max="13073" width="0" style="98" hidden="1" customWidth="1"/>
    <col min="13074" max="13074" width="13.140625" style="98" customWidth="1"/>
    <col min="13075" max="13083" width="0" style="98" hidden="1" customWidth="1"/>
    <col min="13084" max="13084" width="13.140625" style="98" customWidth="1"/>
    <col min="13085" max="13086" width="0" style="98" hidden="1" customWidth="1"/>
    <col min="13087" max="13087" width="13.140625" style="98" customWidth="1"/>
    <col min="13088" max="13088" width="17.140625" style="98" customWidth="1"/>
    <col min="13089" max="13089" width="15.28515625" style="98" bestFit="1" customWidth="1"/>
    <col min="13090" max="13090" width="18.7109375" style="98" bestFit="1" customWidth="1"/>
    <col min="13091" max="13092" width="12" style="98" bestFit="1" customWidth="1"/>
    <col min="13093" max="13312" width="11.42578125" style="98"/>
    <col min="13313" max="13313" width="18.5703125" style="98" customWidth="1"/>
    <col min="13314" max="13314" width="4" style="98" bestFit="1" customWidth="1"/>
    <col min="13315" max="13315" width="56.28515625" style="98" customWidth="1"/>
    <col min="13316" max="13316" width="14.7109375" style="98" customWidth="1"/>
    <col min="13317" max="13317" width="13.140625" style="98" customWidth="1"/>
    <col min="13318" max="13326" width="0" style="98" hidden="1" customWidth="1"/>
    <col min="13327" max="13327" width="13.140625" style="98" customWidth="1"/>
    <col min="13328" max="13329" width="0" style="98" hidden="1" customWidth="1"/>
    <col min="13330" max="13330" width="13.140625" style="98" customWidth="1"/>
    <col min="13331" max="13339" width="0" style="98" hidden="1" customWidth="1"/>
    <col min="13340" max="13340" width="13.140625" style="98" customWidth="1"/>
    <col min="13341" max="13342" width="0" style="98" hidden="1" customWidth="1"/>
    <col min="13343" max="13343" width="13.140625" style="98" customWidth="1"/>
    <col min="13344" max="13344" width="17.140625" style="98" customWidth="1"/>
    <col min="13345" max="13345" width="15.28515625" style="98" bestFit="1" customWidth="1"/>
    <col min="13346" max="13346" width="18.7109375" style="98" bestFit="1" customWidth="1"/>
    <col min="13347" max="13348" width="12" style="98" bestFit="1" customWidth="1"/>
    <col min="13349" max="13568" width="11.42578125" style="98"/>
    <col min="13569" max="13569" width="18.5703125" style="98" customWidth="1"/>
    <col min="13570" max="13570" width="4" style="98" bestFit="1" customWidth="1"/>
    <col min="13571" max="13571" width="56.28515625" style="98" customWidth="1"/>
    <col min="13572" max="13572" width="14.7109375" style="98" customWidth="1"/>
    <col min="13573" max="13573" width="13.140625" style="98" customWidth="1"/>
    <col min="13574" max="13582" width="0" style="98" hidden="1" customWidth="1"/>
    <col min="13583" max="13583" width="13.140625" style="98" customWidth="1"/>
    <col min="13584" max="13585" width="0" style="98" hidden="1" customWidth="1"/>
    <col min="13586" max="13586" width="13.140625" style="98" customWidth="1"/>
    <col min="13587" max="13595" width="0" style="98" hidden="1" customWidth="1"/>
    <col min="13596" max="13596" width="13.140625" style="98" customWidth="1"/>
    <col min="13597" max="13598" width="0" style="98" hidden="1" customWidth="1"/>
    <col min="13599" max="13599" width="13.140625" style="98" customWidth="1"/>
    <col min="13600" max="13600" width="17.140625" style="98" customWidth="1"/>
    <col min="13601" max="13601" width="15.28515625" style="98" bestFit="1" customWidth="1"/>
    <col min="13602" max="13602" width="18.7109375" style="98" bestFit="1" customWidth="1"/>
    <col min="13603" max="13604" width="12" style="98" bestFit="1" customWidth="1"/>
    <col min="13605" max="13824" width="11.42578125" style="98"/>
    <col min="13825" max="13825" width="18.5703125" style="98" customWidth="1"/>
    <col min="13826" max="13826" width="4" style="98" bestFit="1" customWidth="1"/>
    <col min="13827" max="13827" width="56.28515625" style="98" customWidth="1"/>
    <col min="13828" max="13828" width="14.7109375" style="98" customWidth="1"/>
    <col min="13829" max="13829" width="13.140625" style="98" customWidth="1"/>
    <col min="13830" max="13838" width="0" style="98" hidden="1" customWidth="1"/>
    <col min="13839" max="13839" width="13.140625" style="98" customWidth="1"/>
    <col min="13840" max="13841" width="0" style="98" hidden="1" customWidth="1"/>
    <col min="13842" max="13842" width="13.140625" style="98" customWidth="1"/>
    <col min="13843" max="13851" width="0" style="98" hidden="1" customWidth="1"/>
    <col min="13852" max="13852" width="13.140625" style="98" customWidth="1"/>
    <col min="13853" max="13854" width="0" style="98" hidden="1" customWidth="1"/>
    <col min="13855" max="13855" width="13.140625" style="98" customWidth="1"/>
    <col min="13856" max="13856" width="17.140625" style="98" customWidth="1"/>
    <col min="13857" max="13857" width="15.28515625" style="98" bestFit="1" customWidth="1"/>
    <col min="13858" max="13858" width="18.7109375" style="98" bestFit="1" customWidth="1"/>
    <col min="13859" max="13860" width="12" style="98" bestFit="1" customWidth="1"/>
    <col min="13861" max="14080" width="11.42578125" style="98"/>
    <col min="14081" max="14081" width="18.5703125" style="98" customWidth="1"/>
    <col min="14082" max="14082" width="4" style="98" bestFit="1" customWidth="1"/>
    <col min="14083" max="14083" width="56.28515625" style="98" customWidth="1"/>
    <col min="14084" max="14084" width="14.7109375" style="98" customWidth="1"/>
    <col min="14085" max="14085" width="13.140625" style="98" customWidth="1"/>
    <col min="14086" max="14094" width="0" style="98" hidden="1" customWidth="1"/>
    <col min="14095" max="14095" width="13.140625" style="98" customWidth="1"/>
    <col min="14096" max="14097" width="0" style="98" hidden="1" customWidth="1"/>
    <col min="14098" max="14098" width="13.140625" style="98" customWidth="1"/>
    <col min="14099" max="14107" width="0" style="98" hidden="1" customWidth="1"/>
    <col min="14108" max="14108" width="13.140625" style="98" customWidth="1"/>
    <col min="14109" max="14110" width="0" style="98" hidden="1" customWidth="1"/>
    <col min="14111" max="14111" width="13.140625" style="98" customWidth="1"/>
    <col min="14112" max="14112" width="17.140625" style="98" customWidth="1"/>
    <col min="14113" max="14113" width="15.28515625" style="98" bestFit="1" customWidth="1"/>
    <col min="14114" max="14114" width="18.7109375" style="98" bestFit="1" customWidth="1"/>
    <col min="14115" max="14116" width="12" style="98" bestFit="1" customWidth="1"/>
    <col min="14117" max="14336" width="11.42578125" style="98"/>
    <col min="14337" max="14337" width="18.5703125" style="98" customWidth="1"/>
    <col min="14338" max="14338" width="4" style="98" bestFit="1" customWidth="1"/>
    <col min="14339" max="14339" width="56.28515625" style="98" customWidth="1"/>
    <col min="14340" max="14340" width="14.7109375" style="98" customWidth="1"/>
    <col min="14341" max="14341" width="13.140625" style="98" customWidth="1"/>
    <col min="14342" max="14350" width="0" style="98" hidden="1" customWidth="1"/>
    <col min="14351" max="14351" width="13.140625" style="98" customWidth="1"/>
    <col min="14352" max="14353" width="0" style="98" hidden="1" customWidth="1"/>
    <col min="14354" max="14354" width="13.140625" style="98" customWidth="1"/>
    <col min="14355" max="14363" width="0" style="98" hidden="1" customWidth="1"/>
    <col min="14364" max="14364" width="13.140625" style="98" customWidth="1"/>
    <col min="14365" max="14366" width="0" style="98" hidden="1" customWidth="1"/>
    <col min="14367" max="14367" width="13.140625" style="98" customWidth="1"/>
    <col min="14368" max="14368" width="17.140625" style="98" customWidth="1"/>
    <col min="14369" max="14369" width="15.28515625" style="98" bestFit="1" customWidth="1"/>
    <col min="14370" max="14370" width="18.7109375" style="98" bestFit="1" customWidth="1"/>
    <col min="14371" max="14372" width="12" style="98" bestFit="1" customWidth="1"/>
    <col min="14373" max="14592" width="11.42578125" style="98"/>
    <col min="14593" max="14593" width="18.5703125" style="98" customWidth="1"/>
    <col min="14594" max="14594" width="4" style="98" bestFit="1" customWidth="1"/>
    <col min="14595" max="14595" width="56.28515625" style="98" customWidth="1"/>
    <col min="14596" max="14596" width="14.7109375" style="98" customWidth="1"/>
    <col min="14597" max="14597" width="13.140625" style="98" customWidth="1"/>
    <col min="14598" max="14606" width="0" style="98" hidden="1" customWidth="1"/>
    <col min="14607" max="14607" width="13.140625" style="98" customWidth="1"/>
    <col min="14608" max="14609" width="0" style="98" hidden="1" customWidth="1"/>
    <col min="14610" max="14610" width="13.140625" style="98" customWidth="1"/>
    <col min="14611" max="14619" width="0" style="98" hidden="1" customWidth="1"/>
    <col min="14620" max="14620" width="13.140625" style="98" customWidth="1"/>
    <col min="14621" max="14622" width="0" style="98" hidden="1" customWidth="1"/>
    <col min="14623" max="14623" width="13.140625" style="98" customWidth="1"/>
    <col min="14624" max="14624" width="17.140625" style="98" customWidth="1"/>
    <col min="14625" max="14625" width="15.28515625" style="98" bestFit="1" customWidth="1"/>
    <col min="14626" max="14626" width="18.7109375" style="98" bestFit="1" customWidth="1"/>
    <col min="14627" max="14628" width="12" style="98" bestFit="1" customWidth="1"/>
    <col min="14629" max="14848" width="11.42578125" style="98"/>
    <col min="14849" max="14849" width="18.5703125" style="98" customWidth="1"/>
    <col min="14850" max="14850" width="4" style="98" bestFit="1" customWidth="1"/>
    <col min="14851" max="14851" width="56.28515625" style="98" customWidth="1"/>
    <col min="14852" max="14852" width="14.7109375" style="98" customWidth="1"/>
    <col min="14853" max="14853" width="13.140625" style="98" customWidth="1"/>
    <col min="14854" max="14862" width="0" style="98" hidden="1" customWidth="1"/>
    <col min="14863" max="14863" width="13.140625" style="98" customWidth="1"/>
    <col min="14864" max="14865" width="0" style="98" hidden="1" customWidth="1"/>
    <col min="14866" max="14866" width="13.140625" style="98" customWidth="1"/>
    <col min="14867" max="14875" width="0" style="98" hidden="1" customWidth="1"/>
    <col min="14876" max="14876" width="13.140625" style="98" customWidth="1"/>
    <col min="14877" max="14878" width="0" style="98" hidden="1" customWidth="1"/>
    <col min="14879" max="14879" width="13.140625" style="98" customWidth="1"/>
    <col min="14880" max="14880" width="17.140625" style="98" customWidth="1"/>
    <col min="14881" max="14881" width="15.28515625" style="98" bestFit="1" customWidth="1"/>
    <col min="14882" max="14882" width="18.7109375" style="98" bestFit="1" customWidth="1"/>
    <col min="14883" max="14884" width="12" style="98" bestFit="1" customWidth="1"/>
    <col min="14885" max="15104" width="11.42578125" style="98"/>
    <col min="15105" max="15105" width="18.5703125" style="98" customWidth="1"/>
    <col min="15106" max="15106" width="4" style="98" bestFit="1" customWidth="1"/>
    <col min="15107" max="15107" width="56.28515625" style="98" customWidth="1"/>
    <col min="15108" max="15108" width="14.7109375" style="98" customWidth="1"/>
    <col min="15109" max="15109" width="13.140625" style="98" customWidth="1"/>
    <col min="15110" max="15118" width="0" style="98" hidden="1" customWidth="1"/>
    <col min="15119" max="15119" width="13.140625" style="98" customWidth="1"/>
    <col min="15120" max="15121" width="0" style="98" hidden="1" customWidth="1"/>
    <col min="15122" max="15122" width="13.140625" style="98" customWidth="1"/>
    <col min="15123" max="15131" width="0" style="98" hidden="1" customWidth="1"/>
    <col min="15132" max="15132" width="13.140625" style="98" customWidth="1"/>
    <col min="15133" max="15134" width="0" style="98" hidden="1" customWidth="1"/>
    <col min="15135" max="15135" width="13.140625" style="98" customWidth="1"/>
    <col min="15136" max="15136" width="17.140625" style="98" customWidth="1"/>
    <col min="15137" max="15137" width="15.28515625" style="98" bestFit="1" customWidth="1"/>
    <col min="15138" max="15138" width="18.7109375" style="98" bestFit="1" customWidth="1"/>
    <col min="15139" max="15140" width="12" style="98" bestFit="1" customWidth="1"/>
    <col min="15141" max="15360" width="11.42578125" style="98"/>
    <col min="15361" max="15361" width="18.5703125" style="98" customWidth="1"/>
    <col min="15362" max="15362" width="4" style="98" bestFit="1" customWidth="1"/>
    <col min="15363" max="15363" width="56.28515625" style="98" customWidth="1"/>
    <col min="15364" max="15364" width="14.7109375" style="98" customWidth="1"/>
    <col min="15365" max="15365" width="13.140625" style="98" customWidth="1"/>
    <col min="15366" max="15374" width="0" style="98" hidden="1" customWidth="1"/>
    <col min="15375" max="15375" width="13.140625" style="98" customWidth="1"/>
    <col min="15376" max="15377" width="0" style="98" hidden="1" customWidth="1"/>
    <col min="15378" max="15378" width="13.140625" style="98" customWidth="1"/>
    <col min="15379" max="15387" width="0" style="98" hidden="1" customWidth="1"/>
    <col min="15388" max="15388" width="13.140625" style="98" customWidth="1"/>
    <col min="15389" max="15390" width="0" style="98" hidden="1" customWidth="1"/>
    <col min="15391" max="15391" width="13.140625" style="98" customWidth="1"/>
    <col min="15392" max="15392" width="17.140625" style="98" customWidth="1"/>
    <col min="15393" max="15393" width="15.28515625" style="98" bestFit="1" customWidth="1"/>
    <col min="15394" max="15394" width="18.7109375" style="98" bestFit="1" customWidth="1"/>
    <col min="15395" max="15396" width="12" style="98" bestFit="1" customWidth="1"/>
    <col min="15397" max="15616" width="11.42578125" style="98"/>
    <col min="15617" max="15617" width="18.5703125" style="98" customWidth="1"/>
    <col min="15618" max="15618" width="4" style="98" bestFit="1" customWidth="1"/>
    <col min="15619" max="15619" width="56.28515625" style="98" customWidth="1"/>
    <col min="15620" max="15620" width="14.7109375" style="98" customWidth="1"/>
    <col min="15621" max="15621" width="13.140625" style="98" customWidth="1"/>
    <col min="15622" max="15630" width="0" style="98" hidden="1" customWidth="1"/>
    <col min="15631" max="15631" width="13.140625" style="98" customWidth="1"/>
    <col min="15632" max="15633" width="0" style="98" hidden="1" customWidth="1"/>
    <col min="15634" max="15634" width="13.140625" style="98" customWidth="1"/>
    <col min="15635" max="15643" width="0" style="98" hidden="1" customWidth="1"/>
    <col min="15644" max="15644" width="13.140625" style="98" customWidth="1"/>
    <col min="15645" max="15646" width="0" style="98" hidden="1" customWidth="1"/>
    <col min="15647" max="15647" width="13.140625" style="98" customWidth="1"/>
    <col min="15648" max="15648" width="17.140625" style="98" customWidth="1"/>
    <col min="15649" max="15649" width="15.28515625" style="98" bestFit="1" customWidth="1"/>
    <col min="15650" max="15650" width="18.7109375" style="98" bestFit="1" customWidth="1"/>
    <col min="15651" max="15652" width="12" style="98" bestFit="1" customWidth="1"/>
    <col min="15653" max="15872" width="11.42578125" style="98"/>
    <col min="15873" max="15873" width="18.5703125" style="98" customWidth="1"/>
    <col min="15874" max="15874" width="4" style="98" bestFit="1" customWidth="1"/>
    <col min="15875" max="15875" width="56.28515625" style="98" customWidth="1"/>
    <col min="15876" max="15876" width="14.7109375" style="98" customWidth="1"/>
    <col min="15877" max="15877" width="13.140625" style="98" customWidth="1"/>
    <col min="15878" max="15886" width="0" style="98" hidden="1" customWidth="1"/>
    <col min="15887" max="15887" width="13.140625" style="98" customWidth="1"/>
    <col min="15888" max="15889" width="0" style="98" hidden="1" customWidth="1"/>
    <col min="15890" max="15890" width="13.140625" style="98" customWidth="1"/>
    <col min="15891" max="15899" width="0" style="98" hidden="1" customWidth="1"/>
    <col min="15900" max="15900" width="13.140625" style="98" customWidth="1"/>
    <col min="15901" max="15902" width="0" style="98" hidden="1" customWidth="1"/>
    <col min="15903" max="15903" width="13.140625" style="98" customWidth="1"/>
    <col min="15904" max="15904" width="17.140625" style="98" customWidth="1"/>
    <col min="15905" max="15905" width="15.28515625" style="98" bestFit="1" customWidth="1"/>
    <col min="15906" max="15906" width="18.7109375" style="98" bestFit="1" customWidth="1"/>
    <col min="15907" max="15908" width="12" style="98" bestFit="1" customWidth="1"/>
    <col min="15909" max="16128" width="11.42578125" style="98"/>
    <col min="16129" max="16129" width="18.5703125" style="98" customWidth="1"/>
    <col min="16130" max="16130" width="4" style="98" bestFit="1" customWidth="1"/>
    <col min="16131" max="16131" width="56.28515625" style="98" customWidth="1"/>
    <col min="16132" max="16132" width="14.7109375" style="98" customWidth="1"/>
    <col min="16133" max="16133" width="13.140625" style="98" customWidth="1"/>
    <col min="16134" max="16142" width="0" style="98" hidden="1" customWidth="1"/>
    <col min="16143" max="16143" width="13.140625" style="98" customWidth="1"/>
    <col min="16144" max="16145" width="0" style="98" hidden="1" customWidth="1"/>
    <col min="16146" max="16146" width="13.140625" style="98" customWidth="1"/>
    <col min="16147" max="16155" width="0" style="98" hidden="1" customWidth="1"/>
    <col min="16156" max="16156" width="13.140625" style="98" customWidth="1"/>
    <col min="16157" max="16158" width="0" style="98" hidden="1" customWidth="1"/>
    <col min="16159" max="16159" width="13.140625" style="98" customWidth="1"/>
    <col min="16160" max="16160" width="17.140625" style="98" customWidth="1"/>
    <col min="16161" max="16161" width="15.28515625" style="98" bestFit="1" customWidth="1"/>
    <col min="16162" max="16162" width="18.7109375" style="98" bestFit="1" customWidth="1"/>
    <col min="16163" max="16164" width="12" style="98" bestFit="1" customWidth="1"/>
    <col min="16165" max="16384" width="11.42578125" style="98"/>
  </cols>
  <sheetData>
    <row r="1" spans="1:34" ht="18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</row>
    <row r="2" spans="1:34" ht="12.75" customHeight="1" x14ac:dyDescent="0.2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</row>
    <row r="3" spans="1:34" ht="12.75" customHeight="1" x14ac:dyDescent="0.2">
      <c r="A3" s="148" t="s">
        <v>348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</row>
    <row r="4" spans="1:34" ht="12.75" x14ac:dyDescent="0.2">
      <c r="A4" s="108" t="s">
        <v>3</v>
      </c>
      <c r="S4" s="110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2" t="s">
        <v>349</v>
      </c>
    </row>
    <row r="5" spans="1:34" ht="12.75" x14ac:dyDescent="0.2">
      <c r="A5" s="108" t="s">
        <v>5</v>
      </c>
      <c r="S5" s="113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2" t="s">
        <v>6</v>
      </c>
    </row>
    <row r="6" spans="1:34" ht="22.5" x14ac:dyDescent="0.2">
      <c r="A6" s="6" t="s">
        <v>7</v>
      </c>
      <c r="B6" s="6" t="s">
        <v>8</v>
      </c>
      <c r="C6" s="6" t="s">
        <v>9</v>
      </c>
      <c r="D6" s="6" t="s">
        <v>350</v>
      </c>
      <c r="E6" s="6" t="s">
        <v>351</v>
      </c>
      <c r="F6" s="114" t="s">
        <v>40</v>
      </c>
      <c r="G6" s="114" t="s">
        <v>41</v>
      </c>
      <c r="H6" s="114" t="s">
        <v>42</v>
      </c>
      <c r="I6" s="114" t="s">
        <v>43</v>
      </c>
      <c r="J6" s="114" t="s">
        <v>44</v>
      </c>
      <c r="K6" s="114" t="s">
        <v>45</v>
      </c>
      <c r="L6" s="114" t="s">
        <v>46</v>
      </c>
      <c r="M6" s="114" t="s">
        <v>47</v>
      </c>
      <c r="N6" s="114" t="s">
        <v>48</v>
      </c>
      <c r="O6" s="114" t="s">
        <v>49</v>
      </c>
      <c r="P6" s="114" t="s">
        <v>50</v>
      </c>
      <c r="Q6" s="114" t="s">
        <v>51</v>
      </c>
      <c r="R6" s="114" t="s">
        <v>52</v>
      </c>
      <c r="S6" s="114" t="s">
        <v>53</v>
      </c>
      <c r="T6" s="114" t="s">
        <v>54</v>
      </c>
      <c r="U6" s="114" t="s">
        <v>55</v>
      </c>
      <c r="V6" s="114" t="s">
        <v>56</v>
      </c>
      <c r="W6" s="114" t="s">
        <v>57</v>
      </c>
      <c r="X6" s="114" t="s">
        <v>58</v>
      </c>
      <c r="Y6" s="114" t="s">
        <v>59</v>
      </c>
      <c r="Z6" s="114" t="s">
        <v>60</v>
      </c>
      <c r="AA6" s="114" t="s">
        <v>61</v>
      </c>
      <c r="AB6" s="114" t="s">
        <v>62</v>
      </c>
      <c r="AC6" s="114" t="s">
        <v>63</v>
      </c>
      <c r="AD6" s="114" t="s">
        <v>64</v>
      </c>
      <c r="AE6" s="114" t="s">
        <v>65</v>
      </c>
    </row>
    <row r="7" spans="1:34" s="115" customFormat="1" ht="23.25" customHeight="1" x14ac:dyDescent="0.2">
      <c r="A7" s="8" t="s">
        <v>66</v>
      </c>
      <c r="B7" s="8"/>
      <c r="C7" s="8" t="s">
        <v>67</v>
      </c>
      <c r="D7" s="8">
        <f>+D8+D12+D33</f>
        <v>1296780.63638</v>
      </c>
      <c r="E7" s="8">
        <f t="shared" ref="E7:AE7" si="0">+E8+E12+E33</f>
        <v>1216332.8725400001</v>
      </c>
      <c r="F7" s="8">
        <f t="shared" si="0"/>
        <v>622568.56821000006</v>
      </c>
      <c r="G7" s="8">
        <f t="shared" si="0"/>
        <v>574223.62117000006</v>
      </c>
      <c r="H7" s="8">
        <f t="shared" si="0"/>
        <v>0</v>
      </c>
      <c r="I7" s="8">
        <f t="shared" si="0"/>
        <v>7884.58554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1204676.77492</v>
      </c>
      <c r="S7" s="8">
        <f t="shared" si="0"/>
        <v>261190.77830000001</v>
      </c>
      <c r="T7" s="8">
        <f t="shared" si="0"/>
        <v>458664.72789000004</v>
      </c>
      <c r="U7" s="8">
        <f t="shared" si="0"/>
        <v>476936.68319000007</v>
      </c>
      <c r="V7" s="8">
        <f t="shared" si="0"/>
        <v>7884.58554</v>
      </c>
      <c r="W7" s="8">
        <f t="shared" si="0"/>
        <v>0</v>
      </c>
      <c r="X7" s="8">
        <f t="shared" si="0"/>
        <v>0</v>
      </c>
      <c r="Y7" s="8">
        <f t="shared" si="0"/>
        <v>0</v>
      </c>
      <c r="Z7" s="8">
        <f t="shared" si="0"/>
        <v>0</v>
      </c>
      <c r="AA7" s="8">
        <f t="shared" si="0"/>
        <v>0</v>
      </c>
      <c r="AB7" s="8">
        <f t="shared" si="0"/>
        <v>0</v>
      </c>
      <c r="AC7" s="8">
        <f t="shared" si="0"/>
        <v>0</v>
      </c>
      <c r="AD7" s="8">
        <f t="shared" si="0"/>
        <v>0</v>
      </c>
      <c r="AE7" s="8">
        <f t="shared" si="0"/>
        <v>1204676.77492</v>
      </c>
      <c r="AF7" s="126"/>
    </row>
    <row r="8" spans="1:34" s="129" customFormat="1" ht="23.25" customHeight="1" x14ac:dyDescent="0.2">
      <c r="A8" s="42" t="s">
        <v>68</v>
      </c>
      <c r="B8" s="40"/>
      <c r="C8" s="127" t="s">
        <v>69</v>
      </c>
      <c r="D8" s="42">
        <f>+D9</f>
        <v>20000</v>
      </c>
      <c r="E8" s="42">
        <f t="shared" ref="E8:AE10" si="1">+E9</f>
        <v>0</v>
      </c>
      <c r="F8" s="42">
        <f t="shared" si="1"/>
        <v>0</v>
      </c>
      <c r="G8" s="42">
        <f t="shared" si="1"/>
        <v>0</v>
      </c>
      <c r="H8" s="42">
        <f t="shared" si="1"/>
        <v>0</v>
      </c>
      <c r="I8" s="42">
        <f t="shared" si="1"/>
        <v>0</v>
      </c>
      <c r="J8" s="42">
        <f t="shared" si="1"/>
        <v>0</v>
      </c>
      <c r="K8" s="42">
        <f t="shared" si="1"/>
        <v>0</v>
      </c>
      <c r="L8" s="42">
        <f t="shared" si="1"/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 t="shared" si="1"/>
        <v>0</v>
      </c>
      <c r="R8" s="42">
        <f t="shared" si="1"/>
        <v>0</v>
      </c>
      <c r="S8" s="42">
        <f t="shared" si="1"/>
        <v>0</v>
      </c>
      <c r="T8" s="42">
        <f t="shared" si="1"/>
        <v>0</v>
      </c>
      <c r="U8" s="42">
        <f t="shared" si="1"/>
        <v>0</v>
      </c>
      <c r="V8" s="42">
        <f t="shared" si="1"/>
        <v>0</v>
      </c>
      <c r="W8" s="42">
        <f t="shared" si="1"/>
        <v>0</v>
      </c>
      <c r="X8" s="42">
        <f t="shared" si="1"/>
        <v>0</v>
      </c>
      <c r="Y8" s="42">
        <f t="shared" si="1"/>
        <v>0</v>
      </c>
      <c r="Z8" s="42">
        <f t="shared" si="1"/>
        <v>0</v>
      </c>
      <c r="AA8" s="42">
        <f t="shared" si="1"/>
        <v>0</v>
      </c>
      <c r="AB8" s="42">
        <f t="shared" si="1"/>
        <v>0</v>
      </c>
      <c r="AC8" s="42">
        <f t="shared" si="1"/>
        <v>0</v>
      </c>
      <c r="AD8" s="42">
        <f t="shared" si="1"/>
        <v>0</v>
      </c>
      <c r="AE8" s="42">
        <f t="shared" si="1"/>
        <v>0</v>
      </c>
      <c r="AF8" s="128"/>
    </row>
    <row r="9" spans="1:34" s="111" customFormat="1" ht="23.25" customHeight="1" x14ac:dyDescent="0.25">
      <c r="A9" s="18" t="s">
        <v>70</v>
      </c>
      <c r="B9" s="76"/>
      <c r="C9" s="17" t="s">
        <v>71</v>
      </c>
      <c r="D9" s="18">
        <f>+D10</f>
        <v>20000</v>
      </c>
      <c r="E9" s="18">
        <f t="shared" si="1"/>
        <v>0</v>
      </c>
      <c r="F9" s="18">
        <f t="shared" si="1"/>
        <v>0</v>
      </c>
      <c r="G9" s="18">
        <f t="shared" si="1"/>
        <v>0</v>
      </c>
      <c r="H9" s="18">
        <f t="shared" si="1"/>
        <v>0</v>
      </c>
      <c r="I9" s="18">
        <f t="shared" si="1"/>
        <v>0</v>
      </c>
      <c r="J9" s="18">
        <f t="shared" si="1"/>
        <v>0</v>
      </c>
      <c r="K9" s="18">
        <f t="shared" si="1"/>
        <v>0</v>
      </c>
      <c r="L9" s="18">
        <f t="shared" si="1"/>
        <v>0</v>
      </c>
      <c r="M9" s="18">
        <f t="shared" si="1"/>
        <v>0</v>
      </c>
      <c r="N9" s="18">
        <f t="shared" si="1"/>
        <v>0</v>
      </c>
      <c r="O9" s="18">
        <f t="shared" si="1"/>
        <v>0</v>
      </c>
      <c r="P9" s="18">
        <f t="shared" si="1"/>
        <v>0</v>
      </c>
      <c r="Q9" s="18">
        <f t="shared" si="1"/>
        <v>0</v>
      </c>
      <c r="R9" s="18">
        <f t="shared" si="1"/>
        <v>0</v>
      </c>
      <c r="S9" s="18">
        <f t="shared" si="1"/>
        <v>0</v>
      </c>
      <c r="T9" s="18">
        <f t="shared" si="1"/>
        <v>0</v>
      </c>
      <c r="U9" s="18">
        <f t="shared" si="1"/>
        <v>0</v>
      </c>
      <c r="V9" s="18">
        <f t="shared" si="1"/>
        <v>0</v>
      </c>
      <c r="W9" s="18">
        <f t="shared" si="1"/>
        <v>0</v>
      </c>
      <c r="X9" s="18">
        <f t="shared" si="1"/>
        <v>0</v>
      </c>
      <c r="Y9" s="18">
        <f t="shared" si="1"/>
        <v>0</v>
      </c>
      <c r="Z9" s="18">
        <f t="shared" si="1"/>
        <v>0</v>
      </c>
      <c r="AA9" s="18">
        <f t="shared" si="1"/>
        <v>0</v>
      </c>
      <c r="AB9" s="18">
        <f t="shared" si="1"/>
        <v>0</v>
      </c>
      <c r="AC9" s="18">
        <f t="shared" si="1"/>
        <v>0</v>
      </c>
      <c r="AD9" s="18">
        <f t="shared" si="1"/>
        <v>0</v>
      </c>
      <c r="AE9" s="18">
        <f t="shared" si="1"/>
        <v>0</v>
      </c>
      <c r="AF9" s="109"/>
      <c r="AG9" s="130"/>
      <c r="AH9" s="134"/>
    </row>
    <row r="10" spans="1:34" s="111" customFormat="1" ht="23.25" customHeight="1" x14ac:dyDescent="0.25">
      <c r="A10" s="46" t="s">
        <v>119</v>
      </c>
      <c r="B10" s="47"/>
      <c r="C10" s="48" t="s">
        <v>120</v>
      </c>
      <c r="D10" s="18">
        <f>+D11</f>
        <v>20000</v>
      </c>
      <c r="E10" s="18">
        <f t="shared" si="1"/>
        <v>0</v>
      </c>
      <c r="F10" s="18">
        <f t="shared" si="1"/>
        <v>0</v>
      </c>
      <c r="G10" s="18">
        <f t="shared" si="1"/>
        <v>0</v>
      </c>
      <c r="H10" s="18">
        <f t="shared" si="1"/>
        <v>0</v>
      </c>
      <c r="I10" s="18">
        <f t="shared" si="1"/>
        <v>0</v>
      </c>
      <c r="J10" s="18">
        <f t="shared" si="1"/>
        <v>0</v>
      </c>
      <c r="K10" s="18">
        <f t="shared" si="1"/>
        <v>0</v>
      </c>
      <c r="L10" s="18">
        <f t="shared" si="1"/>
        <v>0</v>
      </c>
      <c r="M10" s="18">
        <f t="shared" si="1"/>
        <v>0</v>
      </c>
      <c r="N10" s="18">
        <f t="shared" si="1"/>
        <v>0</v>
      </c>
      <c r="O10" s="18">
        <f t="shared" si="1"/>
        <v>0</v>
      </c>
      <c r="P10" s="18">
        <f t="shared" si="1"/>
        <v>0</v>
      </c>
      <c r="Q10" s="18">
        <f t="shared" si="1"/>
        <v>0</v>
      </c>
      <c r="R10" s="18">
        <f t="shared" si="1"/>
        <v>0</v>
      </c>
      <c r="S10" s="18">
        <f t="shared" si="1"/>
        <v>0</v>
      </c>
      <c r="T10" s="18">
        <f t="shared" si="1"/>
        <v>0</v>
      </c>
      <c r="U10" s="18">
        <f t="shared" si="1"/>
        <v>0</v>
      </c>
      <c r="V10" s="18">
        <f t="shared" si="1"/>
        <v>0</v>
      </c>
      <c r="W10" s="18">
        <f t="shared" si="1"/>
        <v>0</v>
      </c>
      <c r="X10" s="18">
        <f t="shared" si="1"/>
        <v>0</v>
      </c>
      <c r="Y10" s="18">
        <f t="shared" si="1"/>
        <v>0</v>
      </c>
      <c r="Z10" s="18">
        <f t="shared" si="1"/>
        <v>0</v>
      </c>
      <c r="AA10" s="18">
        <f t="shared" si="1"/>
        <v>0</v>
      </c>
      <c r="AB10" s="18">
        <f t="shared" si="1"/>
        <v>0</v>
      </c>
      <c r="AC10" s="18">
        <f t="shared" si="1"/>
        <v>0</v>
      </c>
      <c r="AD10" s="18">
        <f t="shared" si="1"/>
        <v>0</v>
      </c>
      <c r="AE10" s="18">
        <f t="shared" si="1"/>
        <v>0</v>
      </c>
      <c r="AF10" s="109"/>
      <c r="AG10" s="130"/>
      <c r="AH10" s="134"/>
    </row>
    <row r="11" spans="1:34" s="129" customFormat="1" ht="23.25" customHeight="1" x14ac:dyDescent="0.25">
      <c r="A11" s="25" t="s">
        <v>133</v>
      </c>
      <c r="B11" s="58"/>
      <c r="C11" s="117" t="s">
        <v>134</v>
      </c>
      <c r="D11" s="25">
        <v>20000</v>
      </c>
      <c r="E11" s="25">
        <f>20000-20000</f>
        <v>0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>
        <f>SUM(F11:Q11)</f>
        <v>0</v>
      </c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>
        <f>SUM(S11:AD11)</f>
        <v>0</v>
      </c>
      <c r="AF11" s="128"/>
      <c r="AG11" s="130"/>
      <c r="AH11" s="134"/>
    </row>
    <row r="12" spans="1:34" s="129" customFormat="1" ht="23.25" customHeight="1" x14ac:dyDescent="0.25">
      <c r="A12" s="42" t="s">
        <v>139</v>
      </c>
      <c r="B12" s="40"/>
      <c r="C12" s="127" t="s">
        <v>140</v>
      </c>
      <c r="D12" s="42">
        <f>+D13+D18</f>
        <v>1245012.69472</v>
      </c>
      <c r="E12" s="42">
        <f>+E13+E18</f>
        <v>1212166.20588</v>
      </c>
      <c r="F12" s="42">
        <f t="shared" ref="F12:AE12" si="2">+F13+F18</f>
        <v>618401.90155000007</v>
      </c>
      <c r="G12" s="42">
        <f t="shared" si="2"/>
        <v>574223.62117000006</v>
      </c>
      <c r="H12" s="42">
        <f t="shared" si="2"/>
        <v>0</v>
      </c>
      <c r="I12" s="42">
        <f t="shared" si="2"/>
        <v>7884.58554</v>
      </c>
      <c r="J12" s="42">
        <f t="shared" si="2"/>
        <v>0</v>
      </c>
      <c r="K12" s="42">
        <f t="shared" si="2"/>
        <v>0</v>
      </c>
      <c r="L12" s="42">
        <f t="shared" si="2"/>
        <v>0</v>
      </c>
      <c r="M12" s="42">
        <f t="shared" si="2"/>
        <v>0</v>
      </c>
      <c r="N12" s="42">
        <f t="shared" si="2"/>
        <v>0</v>
      </c>
      <c r="O12" s="42">
        <f t="shared" si="2"/>
        <v>0</v>
      </c>
      <c r="P12" s="42">
        <f t="shared" si="2"/>
        <v>0</v>
      </c>
      <c r="Q12" s="42">
        <f t="shared" si="2"/>
        <v>0</v>
      </c>
      <c r="R12" s="42">
        <f t="shared" si="2"/>
        <v>1200510.1082599999</v>
      </c>
      <c r="S12" s="42">
        <f t="shared" si="2"/>
        <v>261190.77830000001</v>
      </c>
      <c r="T12" s="42">
        <f t="shared" si="2"/>
        <v>454498.06123000005</v>
      </c>
      <c r="U12" s="42">
        <f t="shared" si="2"/>
        <v>476936.68319000007</v>
      </c>
      <c r="V12" s="42">
        <f t="shared" si="2"/>
        <v>7884.58554</v>
      </c>
      <c r="W12" s="42">
        <f t="shared" si="2"/>
        <v>0</v>
      </c>
      <c r="X12" s="42">
        <f t="shared" si="2"/>
        <v>0</v>
      </c>
      <c r="Y12" s="42">
        <f t="shared" si="2"/>
        <v>0</v>
      </c>
      <c r="Z12" s="42">
        <f t="shared" si="2"/>
        <v>0</v>
      </c>
      <c r="AA12" s="42">
        <f t="shared" si="2"/>
        <v>0</v>
      </c>
      <c r="AB12" s="42">
        <f t="shared" si="2"/>
        <v>0</v>
      </c>
      <c r="AC12" s="42">
        <f t="shared" si="2"/>
        <v>0</v>
      </c>
      <c r="AD12" s="42">
        <f t="shared" si="2"/>
        <v>0</v>
      </c>
      <c r="AE12" s="42">
        <f t="shared" si="2"/>
        <v>1200510.1082599999</v>
      </c>
      <c r="AF12" s="128"/>
      <c r="AG12" s="130"/>
      <c r="AH12" s="134"/>
    </row>
    <row r="13" spans="1:34" s="111" customFormat="1" ht="23.25" customHeight="1" x14ac:dyDescent="0.25">
      <c r="A13" s="18" t="s">
        <v>141</v>
      </c>
      <c r="B13" s="76"/>
      <c r="C13" s="17" t="s">
        <v>142</v>
      </c>
      <c r="D13" s="18">
        <f>+D14</f>
        <v>305595.79099999997</v>
      </c>
      <c r="E13" s="18">
        <f>+E14</f>
        <v>297121.94193999999</v>
      </c>
      <c r="F13" s="18">
        <f t="shared" ref="F13:AE13" si="3">+F14</f>
        <v>268071.027</v>
      </c>
      <c r="G13" s="18">
        <f t="shared" si="3"/>
        <v>29678.556940000002</v>
      </c>
      <c r="H13" s="18">
        <f t="shared" si="3"/>
        <v>0</v>
      </c>
      <c r="I13" s="18">
        <f t="shared" si="3"/>
        <v>7042.848</v>
      </c>
      <c r="J13" s="18">
        <f t="shared" si="3"/>
        <v>0</v>
      </c>
      <c r="K13" s="18">
        <f t="shared" si="3"/>
        <v>0</v>
      </c>
      <c r="L13" s="18">
        <f t="shared" si="3"/>
        <v>0</v>
      </c>
      <c r="M13" s="18">
        <f t="shared" si="3"/>
        <v>0</v>
      </c>
      <c r="N13" s="18">
        <f t="shared" si="3"/>
        <v>0</v>
      </c>
      <c r="O13" s="18">
        <f t="shared" si="3"/>
        <v>0</v>
      </c>
      <c r="P13" s="18">
        <f t="shared" si="3"/>
        <v>0</v>
      </c>
      <c r="Q13" s="18">
        <f t="shared" si="3"/>
        <v>0</v>
      </c>
      <c r="R13" s="18">
        <f t="shared" si="3"/>
        <v>304792.43193999992</v>
      </c>
      <c r="S13" s="18">
        <f t="shared" si="3"/>
        <v>179351.859</v>
      </c>
      <c r="T13" s="18">
        <f t="shared" si="3"/>
        <v>105655.20494000001</v>
      </c>
      <c r="U13" s="18">
        <f t="shared" si="3"/>
        <v>12742.52</v>
      </c>
      <c r="V13" s="18">
        <f t="shared" si="3"/>
        <v>7042.848</v>
      </c>
      <c r="W13" s="18">
        <f t="shared" si="3"/>
        <v>0</v>
      </c>
      <c r="X13" s="18">
        <f t="shared" si="3"/>
        <v>0</v>
      </c>
      <c r="Y13" s="18">
        <f t="shared" si="3"/>
        <v>0</v>
      </c>
      <c r="Z13" s="18">
        <f t="shared" si="3"/>
        <v>0</v>
      </c>
      <c r="AA13" s="18">
        <f t="shared" si="3"/>
        <v>0</v>
      </c>
      <c r="AB13" s="18">
        <f t="shared" si="3"/>
        <v>0</v>
      </c>
      <c r="AC13" s="18">
        <f t="shared" si="3"/>
        <v>0</v>
      </c>
      <c r="AD13" s="18">
        <f t="shared" si="3"/>
        <v>0</v>
      </c>
      <c r="AE13" s="18">
        <f t="shared" si="3"/>
        <v>304792.43193999998</v>
      </c>
      <c r="AF13" s="109"/>
      <c r="AG13" s="130"/>
      <c r="AH13" s="132"/>
    </row>
    <row r="14" spans="1:34" s="111" customFormat="1" ht="23.25" customHeight="1" x14ac:dyDescent="0.25">
      <c r="A14" s="46" t="s">
        <v>143</v>
      </c>
      <c r="B14" s="47"/>
      <c r="C14" s="48" t="s">
        <v>144</v>
      </c>
      <c r="D14" s="18">
        <f>SUM(D15:D17)</f>
        <v>305595.79099999997</v>
      </c>
      <c r="E14" s="18">
        <f>SUM(E15:E17)</f>
        <v>297121.94193999999</v>
      </c>
      <c r="F14" s="18">
        <f t="shared" ref="F14:AE14" si="4">SUM(F15:F17)</f>
        <v>268071.027</v>
      </c>
      <c r="G14" s="18">
        <f t="shared" si="4"/>
        <v>29678.556940000002</v>
      </c>
      <c r="H14" s="18">
        <f t="shared" si="4"/>
        <v>0</v>
      </c>
      <c r="I14" s="18">
        <f t="shared" si="4"/>
        <v>7042.848</v>
      </c>
      <c r="J14" s="18">
        <f t="shared" si="4"/>
        <v>0</v>
      </c>
      <c r="K14" s="18">
        <f t="shared" si="4"/>
        <v>0</v>
      </c>
      <c r="L14" s="18">
        <f t="shared" si="4"/>
        <v>0</v>
      </c>
      <c r="M14" s="18">
        <f t="shared" si="4"/>
        <v>0</v>
      </c>
      <c r="N14" s="18">
        <f t="shared" si="4"/>
        <v>0</v>
      </c>
      <c r="O14" s="18">
        <f t="shared" si="4"/>
        <v>0</v>
      </c>
      <c r="P14" s="18">
        <f t="shared" si="4"/>
        <v>0</v>
      </c>
      <c r="Q14" s="18">
        <f t="shared" si="4"/>
        <v>0</v>
      </c>
      <c r="R14" s="18">
        <f t="shared" si="4"/>
        <v>304792.43193999992</v>
      </c>
      <c r="S14" s="18">
        <f t="shared" si="4"/>
        <v>179351.859</v>
      </c>
      <c r="T14" s="18">
        <f t="shared" si="4"/>
        <v>105655.20494000001</v>
      </c>
      <c r="U14" s="18">
        <f t="shared" si="4"/>
        <v>12742.52</v>
      </c>
      <c r="V14" s="18">
        <f t="shared" si="4"/>
        <v>7042.848</v>
      </c>
      <c r="W14" s="18">
        <f t="shared" si="4"/>
        <v>0</v>
      </c>
      <c r="X14" s="18">
        <f t="shared" si="4"/>
        <v>0</v>
      </c>
      <c r="Y14" s="18">
        <f t="shared" si="4"/>
        <v>0</v>
      </c>
      <c r="Z14" s="18">
        <f t="shared" si="4"/>
        <v>0</v>
      </c>
      <c r="AA14" s="18">
        <f t="shared" si="4"/>
        <v>0</v>
      </c>
      <c r="AB14" s="18">
        <f t="shared" si="4"/>
        <v>0</v>
      </c>
      <c r="AC14" s="18">
        <f t="shared" si="4"/>
        <v>0</v>
      </c>
      <c r="AD14" s="18">
        <f t="shared" si="4"/>
        <v>0</v>
      </c>
      <c r="AE14" s="18">
        <f t="shared" si="4"/>
        <v>304792.43193999998</v>
      </c>
      <c r="AF14" s="109"/>
      <c r="AG14" s="130"/>
      <c r="AH14" s="134"/>
    </row>
    <row r="15" spans="1:34" s="129" customFormat="1" ht="23.25" customHeight="1" x14ac:dyDescent="0.25">
      <c r="A15" s="25" t="s">
        <v>147</v>
      </c>
      <c r="B15" s="58">
        <v>10</v>
      </c>
      <c r="C15" s="117" t="s">
        <v>148</v>
      </c>
      <c r="D15" s="25">
        <v>210636.03899999999</v>
      </c>
      <c r="E15" s="25">
        <v>202965.549</v>
      </c>
      <c r="F15" s="25">
        <v>194412.41899999999</v>
      </c>
      <c r="G15" s="25">
        <v>16223.62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f>SUM(F15:Q15)</f>
        <v>210636.03899999999</v>
      </c>
      <c r="S15" s="25">
        <v>115083.715</v>
      </c>
      <c r="T15" s="25">
        <v>87068.1</v>
      </c>
      <c r="U15" s="25">
        <v>8484.2240000000002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f>SUM(S15:AD15)</f>
        <v>210636.03899999999</v>
      </c>
      <c r="AF15" s="128"/>
      <c r="AG15" s="130"/>
      <c r="AH15" s="104"/>
    </row>
    <row r="16" spans="1:34" s="129" customFormat="1" ht="23.25" customHeight="1" x14ac:dyDescent="0.25">
      <c r="A16" s="25" t="s">
        <v>151</v>
      </c>
      <c r="B16" s="58">
        <v>10</v>
      </c>
      <c r="C16" s="117" t="s">
        <v>152</v>
      </c>
      <c r="D16" s="25">
        <v>90701.456000000006</v>
      </c>
      <c r="E16" s="25">
        <v>89898.096940000003</v>
      </c>
      <c r="F16" s="25">
        <v>73658.607999999993</v>
      </c>
      <c r="G16" s="25">
        <v>9196.6409399999993</v>
      </c>
      <c r="H16" s="25">
        <v>0</v>
      </c>
      <c r="I16" s="25">
        <v>7042.848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f>SUM(F16:Q16)</f>
        <v>89898.096939999989</v>
      </c>
      <c r="S16" s="25">
        <v>64268.144</v>
      </c>
      <c r="T16" s="25">
        <v>18587.104940000001</v>
      </c>
      <c r="U16" s="25">
        <v>0</v>
      </c>
      <c r="V16" s="25">
        <v>7042.848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f>SUM(S16:AD16)</f>
        <v>89898.096940000003</v>
      </c>
      <c r="AF16" s="128"/>
      <c r="AG16" s="130"/>
      <c r="AH16" s="104"/>
    </row>
    <row r="17" spans="1:34" s="129" customFormat="1" ht="23.25" customHeight="1" x14ac:dyDescent="0.25">
      <c r="A17" s="25" t="s">
        <v>155</v>
      </c>
      <c r="B17" s="58">
        <v>10</v>
      </c>
      <c r="C17" s="117" t="s">
        <v>156</v>
      </c>
      <c r="D17" s="25">
        <v>4258.2960000000003</v>
      </c>
      <c r="E17" s="25">
        <v>4258.2960000000003</v>
      </c>
      <c r="F17" s="25">
        <v>0</v>
      </c>
      <c r="G17" s="25">
        <v>4258.2960000000003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f>SUM(F17:Q17)</f>
        <v>4258.2960000000003</v>
      </c>
      <c r="S17" s="25">
        <v>0</v>
      </c>
      <c r="T17" s="25">
        <v>0</v>
      </c>
      <c r="U17" s="25">
        <v>4258.2960000000003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f>SUM(S17:AD17)</f>
        <v>4258.2960000000003</v>
      </c>
      <c r="AF17" s="128"/>
      <c r="AG17" s="130"/>
      <c r="AH17" s="104"/>
    </row>
    <row r="18" spans="1:34" s="111" customFormat="1" ht="23.25" customHeight="1" x14ac:dyDescent="0.25">
      <c r="A18" s="18" t="s">
        <v>159</v>
      </c>
      <c r="B18" s="76"/>
      <c r="C18" s="17" t="s">
        <v>160</v>
      </c>
      <c r="D18" s="18">
        <f>+D19+D23</f>
        <v>939416.90371999994</v>
      </c>
      <c r="E18" s="18">
        <f t="shared" ref="E18:AE18" si="5">+E19+E23</f>
        <v>915044.26393999998</v>
      </c>
      <c r="F18" s="18">
        <f t="shared" si="5"/>
        <v>350330.87455000001</v>
      </c>
      <c r="G18" s="18">
        <f t="shared" si="5"/>
        <v>544545.06423000002</v>
      </c>
      <c r="H18" s="18">
        <f t="shared" si="5"/>
        <v>0</v>
      </c>
      <c r="I18" s="18">
        <f t="shared" si="5"/>
        <v>841.73754000000008</v>
      </c>
      <c r="J18" s="18">
        <f t="shared" si="5"/>
        <v>0</v>
      </c>
      <c r="K18" s="18">
        <f t="shared" si="5"/>
        <v>0</v>
      </c>
      <c r="L18" s="18">
        <f t="shared" si="5"/>
        <v>0</v>
      </c>
      <c r="M18" s="18">
        <f t="shared" si="5"/>
        <v>0</v>
      </c>
      <c r="N18" s="18">
        <f t="shared" si="5"/>
        <v>0</v>
      </c>
      <c r="O18" s="18">
        <f t="shared" si="5"/>
        <v>0</v>
      </c>
      <c r="P18" s="18">
        <f t="shared" si="5"/>
        <v>0</v>
      </c>
      <c r="Q18" s="18">
        <f t="shared" si="5"/>
        <v>0</v>
      </c>
      <c r="R18" s="18">
        <f t="shared" si="5"/>
        <v>895717.67631999997</v>
      </c>
      <c r="S18" s="18">
        <f t="shared" si="5"/>
        <v>81838.919299999994</v>
      </c>
      <c r="T18" s="18">
        <f t="shared" si="5"/>
        <v>348842.85629000003</v>
      </c>
      <c r="U18" s="18">
        <f t="shared" si="5"/>
        <v>464194.16319000005</v>
      </c>
      <c r="V18" s="18">
        <f t="shared" si="5"/>
        <v>841.73754000000008</v>
      </c>
      <c r="W18" s="18">
        <f t="shared" si="5"/>
        <v>0</v>
      </c>
      <c r="X18" s="18">
        <f t="shared" si="5"/>
        <v>0</v>
      </c>
      <c r="Y18" s="18">
        <f t="shared" si="5"/>
        <v>0</v>
      </c>
      <c r="Z18" s="18">
        <f t="shared" si="5"/>
        <v>0</v>
      </c>
      <c r="AA18" s="18">
        <f t="shared" si="5"/>
        <v>0</v>
      </c>
      <c r="AB18" s="18">
        <f t="shared" si="5"/>
        <v>0</v>
      </c>
      <c r="AC18" s="18">
        <f t="shared" si="5"/>
        <v>0</v>
      </c>
      <c r="AD18" s="18">
        <f t="shared" si="5"/>
        <v>0</v>
      </c>
      <c r="AE18" s="18">
        <f t="shared" si="5"/>
        <v>895717.67631999997</v>
      </c>
      <c r="AF18" s="109"/>
      <c r="AG18" s="130"/>
      <c r="AH18" s="104"/>
    </row>
    <row r="19" spans="1:34" s="111" customFormat="1" ht="23.25" customHeight="1" x14ac:dyDescent="0.2">
      <c r="A19" s="46" t="s">
        <v>161</v>
      </c>
      <c r="B19" s="47"/>
      <c r="C19" s="48" t="s">
        <v>162</v>
      </c>
      <c r="D19" s="18">
        <f>SUM(D20:D22)</f>
        <v>78670.863280000005</v>
      </c>
      <c r="E19" s="18">
        <f t="shared" ref="E19:AE19" si="6">SUM(E20:E22)</f>
        <v>77868.271340000007</v>
      </c>
      <c r="F19" s="18">
        <f t="shared" si="6"/>
        <v>25686.438000000002</v>
      </c>
      <c r="G19" s="18">
        <f t="shared" si="6"/>
        <v>44511.209059999994</v>
      </c>
      <c r="H19" s="18">
        <f t="shared" si="6"/>
        <v>0</v>
      </c>
      <c r="I19" s="18">
        <f t="shared" si="6"/>
        <v>0</v>
      </c>
      <c r="J19" s="18">
        <f t="shared" si="6"/>
        <v>0</v>
      </c>
      <c r="K19" s="18">
        <f t="shared" si="6"/>
        <v>0</v>
      </c>
      <c r="L19" s="18">
        <f t="shared" si="6"/>
        <v>0</v>
      </c>
      <c r="M19" s="18">
        <f t="shared" si="6"/>
        <v>0</v>
      </c>
      <c r="N19" s="18">
        <f t="shared" si="6"/>
        <v>0</v>
      </c>
      <c r="O19" s="18">
        <f t="shared" si="6"/>
        <v>0</v>
      </c>
      <c r="P19" s="18">
        <f t="shared" si="6"/>
        <v>0</v>
      </c>
      <c r="Q19" s="18">
        <f t="shared" si="6"/>
        <v>0</v>
      </c>
      <c r="R19" s="18">
        <f t="shared" si="6"/>
        <v>70197.647059999988</v>
      </c>
      <c r="S19" s="18">
        <f t="shared" si="6"/>
        <v>18222.2</v>
      </c>
      <c r="T19" s="18">
        <f t="shared" si="6"/>
        <v>40504.497059999994</v>
      </c>
      <c r="U19" s="18">
        <f t="shared" si="6"/>
        <v>11470.95</v>
      </c>
      <c r="V19" s="18">
        <f t="shared" si="6"/>
        <v>0</v>
      </c>
      <c r="W19" s="18">
        <f t="shared" si="6"/>
        <v>0</v>
      </c>
      <c r="X19" s="18">
        <f t="shared" si="6"/>
        <v>0</v>
      </c>
      <c r="Y19" s="18">
        <f t="shared" si="6"/>
        <v>0</v>
      </c>
      <c r="Z19" s="18">
        <f t="shared" si="6"/>
        <v>0</v>
      </c>
      <c r="AA19" s="18">
        <f t="shared" si="6"/>
        <v>0</v>
      </c>
      <c r="AB19" s="18">
        <f t="shared" si="6"/>
        <v>0</v>
      </c>
      <c r="AC19" s="18">
        <f t="shared" si="6"/>
        <v>0</v>
      </c>
      <c r="AD19" s="18">
        <f t="shared" si="6"/>
        <v>0</v>
      </c>
      <c r="AE19" s="18">
        <f t="shared" si="6"/>
        <v>70197.647059999988</v>
      </c>
      <c r="AF19" s="109"/>
    </row>
    <row r="20" spans="1:34" ht="23.25" customHeight="1" x14ac:dyDescent="0.2">
      <c r="A20" s="25" t="s">
        <v>169</v>
      </c>
      <c r="B20" s="58" t="s">
        <v>77</v>
      </c>
      <c r="C20" s="117" t="s">
        <v>170</v>
      </c>
      <c r="D20" s="25">
        <v>41513.338000000003</v>
      </c>
      <c r="E20" s="25">
        <v>40710.746060000005</v>
      </c>
      <c r="F20" s="25">
        <v>0</v>
      </c>
      <c r="G20" s="25">
        <v>33040.259059999997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f>SUM(F20:Q20)</f>
        <v>33040.259059999997</v>
      </c>
      <c r="S20" s="25">
        <v>0</v>
      </c>
      <c r="T20" s="25">
        <v>33040.259059999997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f>SUM(S20:AD20)</f>
        <v>33040.259059999997</v>
      </c>
      <c r="AF20" s="109"/>
    </row>
    <row r="21" spans="1:34" ht="23.25" customHeight="1" x14ac:dyDescent="0.2">
      <c r="A21" s="25" t="s">
        <v>175</v>
      </c>
      <c r="B21" s="58" t="s">
        <v>77</v>
      </c>
      <c r="C21" s="117" t="s">
        <v>176</v>
      </c>
      <c r="D21" s="25">
        <v>3508.8752799999997</v>
      </c>
      <c r="E21" s="25">
        <v>3508.8752799999997</v>
      </c>
      <c r="F21" s="25">
        <v>3508.7379999999998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f>SUM(F21:Q21)</f>
        <v>3508.7379999999998</v>
      </c>
      <c r="S21" s="25">
        <v>0</v>
      </c>
      <c r="T21" s="25">
        <v>3508.7379999999998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f>SUM(S21:AD21)</f>
        <v>3508.7379999999998</v>
      </c>
      <c r="AF21" s="109"/>
    </row>
    <row r="22" spans="1:34" ht="23.25" customHeight="1" x14ac:dyDescent="0.2">
      <c r="A22" s="25" t="s">
        <v>181</v>
      </c>
      <c r="B22" s="58">
        <v>10</v>
      </c>
      <c r="C22" s="117" t="s">
        <v>182</v>
      </c>
      <c r="D22" s="25">
        <v>33648.65</v>
      </c>
      <c r="E22" s="25">
        <v>33648.65</v>
      </c>
      <c r="F22" s="25">
        <v>22177.7</v>
      </c>
      <c r="G22" s="25">
        <v>11470.95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f>SUM(F22:Q22)</f>
        <v>33648.65</v>
      </c>
      <c r="S22" s="25">
        <v>18222.2</v>
      </c>
      <c r="T22" s="25">
        <v>3955.5</v>
      </c>
      <c r="U22" s="25">
        <v>11470.95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f>SUM(S22:AD22)</f>
        <v>33648.65</v>
      </c>
      <c r="AF22" s="109"/>
    </row>
    <row r="23" spans="1:34" ht="23.25" customHeight="1" x14ac:dyDescent="0.2">
      <c r="A23" s="46" t="s">
        <v>196</v>
      </c>
      <c r="B23" s="47"/>
      <c r="C23" s="48" t="s">
        <v>197</v>
      </c>
      <c r="D23" s="18">
        <f>SUM(D24:D32)</f>
        <v>860746.0404399999</v>
      </c>
      <c r="E23" s="18">
        <f>SUM(E24:E32)</f>
        <v>837175.9926</v>
      </c>
      <c r="F23" s="18">
        <f t="shared" ref="F23:AE23" si="7">SUM(F24:F32)</f>
        <v>324644.43654999998</v>
      </c>
      <c r="G23" s="18">
        <f t="shared" si="7"/>
        <v>500033.85517000005</v>
      </c>
      <c r="H23" s="18">
        <f t="shared" si="7"/>
        <v>0</v>
      </c>
      <c r="I23" s="18">
        <f t="shared" si="7"/>
        <v>841.73754000000008</v>
      </c>
      <c r="J23" s="18">
        <f t="shared" si="7"/>
        <v>0</v>
      </c>
      <c r="K23" s="18">
        <f t="shared" si="7"/>
        <v>0</v>
      </c>
      <c r="L23" s="18">
        <f t="shared" si="7"/>
        <v>0</v>
      </c>
      <c r="M23" s="18">
        <f t="shared" si="7"/>
        <v>0</v>
      </c>
      <c r="N23" s="18">
        <f t="shared" si="7"/>
        <v>0</v>
      </c>
      <c r="O23" s="18">
        <f t="shared" si="7"/>
        <v>0</v>
      </c>
      <c r="P23" s="18">
        <f t="shared" si="7"/>
        <v>0</v>
      </c>
      <c r="Q23" s="18">
        <f t="shared" si="7"/>
        <v>0</v>
      </c>
      <c r="R23" s="18">
        <f t="shared" si="7"/>
        <v>825520.02925999998</v>
      </c>
      <c r="S23" s="18">
        <f t="shared" si="7"/>
        <v>63616.719299999997</v>
      </c>
      <c r="T23" s="18">
        <f t="shared" si="7"/>
        <v>308338.35923</v>
      </c>
      <c r="U23" s="18">
        <f t="shared" si="7"/>
        <v>452723.21319000004</v>
      </c>
      <c r="V23" s="18">
        <f t="shared" si="7"/>
        <v>841.73754000000008</v>
      </c>
      <c r="W23" s="18">
        <f t="shared" si="7"/>
        <v>0</v>
      </c>
      <c r="X23" s="18">
        <f t="shared" si="7"/>
        <v>0</v>
      </c>
      <c r="Y23" s="18">
        <f t="shared" si="7"/>
        <v>0</v>
      </c>
      <c r="Z23" s="18">
        <f t="shared" si="7"/>
        <v>0</v>
      </c>
      <c r="AA23" s="18">
        <f t="shared" si="7"/>
        <v>0</v>
      </c>
      <c r="AB23" s="18">
        <f t="shared" si="7"/>
        <v>0</v>
      </c>
      <c r="AC23" s="18">
        <f t="shared" si="7"/>
        <v>0</v>
      </c>
      <c r="AD23" s="18">
        <f t="shared" si="7"/>
        <v>0</v>
      </c>
      <c r="AE23" s="18">
        <f t="shared" si="7"/>
        <v>825520.02925999998</v>
      </c>
      <c r="AF23" s="109"/>
    </row>
    <row r="24" spans="1:34" s="111" customFormat="1" ht="33" customHeight="1" x14ac:dyDescent="0.2">
      <c r="A24" s="22" t="s">
        <v>206</v>
      </c>
      <c r="B24" s="56">
        <v>10</v>
      </c>
      <c r="C24" s="85" t="s">
        <v>207</v>
      </c>
      <c r="D24" s="25">
        <v>649.16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5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f>SUM(F24:Q24)</f>
        <v>0</v>
      </c>
      <c r="S24" s="22">
        <v>0</v>
      </c>
      <c r="T24" s="22">
        <v>0</v>
      </c>
      <c r="U24" s="22">
        <v>0</v>
      </c>
      <c r="V24" s="22">
        <v>0</v>
      </c>
      <c r="W24" s="25">
        <v>0</v>
      </c>
      <c r="X24" s="25">
        <v>0</v>
      </c>
      <c r="Y24" s="22">
        <v>0</v>
      </c>
      <c r="Z24" s="25">
        <v>0</v>
      </c>
      <c r="AA24" s="22">
        <v>0</v>
      </c>
      <c r="AB24" s="22">
        <v>0</v>
      </c>
      <c r="AC24" s="22">
        <v>0</v>
      </c>
      <c r="AD24" s="22">
        <v>0</v>
      </c>
      <c r="AE24" s="25">
        <f>SUM(S24:AD24)</f>
        <v>0</v>
      </c>
      <c r="AF24" s="109"/>
    </row>
    <row r="25" spans="1:34" s="111" customFormat="1" ht="29.25" customHeight="1" x14ac:dyDescent="0.2">
      <c r="A25" s="25" t="s">
        <v>216</v>
      </c>
      <c r="B25" s="58" t="s">
        <v>77</v>
      </c>
      <c r="C25" s="117" t="s">
        <v>217</v>
      </c>
      <c r="D25" s="25">
        <v>13185.647000000001</v>
      </c>
      <c r="E25" s="25">
        <v>13185.647000000001</v>
      </c>
      <c r="F25" s="25">
        <v>7445.93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f>SUM(F25:Q25)</f>
        <v>7445.93</v>
      </c>
      <c r="S25" s="25">
        <v>0</v>
      </c>
      <c r="T25" s="25">
        <v>7445.93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f>SUM(S25:AD25)</f>
        <v>7445.93</v>
      </c>
      <c r="AF25" s="109"/>
    </row>
    <row r="26" spans="1:34" s="111" customFormat="1" ht="29.25" customHeight="1" x14ac:dyDescent="0.2">
      <c r="A26" s="25" t="s">
        <v>218</v>
      </c>
      <c r="B26" s="58">
        <v>10</v>
      </c>
      <c r="C26" s="117" t="s">
        <v>219</v>
      </c>
      <c r="D26" s="25">
        <v>19021.7654</v>
      </c>
      <c r="E26" s="25">
        <v>19021.7654</v>
      </c>
      <c r="F26" s="25">
        <v>19021.7654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f>SUM(F26:Q26)</f>
        <v>19021.7654</v>
      </c>
      <c r="S26" s="25">
        <v>19021.7654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f>SUM(S26:AD26)</f>
        <v>19021.7654</v>
      </c>
      <c r="AF26" s="109"/>
    </row>
    <row r="27" spans="1:34" s="111" customFormat="1" ht="29.25" customHeight="1" x14ac:dyDescent="0.2">
      <c r="A27" s="25" t="s">
        <v>226</v>
      </c>
      <c r="B27" s="58">
        <v>10</v>
      </c>
      <c r="C27" s="117" t="s">
        <v>227</v>
      </c>
      <c r="D27" s="25">
        <v>63052.927000000003</v>
      </c>
      <c r="E27" s="25">
        <v>41617.377000000008</v>
      </c>
      <c r="F27" s="25">
        <v>17542</v>
      </c>
      <c r="G27" s="25">
        <v>24075.377</v>
      </c>
      <c r="H27" s="25">
        <v>0</v>
      </c>
      <c r="I27" s="25">
        <v>-175.86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f t="shared" ref="R27:R32" si="8">SUM(F27:Q27)</f>
        <v>41441.517</v>
      </c>
      <c r="S27" s="25">
        <v>3200</v>
      </c>
      <c r="T27" s="25">
        <v>38417.377</v>
      </c>
      <c r="U27" s="25">
        <v>0</v>
      </c>
      <c r="V27" s="25">
        <v>-175.86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f t="shared" ref="AE27:AE32" si="9">SUM(S27:AD27)</f>
        <v>41441.517</v>
      </c>
      <c r="AF27" s="109"/>
    </row>
    <row r="28" spans="1:34" ht="23.25" customHeight="1" x14ac:dyDescent="0.2">
      <c r="A28" s="25" t="s">
        <v>230</v>
      </c>
      <c r="B28" s="58" t="s">
        <v>77</v>
      </c>
      <c r="C28" s="117" t="s">
        <v>231</v>
      </c>
      <c r="D28" s="25">
        <v>517111.04732999997</v>
      </c>
      <c r="E28" s="25">
        <v>515656.00748999999</v>
      </c>
      <c r="F28" s="25">
        <v>47003.981079999998</v>
      </c>
      <c r="G28" s="25">
        <v>461894.64417000004</v>
      </c>
      <c r="H28" s="25">
        <v>0</v>
      </c>
      <c r="I28" s="25">
        <v>2758.7315400000002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f t="shared" si="8"/>
        <v>511657.35679000005</v>
      </c>
      <c r="S28" s="25">
        <v>41394.9539</v>
      </c>
      <c r="T28" s="25">
        <v>16926.59216</v>
      </c>
      <c r="U28" s="25">
        <v>450577.07919000002</v>
      </c>
      <c r="V28" s="25">
        <v>2758.7315400000002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f t="shared" si="9"/>
        <v>511657.35679000005</v>
      </c>
      <c r="AF28" s="109"/>
    </row>
    <row r="29" spans="1:34" ht="23.25" customHeight="1" x14ac:dyDescent="0.2">
      <c r="A29" s="25" t="s">
        <v>232</v>
      </c>
      <c r="B29" s="58">
        <v>10</v>
      </c>
      <c r="C29" s="117" t="s">
        <v>233</v>
      </c>
      <c r="D29" s="25">
        <v>31930.614710000002</v>
      </c>
      <c r="E29" s="25">
        <v>31930.614710000002</v>
      </c>
      <c r="F29" s="25">
        <v>31930.013070000001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f t="shared" si="8"/>
        <v>31930.013070000001</v>
      </c>
      <c r="S29" s="25">
        <v>0</v>
      </c>
      <c r="T29" s="25">
        <v>31930.013070000001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f t="shared" si="9"/>
        <v>31930.013070000001</v>
      </c>
      <c r="AF29" s="109"/>
    </row>
    <row r="30" spans="1:34" ht="33.75" customHeight="1" x14ac:dyDescent="0.2">
      <c r="A30" s="25" t="s">
        <v>238</v>
      </c>
      <c r="B30" s="58" t="s">
        <v>77</v>
      </c>
      <c r="C30" s="117" t="s">
        <v>239</v>
      </c>
      <c r="D30" s="25">
        <v>42101.002</v>
      </c>
      <c r="E30" s="25">
        <v>42101.002</v>
      </c>
      <c r="F30" s="25">
        <v>39954.868000000002</v>
      </c>
      <c r="G30" s="25">
        <v>2146.134</v>
      </c>
      <c r="H30" s="25">
        <v>0</v>
      </c>
      <c r="I30" s="25">
        <v>-1741.134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f t="shared" si="8"/>
        <v>40359.868000000002</v>
      </c>
      <c r="S30" s="25">
        <v>0</v>
      </c>
      <c r="T30" s="25">
        <v>39954.868000000002</v>
      </c>
      <c r="U30" s="25">
        <v>2146.134</v>
      </c>
      <c r="V30" s="25">
        <v>-1741.134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f t="shared" si="9"/>
        <v>40359.868000000002</v>
      </c>
      <c r="AF30" s="109"/>
    </row>
    <row r="31" spans="1:34" ht="33.75" customHeight="1" x14ac:dyDescent="0.2">
      <c r="A31" s="25" t="s">
        <v>240</v>
      </c>
      <c r="B31" s="58">
        <v>10</v>
      </c>
      <c r="C31" s="117" t="s">
        <v>241</v>
      </c>
      <c r="D31" s="25">
        <v>11941</v>
      </c>
      <c r="E31" s="25">
        <v>11917.7</v>
      </c>
      <c r="F31" s="25">
        <v>0</v>
      </c>
      <c r="G31" s="25">
        <v>11917.7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f t="shared" si="8"/>
        <v>11917.7</v>
      </c>
      <c r="S31" s="25">
        <v>0</v>
      </c>
      <c r="T31" s="25">
        <v>11917.7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f t="shared" si="9"/>
        <v>11917.7</v>
      </c>
      <c r="AF31" s="109"/>
    </row>
    <row r="32" spans="1:34" ht="33.75" customHeight="1" x14ac:dyDescent="0.2">
      <c r="A32" s="25" t="s">
        <v>246</v>
      </c>
      <c r="B32" s="58">
        <v>10</v>
      </c>
      <c r="C32" s="117" t="s">
        <v>247</v>
      </c>
      <c r="D32" s="25">
        <v>161752.87700000001</v>
      </c>
      <c r="E32" s="25">
        <v>161745.87900000002</v>
      </c>
      <c r="F32" s="25">
        <v>161745.87899999999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f t="shared" si="8"/>
        <v>161745.87899999999</v>
      </c>
      <c r="S32" s="25">
        <v>0</v>
      </c>
      <c r="T32" s="25">
        <v>161745.87899999999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f t="shared" si="9"/>
        <v>161745.87899999999</v>
      </c>
      <c r="AF32" s="109"/>
    </row>
    <row r="33" spans="1:34" s="129" customFormat="1" ht="23.25" customHeight="1" x14ac:dyDescent="0.2">
      <c r="A33" s="131" t="s">
        <v>250</v>
      </c>
      <c r="B33" s="43"/>
      <c r="C33" s="13" t="s">
        <v>251</v>
      </c>
      <c r="D33" s="13">
        <f t="shared" ref="D33:S35" si="10">+D34</f>
        <v>31767.94166</v>
      </c>
      <c r="E33" s="13">
        <f t="shared" si="10"/>
        <v>4166.666659999999</v>
      </c>
      <c r="F33" s="13">
        <f t="shared" si="10"/>
        <v>4166.6666599999999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  <c r="O33" s="13">
        <f t="shared" si="10"/>
        <v>0</v>
      </c>
      <c r="P33" s="13">
        <f t="shared" si="10"/>
        <v>0</v>
      </c>
      <c r="Q33" s="13">
        <f t="shared" si="10"/>
        <v>0</v>
      </c>
      <c r="R33" s="13">
        <f t="shared" si="10"/>
        <v>4166.6666599999999</v>
      </c>
      <c r="S33" s="13">
        <f t="shared" si="10"/>
        <v>0</v>
      </c>
      <c r="T33" s="13">
        <f t="shared" ref="T33:AE35" si="11">+T34</f>
        <v>4166.6666599999999</v>
      </c>
      <c r="U33" s="13">
        <f t="shared" si="11"/>
        <v>0</v>
      </c>
      <c r="V33" s="13">
        <f t="shared" si="11"/>
        <v>0</v>
      </c>
      <c r="W33" s="13">
        <f t="shared" si="11"/>
        <v>0</v>
      </c>
      <c r="X33" s="13">
        <f t="shared" si="11"/>
        <v>0</v>
      </c>
      <c r="Y33" s="13">
        <f t="shared" si="11"/>
        <v>0</v>
      </c>
      <c r="Z33" s="13">
        <f t="shared" si="11"/>
        <v>0</v>
      </c>
      <c r="AA33" s="13">
        <f t="shared" si="11"/>
        <v>0</v>
      </c>
      <c r="AB33" s="13">
        <f t="shared" si="11"/>
        <v>0</v>
      </c>
      <c r="AC33" s="13">
        <f t="shared" si="11"/>
        <v>0</v>
      </c>
      <c r="AD33" s="13">
        <f t="shared" si="11"/>
        <v>0</v>
      </c>
      <c r="AE33" s="13">
        <f t="shared" si="11"/>
        <v>4166.6666599999999</v>
      </c>
      <c r="AF33" s="128"/>
    </row>
    <row r="34" spans="1:34" s="111" customFormat="1" ht="23.25" customHeight="1" x14ac:dyDescent="0.2">
      <c r="A34" s="118" t="s">
        <v>252</v>
      </c>
      <c r="B34" s="119"/>
      <c r="C34" s="120" t="s">
        <v>253</v>
      </c>
      <c r="D34" s="45">
        <f t="shared" si="10"/>
        <v>31767.94166</v>
      </c>
      <c r="E34" s="45">
        <f t="shared" si="10"/>
        <v>4166.666659999999</v>
      </c>
      <c r="F34" s="45">
        <f>+F35</f>
        <v>4166.6666599999999</v>
      </c>
      <c r="G34" s="45">
        <f t="shared" si="10"/>
        <v>0</v>
      </c>
      <c r="H34" s="45">
        <f t="shared" si="10"/>
        <v>0</v>
      </c>
      <c r="I34" s="45">
        <f t="shared" si="10"/>
        <v>0</v>
      </c>
      <c r="J34" s="45">
        <f t="shared" si="10"/>
        <v>0</v>
      </c>
      <c r="K34" s="45">
        <f t="shared" si="10"/>
        <v>0</v>
      </c>
      <c r="L34" s="25">
        <v>0</v>
      </c>
      <c r="M34" s="45">
        <f t="shared" si="10"/>
        <v>0</v>
      </c>
      <c r="N34" s="45">
        <f t="shared" si="10"/>
        <v>0</v>
      </c>
      <c r="O34" s="45">
        <f t="shared" si="10"/>
        <v>0</v>
      </c>
      <c r="P34" s="45">
        <f t="shared" si="10"/>
        <v>0</v>
      </c>
      <c r="Q34" s="45">
        <f t="shared" si="10"/>
        <v>0</v>
      </c>
      <c r="R34" s="45">
        <f>+R35</f>
        <v>4166.6666599999999</v>
      </c>
      <c r="S34" s="45">
        <f t="shared" si="10"/>
        <v>0</v>
      </c>
      <c r="T34" s="45">
        <f t="shared" si="11"/>
        <v>4166.6666599999999</v>
      </c>
      <c r="U34" s="45">
        <f t="shared" si="11"/>
        <v>0</v>
      </c>
      <c r="V34" s="45">
        <f t="shared" si="11"/>
        <v>0</v>
      </c>
      <c r="W34" s="45">
        <f t="shared" si="11"/>
        <v>0</v>
      </c>
      <c r="X34" s="45">
        <f t="shared" si="11"/>
        <v>0</v>
      </c>
      <c r="Y34" s="45">
        <f t="shared" si="11"/>
        <v>0</v>
      </c>
      <c r="Z34" s="45">
        <f t="shared" si="11"/>
        <v>0</v>
      </c>
      <c r="AA34" s="45">
        <f t="shared" si="11"/>
        <v>0</v>
      </c>
      <c r="AB34" s="45">
        <f t="shared" si="11"/>
        <v>0</v>
      </c>
      <c r="AC34" s="45">
        <f t="shared" si="11"/>
        <v>0</v>
      </c>
      <c r="AD34" s="45">
        <f t="shared" si="11"/>
        <v>0</v>
      </c>
      <c r="AE34" s="45">
        <f>+AE35</f>
        <v>4166.6666599999999</v>
      </c>
      <c r="AF34" s="109"/>
      <c r="AG34" s="103"/>
    </row>
    <row r="35" spans="1:34" ht="23.25" customHeight="1" x14ac:dyDescent="0.2">
      <c r="A35" s="18" t="s">
        <v>254</v>
      </c>
      <c r="B35" s="76"/>
      <c r="C35" s="48" t="s">
        <v>255</v>
      </c>
      <c r="D35" s="18">
        <f t="shared" si="10"/>
        <v>31767.94166</v>
      </c>
      <c r="E35" s="18">
        <f t="shared" si="10"/>
        <v>4166.666659999999</v>
      </c>
      <c r="F35" s="18">
        <f>+F36</f>
        <v>4166.6666599999999</v>
      </c>
      <c r="G35" s="18">
        <f t="shared" si="10"/>
        <v>0</v>
      </c>
      <c r="H35" s="18">
        <f t="shared" si="10"/>
        <v>0</v>
      </c>
      <c r="I35" s="18">
        <f t="shared" si="10"/>
        <v>0</v>
      </c>
      <c r="J35" s="18">
        <f t="shared" si="10"/>
        <v>0</v>
      </c>
      <c r="K35" s="18">
        <f t="shared" si="10"/>
        <v>0</v>
      </c>
      <c r="L35" s="18">
        <f t="shared" si="10"/>
        <v>0</v>
      </c>
      <c r="M35" s="18">
        <f t="shared" si="10"/>
        <v>0</v>
      </c>
      <c r="N35" s="18">
        <f t="shared" si="10"/>
        <v>0</v>
      </c>
      <c r="O35" s="18">
        <f t="shared" si="10"/>
        <v>0</v>
      </c>
      <c r="P35" s="18">
        <f t="shared" si="10"/>
        <v>0</v>
      </c>
      <c r="Q35" s="18">
        <f t="shared" si="10"/>
        <v>0</v>
      </c>
      <c r="R35" s="18">
        <f>+R36</f>
        <v>4166.6666599999999</v>
      </c>
      <c r="S35" s="18">
        <f t="shared" si="10"/>
        <v>0</v>
      </c>
      <c r="T35" s="18">
        <f t="shared" si="11"/>
        <v>4166.6666599999999</v>
      </c>
      <c r="U35" s="18">
        <f t="shared" si="11"/>
        <v>0</v>
      </c>
      <c r="V35" s="18">
        <f t="shared" si="11"/>
        <v>0</v>
      </c>
      <c r="W35" s="18">
        <f t="shared" si="11"/>
        <v>0</v>
      </c>
      <c r="X35" s="18">
        <f t="shared" si="11"/>
        <v>0</v>
      </c>
      <c r="Y35" s="18">
        <f t="shared" si="11"/>
        <v>0</v>
      </c>
      <c r="Z35" s="18">
        <f t="shared" si="11"/>
        <v>0</v>
      </c>
      <c r="AA35" s="18">
        <f t="shared" si="11"/>
        <v>0</v>
      </c>
      <c r="AB35" s="18">
        <f t="shared" si="11"/>
        <v>0</v>
      </c>
      <c r="AC35" s="18">
        <f t="shared" si="11"/>
        <v>0</v>
      </c>
      <c r="AD35" s="18">
        <f t="shared" si="11"/>
        <v>0</v>
      </c>
      <c r="AE35" s="18">
        <f>+AE36</f>
        <v>4166.6666599999999</v>
      </c>
      <c r="AF35" s="109"/>
      <c r="AG35" s="103"/>
    </row>
    <row r="36" spans="1:34" ht="23.25" customHeight="1" x14ac:dyDescent="0.2">
      <c r="A36" s="18" t="s">
        <v>256</v>
      </c>
      <c r="B36" s="76"/>
      <c r="C36" s="77" t="s">
        <v>257</v>
      </c>
      <c r="D36" s="18">
        <f t="shared" ref="D36:AE36" si="12">SUM(D37:D37)</f>
        <v>31767.94166</v>
      </c>
      <c r="E36" s="18">
        <f t="shared" si="12"/>
        <v>4166.666659999999</v>
      </c>
      <c r="F36" s="18">
        <f t="shared" si="12"/>
        <v>4166.6666599999999</v>
      </c>
      <c r="G36" s="18">
        <f t="shared" si="12"/>
        <v>0</v>
      </c>
      <c r="H36" s="18">
        <f t="shared" si="12"/>
        <v>0</v>
      </c>
      <c r="I36" s="18">
        <f t="shared" si="12"/>
        <v>0</v>
      </c>
      <c r="J36" s="18">
        <f t="shared" si="12"/>
        <v>0</v>
      </c>
      <c r="K36" s="18">
        <f t="shared" si="12"/>
        <v>0</v>
      </c>
      <c r="L36" s="18">
        <f t="shared" si="12"/>
        <v>0</v>
      </c>
      <c r="M36" s="18">
        <f t="shared" si="12"/>
        <v>0</v>
      </c>
      <c r="N36" s="18">
        <f t="shared" si="12"/>
        <v>0</v>
      </c>
      <c r="O36" s="18">
        <f t="shared" si="12"/>
        <v>0</v>
      </c>
      <c r="P36" s="18">
        <f t="shared" si="12"/>
        <v>0</v>
      </c>
      <c r="Q36" s="18">
        <f t="shared" si="12"/>
        <v>0</v>
      </c>
      <c r="R36" s="18">
        <f t="shared" si="12"/>
        <v>4166.6666599999999</v>
      </c>
      <c r="S36" s="18">
        <f t="shared" si="12"/>
        <v>0</v>
      </c>
      <c r="T36" s="18">
        <f t="shared" si="12"/>
        <v>4166.6666599999999</v>
      </c>
      <c r="U36" s="18">
        <f t="shared" si="12"/>
        <v>0</v>
      </c>
      <c r="V36" s="18">
        <f t="shared" si="12"/>
        <v>0</v>
      </c>
      <c r="W36" s="18">
        <f t="shared" si="12"/>
        <v>0</v>
      </c>
      <c r="X36" s="18">
        <f t="shared" si="12"/>
        <v>0</v>
      </c>
      <c r="Y36" s="18">
        <f t="shared" si="12"/>
        <v>0</v>
      </c>
      <c r="Z36" s="18">
        <f t="shared" si="12"/>
        <v>0</v>
      </c>
      <c r="AA36" s="18">
        <f t="shared" si="12"/>
        <v>0</v>
      </c>
      <c r="AB36" s="18">
        <f t="shared" si="12"/>
        <v>0</v>
      </c>
      <c r="AC36" s="18">
        <f t="shared" si="12"/>
        <v>0</v>
      </c>
      <c r="AD36" s="18">
        <f t="shared" si="12"/>
        <v>0</v>
      </c>
      <c r="AE36" s="18">
        <f t="shared" si="12"/>
        <v>4166.6666599999999</v>
      </c>
      <c r="AF36" s="109"/>
      <c r="AG36" s="103"/>
    </row>
    <row r="37" spans="1:34" ht="22.5" customHeight="1" x14ac:dyDescent="0.2">
      <c r="A37" s="121" t="s">
        <v>260</v>
      </c>
      <c r="B37" s="122">
        <v>10</v>
      </c>
      <c r="C37" s="123" t="s">
        <v>261</v>
      </c>
      <c r="D37" s="25">
        <v>31767.94166</v>
      </c>
      <c r="E37" s="121">
        <v>4166.666659999999</v>
      </c>
      <c r="F37" s="121">
        <v>4166.6666599999999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25">
        <v>0</v>
      </c>
      <c r="M37" s="121"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SUM(F37:Q37)</f>
        <v>4166.6666599999999</v>
      </c>
      <c r="S37" s="121">
        <v>0</v>
      </c>
      <c r="T37" s="121">
        <v>4166.6666599999999</v>
      </c>
      <c r="U37" s="121">
        <v>0</v>
      </c>
      <c r="V37" s="121">
        <v>0</v>
      </c>
      <c r="W37" s="121"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0</v>
      </c>
      <c r="AC37" s="121">
        <v>0</v>
      </c>
      <c r="AD37" s="121">
        <v>0</v>
      </c>
      <c r="AE37" s="121">
        <f>SUM(S37:AD37)</f>
        <v>4166.6666599999999</v>
      </c>
      <c r="AF37" s="109"/>
      <c r="AG37" s="103"/>
    </row>
    <row r="38" spans="1:34" ht="23.25" customHeight="1" x14ac:dyDescent="0.2">
      <c r="A38" s="69" t="s">
        <v>304</v>
      </c>
      <c r="B38" s="70"/>
      <c r="C38" s="11" t="s">
        <v>305</v>
      </c>
      <c r="D38" s="11">
        <f>SUM(D39:D54)</f>
        <v>48119651.243810005</v>
      </c>
      <c r="E38" s="11">
        <f t="shared" ref="E38:AE38" si="13">SUM(E39:E54)</f>
        <v>47728567.108420007</v>
      </c>
      <c r="F38" s="11">
        <f t="shared" si="13"/>
        <v>26308518.636830002</v>
      </c>
      <c r="G38" s="11">
        <f t="shared" si="13"/>
        <v>12016726.679500001</v>
      </c>
      <c r="H38" s="11">
        <f t="shared" si="13"/>
        <v>367219.01156000001</v>
      </c>
      <c r="I38" s="11">
        <f t="shared" si="13"/>
        <v>6333371.2179999994</v>
      </c>
      <c r="J38" s="11">
        <f t="shared" si="13"/>
        <v>596728.48</v>
      </c>
      <c r="K38" s="11">
        <f>SUM(K39:K54)</f>
        <v>0</v>
      </c>
      <c r="L38" s="11">
        <f t="shared" si="13"/>
        <v>933.33299999999997</v>
      </c>
      <c r="M38" s="11">
        <f t="shared" si="13"/>
        <v>895092.72</v>
      </c>
      <c r="N38" s="11">
        <f t="shared" si="13"/>
        <v>0</v>
      </c>
      <c r="O38" s="11">
        <f t="shared" si="13"/>
        <v>298364.24</v>
      </c>
      <c r="P38" s="11">
        <f t="shared" si="13"/>
        <v>0</v>
      </c>
      <c r="Q38" s="11">
        <f t="shared" si="13"/>
        <v>0</v>
      </c>
      <c r="R38" s="11">
        <f t="shared" si="13"/>
        <v>46816954.318889998</v>
      </c>
      <c r="S38" s="11">
        <f t="shared" si="13"/>
        <v>21621152.190299999</v>
      </c>
      <c r="T38" s="11">
        <f t="shared" si="13"/>
        <v>7203664.7519399999</v>
      </c>
      <c r="U38" s="11">
        <f t="shared" si="13"/>
        <v>9502749.2740899995</v>
      </c>
      <c r="V38" s="11">
        <f t="shared" si="13"/>
        <v>6681092.5405600006</v>
      </c>
      <c r="W38" s="11">
        <f t="shared" si="13"/>
        <v>17176.789000000001</v>
      </c>
      <c r="X38" s="11">
        <f t="shared" si="13"/>
        <v>596728.48</v>
      </c>
      <c r="Y38" s="11">
        <f t="shared" si="13"/>
        <v>933.33299999999997</v>
      </c>
      <c r="Z38" s="11">
        <f t="shared" si="13"/>
        <v>0</v>
      </c>
      <c r="AA38" s="11">
        <f t="shared" si="13"/>
        <v>895092.72</v>
      </c>
      <c r="AB38" s="11">
        <f t="shared" si="13"/>
        <v>0</v>
      </c>
      <c r="AC38" s="11">
        <f t="shared" si="13"/>
        <v>0</v>
      </c>
      <c r="AD38" s="11">
        <f t="shared" si="13"/>
        <v>0</v>
      </c>
      <c r="AE38" s="11">
        <f t="shared" si="13"/>
        <v>46518590.078889988</v>
      </c>
      <c r="AF38" s="126"/>
      <c r="AG38" s="103"/>
    </row>
    <row r="39" spans="1:34" ht="23.25" customHeight="1" x14ac:dyDescent="0.25">
      <c r="A39" s="23" t="s">
        <v>325</v>
      </c>
      <c r="B39" s="58">
        <v>10</v>
      </c>
      <c r="C39" s="124" t="s">
        <v>326</v>
      </c>
      <c r="D39" s="25">
        <v>4317486.7612799993</v>
      </c>
      <c r="E39" s="25">
        <v>4275506.7712499984</v>
      </c>
      <c r="F39" s="25">
        <v>2363143.3014400001</v>
      </c>
      <c r="G39" s="25">
        <v>1009996.3368099999</v>
      </c>
      <c r="H39" s="25">
        <v>0</v>
      </c>
      <c r="I39" s="25">
        <v>19000</v>
      </c>
      <c r="J39" s="25">
        <v>0</v>
      </c>
      <c r="K39" s="25">
        <v>0</v>
      </c>
      <c r="L39" s="25">
        <v>933.33299999999997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f>SUM(F39:Q39)</f>
        <v>3393072.9712499999</v>
      </c>
      <c r="S39" s="25">
        <v>1587711.36732</v>
      </c>
      <c r="T39" s="25">
        <v>935428.28087999998</v>
      </c>
      <c r="U39" s="25">
        <v>849999.99004999991</v>
      </c>
      <c r="V39" s="25">
        <v>19000</v>
      </c>
      <c r="W39" s="25">
        <v>0</v>
      </c>
      <c r="X39" s="25">
        <v>0</v>
      </c>
      <c r="Y39" s="25">
        <v>933.33299999999997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f t="shared" ref="AE39:AE51" si="14">SUM(S39:AD39)</f>
        <v>3393072.9712499999</v>
      </c>
      <c r="AF39" s="130"/>
      <c r="AG39" s="132"/>
      <c r="AH39" s="133"/>
    </row>
    <row r="40" spans="1:34" ht="23.25" customHeight="1" x14ac:dyDescent="0.25">
      <c r="A40" s="23" t="s">
        <v>352</v>
      </c>
      <c r="B40" s="58">
        <v>10</v>
      </c>
      <c r="C40" s="124" t="s">
        <v>353</v>
      </c>
      <c r="D40" s="25">
        <v>129816.57879</v>
      </c>
      <c r="E40" s="25">
        <v>114780.20011000001</v>
      </c>
      <c r="F40" s="25">
        <v>112473.29999</v>
      </c>
      <c r="G40" s="25">
        <v>0</v>
      </c>
      <c r="H40" s="25">
        <v>2306.9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f>SUM(F40:Q40)</f>
        <v>114780.19998999999</v>
      </c>
      <c r="S40" s="25">
        <v>28940.400000000001</v>
      </c>
      <c r="T40" s="25">
        <v>83532.899989999991</v>
      </c>
      <c r="U40" s="25">
        <v>2306.9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f t="shared" si="14"/>
        <v>114780.19998999999</v>
      </c>
      <c r="AF40" s="130"/>
      <c r="AG40" s="132"/>
      <c r="AH40" s="133"/>
    </row>
    <row r="41" spans="1:34" ht="23.25" customHeight="1" x14ac:dyDescent="0.25">
      <c r="A41" s="23" t="s">
        <v>354</v>
      </c>
      <c r="B41" s="58">
        <v>10</v>
      </c>
      <c r="C41" s="124" t="s">
        <v>355</v>
      </c>
      <c r="D41" s="25">
        <v>56530.585869999995</v>
      </c>
      <c r="E41" s="25">
        <v>56268.303</v>
      </c>
      <c r="F41" s="25">
        <v>55697.252999999997</v>
      </c>
      <c r="G41" s="25">
        <v>571.04999999999995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f>SUM(F41:Q41)</f>
        <v>56268.303</v>
      </c>
      <c r="S41" s="25">
        <v>7879</v>
      </c>
      <c r="T41" s="25">
        <v>47818.252999999997</v>
      </c>
      <c r="U41" s="25">
        <v>571.04999999999995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f t="shared" si="14"/>
        <v>56268.303</v>
      </c>
      <c r="AF41" s="130"/>
      <c r="AG41" s="132"/>
      <c r="AH41" s="133"/>
    </row>
    <row r="42" spans="1:34" ht="23.25" customHeight="1" x14ac:dyDescent="0.25">
      <c r="A42" s="23" t="s">
        <v>327</v>
      </c>
      <c r="B42" s="58">
        <v>10</v>
      </c>
      <c r="C42" s="124" t="s">
        <v>328</v>
      </c>
      <c r="D42" s="25">
        <v>39042.095799999996</v>
      </c>
      <c r="E42" s="25">
        <v>37062.663669999994</v>
      </c>
      <c r="F42" s="25">
        <v>37062.666669999999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f>SUM(F42:Q42)</f>
        <v>37062.666669999999</v>
      </c>
      <c r="S42" s="25">
        <v>11329.333000000001</v>
      </c>
      <c r="T42" s="25">
        <v>25733.33367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f t="shared" si="14"/>
        <v>37062.666669999999</v>
      </c>
      <c r="AF42" s="130"/>
      <c r="AG42" s="132"/>
      <c r="AH42" s="133"/>
    </row>
    <row r="43" spans="1:34" ht="23.25" customHeight="1" x14ac:dyDescent="0.25">
      <c r="A43" s="25" t="s">
        <v>329</v>
      </c>
      <c r="B43" s="58">
        <v>10</v>
      </c>
      <c r="C43" s="124" t="s">
        <v>330</v>
      </c>
      <c r="D43" s="25">
        <f>813753.20521</f>
        <v>813753.20521000004</v>
      </c>
      <c r="E43" s="25">
        <v>772838.49587999994</v>
      </c>
      <c r="F43" s="25">
        <v>733668.09881</v>
      </c>
      <c r="G43" s="25">
        <v>24017.665000000001</v>
      </c>
      <c r="H43" s="25">
        <v>722.39800000000002</v>
      </c>
      <c r="I43" s="25">
        <v>9894.4290000000001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f t="shared" ref="R43:R51" si="15">SUM(F43:Q43)</f>
        <v>768302.59081000008</v>
      </c>
      <c r="S43" s="25">
        <v>178867.62529</v>
      </c>
      <c r="T43" s="25">
        <v>565493.82851999998</v>
      </c>
      <c r="U43" s="25">
        <v>13324.31</v>
      </c>
      <c r="V43" s="25">
        <v>10616.826999999999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f t="shared" si="14"/>
        <v>768302.59081000008</v>
      </c>
      <c r="AF43" s="130"/>
      <c r="AG43" s="132"/>
      <c r="AH43" s="133"/>
    </row>
    <row r="44" spans="1:34" s="111" customFormat="1" ht="31.5" customHeight="1" x14ac:dyDescent="0.25">
      <c r="A44" s="25" t="s">
        <v>331</v>
      </c>
      <c r="B44" s="58">
        <v>10</v>
      </c>
      <c r="C44" s="124" t="s">
        <v>332</v>
      </c>
      <c r="D44" s="25">
        <v>163607.45933000001</v>
      </c>
      <c r="E44" s="25">
        <v>163607.45933000001</v>
      </c>
      <c r="F44" s="25">
        <v>152533.59333</v>
      </c>
      <c r="G44" s="25">
        <v>2453.3333299999999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f t="shared" si="15"/>
        <v>154986.92666</v>
      </c>
      <c r="S44" s="25">
        <v>60740.667329999997</v>
      </c>
      <c r="T44" s="25">
        <v>92892.926000000007</v>
      </c>
      <c r="U44" s="25">
        <v>1353.3333300000002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f t="shared" si="14"/>
        <v>154986.92666</v>
      </c>
      <c r="AF44" s="130"/>
      <c r="AG44" s="132"/>
      <c r="AH44" s="133"/>
    </row>
    <row r="45" spans="1:34" ht="23.25" customHeight="1" x14ac:dyDescent="0.25">
      <c r="A45" s="25" t="s">
        <v>333</v>
      </c>
      <c r="B45" s="58">
        <v>10</v>
      </c>
      <c r="C45" s="124" t="s">
        <v>334</v>
      </c>
      <c r="D45" s="25">
        <v>276066.74332999997</v>
      </c>
      <c r="E45" s="25">
        <v>274708.33232999995</v>
      </c>
      <c r="F45" s="25">
        <v>244148.33233</v>
      </c>
      <c r="G45" s="25">
        <v>30559.707739999998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f t="shared" si="15"/>
        <v>274708.04006999999</v>
      </c>
      <c r="S45" s="25">
        <v>171961.66633000001</v>
      </c>
      <c r="T45" s="25">
        <v>89986.373739999995</v>
      </c>
      <c r="U45" s="25">
        <v>6960</v>
      </c>
      <c r="V45" s="25">
        <v>5800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f t="shared" si="14"/>
        <v>274708.04006999999</v>
      </c>
      <c r="AF45" s="130"/>
      <c r="AG45" s="132"/>
      <c r="AH45" s="133"/>
    </row>
    <row r="46" spans="1:34" ht="23.25" customHeight="1" x14ac:dyDescent="0.25">
      <c r="A46" s="25" t="s">
        <v>335</v>
      </c>
      <c r="B46" s="58">
        <v>10</v>
      </c>
      <c r="C46" s="124" t="s">
        <v>336</v>
      </c>
      <c r="D46" s="25">
        <v>3065741.21569</v>
      </c>
      <c r="E46" s="25">
        <v>3025597.1280099996</v>
      </c>
      <c r="F46" s="25">
        <v>2193133.9432899999</v>
      </c>
      <c r="G46" s="25">
        <v>829599.77711999998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f t="shared" si="15"/>
        <v>3022733.7204099996</v>
      </c>
      <c r="S46" s="25">
        <v>1081322.10516</v>
      </c>
      <c r="T46" s="25">
        <v>1150328.7191300001</v>
      </c>
      <c r="U46" s="25">
        <v>791082.89612000005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f t="shared" si="14"/>
        <v>3022733.7204100001</v>
      </c>
      <c r="AF46" s="130"/>
      <c r="AG46" s="132"/>
      <c r="AH46" s="133"/>
    </row>
    <row r="47" spans="1:34" ht="23.25" customHeight="1" x14ac:dyDescent="0.25">
      <c r="A47" s="25" t="s">
        <v>337</v>
      </c>
      <c r="B47" s="58">
        <v>10</v>
      </c>
      <c r="C47" s="124" t="s">
        <v>338</v>
      </c>
      <c r="D47" s="25">
        <v>473069.06133</v>
      </c>
      <c r="E47" s="25">
        <v>469467.79833000002</v>
      </c>
      <c r="F47" s="25">
        <v>362386.22655000002</v>
      </c>
      <c r="G47" s="25">
        <v>106386.23050000001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f>SUM(F47:Q47)</f>
        <v>468772.45705000003</v>
      </c>
      <c r="S47" s="25">
        <v>96012.415670000002</v>
      </c>
      <c r="T47" s="25">
        <v>372760.04138000001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f>SUM(S47:AD47)</f>
        <v>468772.45705000003</v>
      </c>
      <c r="AF47" s="130"/>
      <c r="AG47" s="132"/>
      <c r="AH47" s="133"/>
    </row>
    <row r="48" spans="1:34" ht="31.5" customHeight="1" x14ac:dyDescent="0.25">
      <c r="A48" s="25" t="s">
        <v>339</v>
      </c>
      <c r="B48" s="58">
        <v>10</v>
      </c>
      <c r="C48" s="124" t="s">
        <v>340</v>
      </c>
      <c r="D48" s="25">
        <v>357627.79384000006</v>
      </c>
      <c r="E48" s="25">
        <v>351616.36366999999</v>
      </c>
      <c r="F48" s="25">
        <v>337853.86366999999</v>
      </c>
      <c r="G48" s="25">
        <v>13762.5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f>SUM(F48:Q48)</f>
        <v>351616.36366999999</v>
      </c>
      <c r="S48" s="25">
        <v>266147.76199999999</v>
      </c>
      <c r="T48" s="25">
        <v>81723.601670000004</v>
      </c>
      <c r="U48" s="25">
        <v>3745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f>SUM(S48:AD48)</f>
        <v>351616.36366999999</v>
      </c>
      <c r="AF48" s="130"/>
      <c r="AG48" s="132"/>
      <c r="AH48" s="133"/>
    </row>
    <row r="49" spans="1:36" ht="23.25" customHeight="1" x14ac:dyDescent="0.25">
      <c r="A49" s="25" t="s">
        <v>341</v>
      </c>
      <c r="B49" s="58">
        <v>10</v>
      </c>
      <c r="C49" s="124" t="s">
        <v>342</v>
      </c>
      <c r="D49" s="25">
        <v>37921615.684690014</v>
      </c>
      <c r="E49" s="25">
        <v>37840196.966950014</v>
      </c>
      <c r="F49" s="25">
        <v>19442218.991390001</v>
      </c>
      <c r="G49" s="25">
        <v>9948732.2440599985</v>
      </c>
      <c r="H49" s="25">
        <v>353202.43255999999</v>
      </c>
      <c r="I49" s="25">
        <v>6304476.7889999999</v>
      </c>
      <c r="J49" s="25">
        <v>596728.48</v>
      </c>
      <c r="K49" s="25">
        <v>0</v>
      </c>
      <c r="L49" s="25">
        <v>0</v>
      </c>
      <c r="M49" s="25">
        <v>895092.72</v>
      </c>
      <c r="N49" s="25">
        <v>0</v>
      </c>
      <c r="O49" s="25">
        <v>298364.24</v>
      </c>
      <c r="P49" s="25">
        <v>0</v>
      </c>
      <c r="Q49" s="25">
        <v>0</v>
      </c>
      <c r="R49" s="25">
        <f t="shared" si="15"/>
        <v>37838815.897009999</v>
      </c>
      <c r="S49" s="25">
        <v>17931359.484689999</v>
      </c>
      <c r="T49" s="25">
        <v>3654699.9440300004</v>
      </c>
      <c r="U49" s="25">
        <v>7804891.8067299994</v>
      </c>
      <c r="V49" s="25">
        <v>6640502.4325600006</v>
      </c>
      <c r="W49" s="25">
        <v>17176.789000000001</v>
      </c>
      <c r="X49" s="25">
        <v>596728.48</v>
      </c>
      <c r="Y49" s="25">
        <v>0</v>
      </c>
      <c r="Z49" s="25">
        <v>0</v>
      </c>
      <c r="AA49" s="25">
        <v>895092.72</v>
      </c>
      <c r="AB49" s="25">
        <v>0</v>
      </c>
      <c r="AC49" s="25">
        <v>0</v>
      </c>
      <c r="AD49" s="25">
        <v>0</v>
      </c>
      <c r="AE49" s="25">
        <f t="shared" si="14"/>
        <v>37540451.657009989</v>
      </c>
      <c r="AF49" s="130"/>
      <c r="AG49" s="132"/>
      <c r="AH49" s="133"/>
    </row>
    <row r="50" spans="1:36" ht="23.25" customHeight="1" x14ac:dyDescent="0.25">
      <c r="A50" s="25" t="s">
        <v>343</v>
      </c>
      <c r="B50" s="58">
        <v>10</v>
      </c>
      <c r="C50" s="124" t="s">
        <v>344</v>
      </c>
      <c r="D50" s="25">
        <v>287200.37900999998</v>
      </c>
      <c r="E50" s="25">
        <v>257125.46741000001</v>
      </c>
      <c r="F50" s="25">
        <v>215373.47441</v>
      </c>
      <c r="G50" s="25">
        <v>19682.267</v>
      </c>
      <c r="H50" s="25">
        <v>10987.281000000001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f t="shared" si="15"/>
        <v>246043.02240999998</v>
      </c>
      <c r="S50" s="25">
        <v>145174.17866999999</v>
      </c>
      <c r="T50" s="25">
        <v>79665.962739999988</v>
      </c>
      <c r="U50" s="25">
        <v>16029.6</v>
      </c>
      <c r="V50" s="25">
        <v>5173.2809999999999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f t="shared" si="14"/>
        <v>246043.02240999998</v>
      </c>
      <c r="AF50" s="130"/>
      <c r="AG50" s="132"/>
      <c r="AH50" s="133"/>
    </row>
    <row r="51" spans="1:36" ht="23.25" customHeight="1" x14ac:dyDescent="0.25">
      <c r="A51" s="25" t="s">
        <v>345</v>
      </c>
      <c r="B51" s="58">
        <v>10</v>
      </c>
      <c r="C51" s="124" t="s">
        <v>346</v>
      </c>
      <c r="D51" s="25">
        <v>82291.705860000002</v>
      </c>
      <c r="E51" s="25">
        <v>75910.924700000003</v>
      </c>
      <c r="F51" s="25">
        <v>46918.698840000005</v>
      </c>
      <c r="G51" s="25">
        <v>28992.225859999999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f t="shared" si="15"/>
        <v>75910.924700000003</v>
      </c>
      <c r="S51" s="25">
        <v>46257.49884</v>
      </c>
      <c r="T51" s="25">
        <v>17169.038</v>
      </c>
      <c r="U51" s="25">
        <v>12484.387859999999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f t="shared" si="14"/>
        <v>75910.924700000003</v>
      </c>
      <c r="AF51" s="130"/>
      <c r="AG51" s="134"/>
      <c r="AH51" s="135"/>
      <c r="AI51" s="136"/>
      <c r="AJ51" s="136"/>
    </row>
    <row r="52" spans="1:36" ht="23.25" customHeight="1" x14ac:dyDescent="0.25">
      <c r="A52" s="57" t="s">
        <v>356</v>
      </c>
      <c r="B52" s="58">
        <v>10</v>
      </c>
      <c r="C52" s="124" t="s">
        <v>357</v>
      </c>
      <c r="D52" s="25">
        <v>32511.139729999999</v>
      </c>
      <c r="E52" s="25">
        <v>11906.889729999999</v>
      </c>
      <c r="F52" s="25">
        <v>11906.893109999999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f>SUM(F52:Q52)</f>
        <v>11906.893109999999</v>
      </c>
      <c r="S52" s="25">
        <v>7448.6859999999997</v>
      </c>
      <c r="T52" s="25">
        <v>4458.2071100000003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f>SUM(S52:AD52)</f>
        <v>11906.893110000001</v>
      </c>
      <c r="AF52" s="130"/>
      <c r="AG52" s="132"/>
      <c r="AH52" s="133"/>
    </row>
    <row r="53" spans="1:36" ht="23.25" customHeight="1" x14ac:dyDescent="0.25">
      <c r="A53" s="57" t="s">
        <v>358</v>
      </c>
      <c r="B53" s="58">
        <v>10</v>
      </c>
      <c r="C53" s="137" t="s">
        <v>359</v>
      </c>
      <c r="D53" s="25">
        <v>103290.83404999999</v>
      </c>
      <c r="E53" s="25">
        <v>1973.3440499999851</v>
      </c>
      <c r="F53" s="25">
        <v>0</v>
      </c>
      <c r="G53" s="25">
        <v>1973.3420800000001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f>SUM(F53:Q53)</f>
        <v>1973.3420800000001</v>
      </c>
      <c r="S53" s="25">
        <v>0</v>
      </c>
      <c r="T53" s="25">
        <v>1973.3420800000001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f>SUM(S53:AD53)</f>
        <v>1973.3420800000001</v>
      </c>
      <c r="AF53" s="130"/>
      <c r="AG53" s="132"/>
      <c r="AH53" s="133"/>
    </row>
    <row r="54" spans="1:36" ht="15" customHeight="1" x14ac:dyDescent="0.2">
      <c r="A54" s="39"/>
      <c r="B54" s="138"/>
      <c r="C54" s="139"/>
      <c r="D54" s="39"/>
      <c r="E54" s="39"/>
      <c r="F54" s="39"/>
      <c r="G54" s="39"/>
      <c r="H54" s="39"/>
      <c r="I54" s="39"/>
      <c r="J54" s="39"/>
      <c r="K54" s="39"/>
      <c r="L54" s="25">
        <v>0</v>
      </c>
      <c r="M54" s="25">
        <v>0</v>
      </c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25"/>
      <c r="AA54" s="39"/>
      <c r="AB54" s="39"/>
      <c r="AC54" s="39"/>
      <c r="AD54" s="39"/>
      <c r="AE54" s="25"/>
    </row>
    <row r="55" spans="1:36" ht="25.5" customHeight="1" x14ac:dyDescent="0.2">
      <c r="A55" s="149" t="s">
        <v>347</v>
      </c>
      <c r="B55" s="150"/>
      <c r="C55" s="151"/>
      <c r="D55" s="125">
        <f>+D7+D38</f>
        <v>49416431.880190007</v>
      </c>
      <c r="E55" s="125">
        <f t="shared" ref="E55:AE55" si="16">+E7+E38</f>
        <v>48944899.980960004</v>
      </c>
      <c r="F55" s="125">
        <f t="shared" si="16"/>
        <v>26931087.20504</v>
      </c>
      <c r="G55" s="125">
        <f t="shared" si="16"/>
        <v>12590950.30067</v>
      </c>
      <c r="H55" s="125">
        <f t="shared" si="16"/>
        <v>367219.01156000001</v>
      </c>
      <c r="I55" s="125">
        <f t="shared" si="16"/>
        <v>6341255.8035399998</v>
      </c>
      <c r="J55" s="125">
        <f t="shared" si="16"/>
        <v>596728.48</v>
      </c>
      <c r="K55" s="125">
        <f t="shared" si="16"/>
        <v>0</v>
      </c>
      <c r="L55" s="125">
        <f t="shared" si="16"/>
        <v>933.33299999999997</v>
      </c>
      <c r="M55" s="125">
        <f t="shared" si="16"/>
        <v>895092.72</v>
      </c>
      <c r="N55" s="125">
        <f t="shared" si="16"/>
        <v>0</v>
      </c>
      <c r="O55" s="125">
        <f t="shared" si="16"/>
        <v>298364.24</v>
      </c>
      <c r="P55" s="125">
        <f t="shared" si="16"/>
        <v>0</v>
      </c>
      <c r="Q55" s="125">
        <f t="shared" si="16"/>
        <v>0</v>
      </c>
      <c r="R55" s="125">
        <f t="shared" si="16"/>
        <v>48021631.09381</v>
      </c>
      <c r="S55" s="125">
        <f t="shared" si="16"/>
        <v>21882342.968599997</v>
      </c>
      <c r="T55" s="125">
        <f t="shared" si="16"/>
        <v>7662329.4798299996</v>
      </c>
      <c r="U55" s="125">
        <f t="shared" si="16"/>
        <v>9979685.9572799988</v>
      </c>
      <c r="V55" s="125">
        <f t="shared" si="16"/>
        <v>6688977.1261000009</v>
      </c>
      <c r="W55" s="125">
        <f t="shared" si="16"/>
        <v>17176.789000000001</v>
      </c>
      <c r="X55" s="125">
        <f t="shared" si="16"/>
        <v>596728.48</v>
      </c>
      <c r="Y55" s="125">
        <f t="shared" si="16"/>
        <v>933.33299999999997</v>
      </c>
      <c r="Z55" s="125">
        <f t="shared" si="16"/>
        <v>0</v>
      </c>
      <c r="AA55" s="125">
        <f t="shared" si="16"/>
        <v>895092.72</v>
      </c>
      <c r="AB55" s="125">
        <f t="shared" si="16"/>
        <v>0</v>
      </c>
      <c r="AC55" s="125">
        <f t="shared" si="16"/>
        <v>0</v>
      </c>
      <c r="AD55" s="125">
        <f t="shared" si="16"/>
        <v>0</v>
      </c>
      <c r="AE55" s="125">
        <f t="shared" si="16"/>
        <v>47723266.85380999</v>
      </c>
      <c r="AF55" s="109"/>
      <c r="AG55" s="109"/>
    </row>
    <row r="59" spans="1:36" x14ac:dyDescent="0.2">
      <c r="C59" s="142" t="s">
        <v>320</v>
      </c>
    </row>
  </sheetData>
  <mergeCells count="4">
    <mergeCell ref="A1:AE1"/>
    <mergeCell ref="A2:AE2"/>
    <mergeCell ref="A3:AE3"/>
    <mergeCell ref="A55:C55"/>
  </mergeCells>
  <pageMargins left="0.7" right="0.7" top="0.75" bottom="0.75" header="0.3" footer="0.3"/>
  <pageSetup orientation="portrait" r:id="rId1"/>
  <ignoredErrors>
    <ignoredError sqref="R15:R17 R20:R22 R24:R32 R37 R39:R53" formulaRange="1"/>
    <ignoredError sqref="R38 AE38" formula="1"/>
    <ignoredError sqref="B20:B25 B28:B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GASTOS</vt:lpstr>
      <vt:lpstr>CUENTAS POR PAGAR</vt:lpstr>
      <vt:lpstr>RESERVAS</vt:lpstr>
      <vt:lpstr>GASTOS!Títulos_a_imprimir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Patricia Moreno Buitrago</dc:creator>
  <cp:keywords/>
  <dc:description/>
  <cp:lastModifiedBy>Simit Capital Simit Capital</cp:lastModifiedBy>
  <cp:revision/>
  <dcterms:created xsi:type="dcterms:W3CDTF">2024-11-18T20:13:10Z</dcterms:created>
  <dcterms:modified xsi:type="dcterms:W3CDTF">2024-11-22T22:35:54Z</dcterms:modified>
  <cp:category/>
  <cp:contentStatus/>
</cp:coreProperties>
</file>