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824" activeTab="0"/>
  </bookViews>
  <sheets>
    <sheet name="Contenido" sheetId="1" r:id="rId1"/>
    <sheet name="Cuadro 1." sheetId="2" r:id="rId2"/>
    <sheet name="Cuadro 2." sheetId="3" r:id="rId3"/>
    <sheet name="Cuadro 3." sheetId="4" r:id="rId4"/>
    <sheet name="Cuadro 4." sheetId="5" r:id="rId5"/>
    <sheet name="Cuadro 5." sheetId="6" r:id="rId6"/>
    <sheet name="Cuadro 6." sheetId="7" r:id="rId7"/>
    <sheet name="Cuadro 7." sheetId="8" r:id="rId8"/>
  </sheets>
  <externalReferences>
    <externalReference r:id="rId11"/>
    <externalReference r:id="rId12"/>
    <externalReference r:id="rId13"/>
    <externalReference r:id="rId14"/>
  </externalReferences>
  <definedNames>
    <definedName name="Fecha">'[1]Configuracion'!$H$6</definedName>
    <definedName name="Logico">'[2]Configuracion'!$A$4:$A$5</definedName>
    <definedName name="Naturaleza1">#REF!</definedName>
    <definedName name="Periodo">'[1]Configuracion'!$H$5</definedName>
    <definedName name="Rama1">#REF!</definedName>
    <definedName name="RangoCriterio2">'[3]Detalle'!$K:$K</definedName>
    <definedName name="RangoValor">'[3]Detalle'!$I:$I</definedName>
    <definedName name="Sector1">'[4]Cuentas_Corrientes'!$A$133:$I$133</definedName>
    <definedName name="Sector3">#REF!</definedName>
    <definedName name="Sector4">#REF!</definedName>
    <definedName name="Titulo">'[3]Configuracion'!$H$4</definedName>
    <definedName name="TOTAL" localSheetId="1">#REF!</definedName>
    <definedName name="TOTAL" localSheetId="7">#REF!</definedName>
    <definedName name="TOTAL">#REF!</definedName>
    <definedName name="Transaccion1">#REF!</definedName>
    <definedName name="Valoracion1">#REF!</definedName>
  </definedNames>
  <calcPr fullCalcOnLoad="1"/>
</workbook>
</file>

<file path=xl/sharedStrings.xml><?xml version="1.0" encoding="utf-8"?>
<sst xmlns="http://schemas.openxmlformats.org/spreadsheetml/2006/main" count="497" uniqueCount="107">
  <si>
    <t>Cuenta Ambiental y Económica de Flujo de Materiales - Cuenta de Residuos Sólidos, en unidades físicas.</t>
  </si>
  <si>
    <t>Año 2014</t>
  </si>
  <si>
    <t>Hogares</t>
  </si>
  <si>
    <t>Acumulación</t>
  </si>
  <si>
    <t>Residuos generados por el consumo final de los hogares</t>
  </si>
  <si>
    <t>Toneladas</t>
  </si>
  <si>
    <t>Generación de residuos sólidos</t>
  </si>
  <si>
    <t>Resto del mundo</t>
  </si>
  <si>
    <t>Total de suministros
(Oferta)</t>
  </si>
  <si>
    <t>Industria de recolección, tratamiento y eliminación de residuos</t>
  </si>
  <si>
    <t>Otras industrias</t>
  </si>
  <si>
    <t>Importación de desechos sólidos</t>
  </si>
  <si>
    <t>Recuperación de residuos</t>
  </si>
  <si>
    <t>Rellenos sanitarios</t>
  </si>
  <si>
    <t>Reciclado y nueva utlización</t>
  </si>
  <si>
    <t>Otros tratamientos</t>
  </si>
  <si>
    <t>Desechos químicos sanitarios</t>
  </si>
  <si>
    <t>Desechos radiactivos</t>
  </si>
  <si>
    <t xml:space="preserve">                         -  </t>
  </si>
  <si>
    <t>Desechos metálicos</t>
  </si>
  <si>
    <t>Desechos no metálicos reciclables</t>
  </si>
  <si>
    <t>Vehículos y equipos descartados</t>
  </si>
  <si>
    <t>Desechos animales y vegetales</t>
  </si>
  <si>
    <t>Desechos mixtos y comerciales</t>
  </si>
  <si>
    <t>Residuos minerales y tierra</t>
  </si>
  <si>
    <t>Residuos de la combustión</t>
  </si>
  <si>
    <t>Otros desechos</t>
  </si>
  <si>
    <t xml:space="preserve">                    -  </t>
  </si>
  <si>
    <t xml:space="preserve">                           -  </t>
  </si>
  <si>
    <t xml:space="preserve">                            -  </t>
  </si>
  <si>
    <t>Generación de productos residuales</t>
  </si>
  <si>
    <t>Tipo de residuo</t>
  </si>
  <si>
    <t>Utilización total</t>
  </si>
  <si>
    <t>Exportación de desechos sólidos</t>
  </si>
  <si>
    <t>Consumo final</t>
  </si>
  <si>
    <t>Consumo intermedio; Recolección de residuos</t>
  </si>
  <si>
    <t>Uso de productos residuales</t>
  </si>
  <si>
    <t>Año 2013</t>
  </si>
  <si>
    <t>Año 2012</t>
  </si>
  <si>
    <t>Total general</t>
  </si>
  <si>
    <t>Total productos residuales</t>
  </si>
  <si>
    <t>Total residuos sólidos</t>
  </si>
  <si>
    <t>Uso de residuos sólidos</t>
  </si>
  <si>
    <t>Tipo de manejo / destino</t>
  </si>
  <si>
    <t>Productos residuales</t>
  </si>
  <si>
    <t>Dirección de Síntesis y Cuentas Nacionales - Cuenta Satélite Ambiental</t>
  </si>
  <si>
    <t>DEPARTAMENTO ADMINISTRATIVO NACIONAL DE ESTADÍSTICA</t>
  </si>
  <si>
    <t>Contenido cuadros consolidados</t>
  </si>
  <si>
    <t>Volver al contenido</t>
  </si>
  <si>
    <t>Flujos hacia el ambiente</t>
  </si>
  <si>
    <t>Residuos sólidos generados per cápita</t>
  </si>
  <si>
    <t>Residuos sólidos generadas por hogar</t>
  </si>
  <si>
    <t>Toneladas generadas / Billón del PIB</t>
  </si>
  <si>
    <t>Toneladas utilizadas / Billón del PIB</t>
  </si>
  <si>
    <t>Indicador</t>
  </si>
  <si>
    <t>Unidades</t>
  </si>
  <si>
    <t>%</t>
  </si>
  <si>
    <t>Total de hogares</t>
  </si>
  <si>
    <t>Habitantes</t>
  </si>
  <si>
    <t>Reciclado y nueva utilización</t>
  </si>
  <si>
    <t>Población total</t>
  </si>
  <si>
    <t>Billones de pesos</t>
  </si>
  <si>
    <t>Producto Interno Bruto (PIB)</t>
  </si>
  <si>
    <t>Cuadro 1. Oferta de residuos sólidos y productos residuales, por agentes.</t>
  </si>
  <si>
    <t>Cuadro 2. Utilización de residuos sólidos y productos residuales, por agentes.</t>
  </si>
  <si>
    <t>Cuadro 5. Oferta de residuos sólidos y productos residuales por tipo de residuo.</t>
  </si>
  <si>
    <t>Cuadro 6. Utilización de residuos sólidos y productos residuales por tipo de manejo.</t>
  </si>
  <si>
    <t>Cuadro 7. Indicadores derivados de la Cuenta de Residuos Sólidos.</t>
  </si>
  <si>
    <t>Utilización de residuos sólidos y porductos residuales</t>
  </si>
  <si>
    <t xml:space="preserve">Actividades Económicas </t>
  </si>
  <si>
    <t>Residuos del desensamble y demolición de activos productivos</t>
  </si>
  <si>
    <t xml:space="preserve">Actividades económicas </t>
  </si>
  <si>
    <t>2015p</t>
  </si>
  <si>
    <t>Utilización</t>
  </si>
  <si>
    <t>Oferta</t>
  </si>
  <si>
    <t>Demanda</t>
  </si>
  <si>
    <t>Balanza comercial</t>
  </si>
  <si>
    <t>Año 2015p</t>
  </si>
  <si>
    <t xml:space="preserve">
Incineración para generación de energía</t>
  </si>
  <si>
    <t>Incineración para generación de energía</t>
  </si>
  <si>
    <t>Residuos generados por las actividades económicas</t>
  </si>
  <si>
    <t>Tratamiento y/o uso
de residuos y productos residuales</t>
  </si>
  <si>
    <t>Oferta total</t>
  </si>
  <si>
    <t>Años 2012 - 2015p</t>
  </si>
  <si>
    <t>Utilización de residuos sólidos</t>
  </si>
  <si>
    <t>Utilización de productos residuales</t>
  </si>
  <si>
    <t>Acumulación de desechos en sitios de disposición final adecuada</t>
  </si>
  <si>
    <t>Corrientes procedentes del ambiente</t>
  </si>
  <si>
    <t>Ambiente</t>
  </si>
  <si>
    <t>Fuente: DANE, Encuesta Ambiental Industrial, Encuesta Ambiental de Hoteles; IDEAM, Instituto de Hidrología, Meteorología y Estudios Ambientales; Superintendencia de Servicios Públicos Domiciliarios; DIAN, Dirección de Impuestos y Aduanas Nacionales; Asocaña.</t>
  </si>
  <si>
    <t>Aprovechamiento</t>
  </si>
  <si>
    <t>Años 2012 - 2015p*</t>
  </si>
  <si>
    <t>* Con respecto a la publucación del año 2016, se actualiza la serie por la inclusión de nuevas fuentes de información</t>
  </si>
  <si>
    <t>Tasa de reciclaje y nueva utilización</t>
  </si>
  <si>
    <t>Tasa de aprovechamiento</t>
  </si>
  <si>
    <t>Año 2012 - 2015p*</t>
  </si>
  <si>
    <t>Hogares**</t>
  </si>
  <si>
    <t>** La generación de hogares contempla unicamnete los residuos generados por los domicilios reportados en el SUI.</t>
  </si>
  <si>
    <t>Oferta de residuos sólidos y productos residuales, por agentes.</t>
  </si>
  <si>
    <t>Utilización de residuos sólidos y productos residuales, por agentes.</t>
  </si>
  <si>
    <t>Matríz de oferta de residuos sólidos y productos residuales*</t>
  </si>
  <si>
    <t>Matríz de utilización de residuos sólidos y porductos residuales*</t>
  </si>
  <si>
    <t>Cuadro 3. Matriz de oferta de residuos sólidos y productos residuales.</t>
  </si>
  <si>
    <t>Cuadro 4. Matriz deutilización de residuos sólidos y productos residuales.</t>
  </si>
  <si>
    <t>Oferta de residuos sólidos y productos residuales, por tipo de residuo</t>
  </si>
  <si>
    <t>Utilización de residuos sólidos y productos residuales, por tipo de manejo.</t>
  </si>
  <si>
    <t>Indicadores derivados.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</si>
</sst>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%"/>
    <numFmt numFmtId="168" formatCode="_(* #,##0.000_);_(* \(#,##0.000\);_(* &quot;-&quot;??_);_(@_)"/>
    <numFmt numFmtId="169" formatCode="_-* #,##0.00\ _€_-;\-* #,##0.00\ _€_-;_-* &quot;-&quot;??\ _€_-;_-@_-"/>
    <numFmt numFmtId="170" formatCode="_([$€]\ * #,##0.00_);_([$€]\ * \(#,##0.00\);_([$€]\ * &quot;-&quot;??_);_(@_)"/>
    <numFmt numFmtId="171" formatCode="_ * #,##0.00_ ;_ * \-#,##0.00_ ;_ * &quot;-&quot;??_ ;_ @_ "/>
    <numFmt numFmtId="172" formatCode="_(* #,##0.0_);_(* \(#,##0.0\);_(* &quot;-&quot;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7"/>
      <color indexed="12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62"/>
      <name val="Arial"/>
      <family val="2"/>
    </font>
    <font>
      <u val="single"/>
      <sz val="8"/>
      <color indexed="62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4"/>
      <name val="Arial"/>
      <family val="2"/>
    </font>
    <font>
      <sz val="11"/>
      <color theme="0"/>
      <name val="Arial"/>
      <family val="2"/>
    </font>
    <font>
      <sz val="11"/>
      <color theme="4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u val="single"/>
      <sz val="8"/>
      <color theme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4"/>
      <name val="Arial"/>
      <family val="2"/>
    </font>
    <font>
      <u val="single"/>
      <sz val="8"/>
      <color theme="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double"/>
    </border>
    <border>
      <left style="thin">
        <color theme="0"/>
      </left>
      <right style="thin">
        <color theme="0"/>
      </right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3" fillId="3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4" fillId="35" borderId="1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45" fillId="37" borderId="3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4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horizontal="left"/>
      <protection/>
    </xf>
    <xf numFmtId="0" fontId="4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4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42" fillId="4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2" fillId="4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9" fillId="49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170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Alignment="0">
      <protection/>
    </xf>
    <xf numFmtId="0" fontId="0" fillId="53" borderId="8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35" borderId="10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8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8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8" fillId="0" borderId="18" applyNumberFormat="0" applyFill="0" applyAlignment="0" applyProtection="0"/>
  </cellStyleXfs>
  <cellXfs count="184">
    <xf numFmtId="0" fontId="0" fillId="0" borderId="0" xfId="0" applyFont="1" applyAlignment="1">
      <alignment/>
    </xf>
    <xf numFmtId="0" fontId="60" fillId="55" borderId="0" xfId="0" applyFont="1" applyFill="1" applyAlignment="1">
      <alignment/>
    </xf>
    <xf numFmtId="0" fontId="60" fillId="55" borderId="0" xfId="0" applyFont="1" applyFill="1" applyAlignment="1">
      <alignment horizontal="right"/>
    </xf>
    <xf numFmtId="0" fontId="60" fillId="55" borderId="19" xfId="0" applyFont="1" applyFill="1" applyBorder="1" applyAlignment="1">
      <alignment horizontal="right"/>
    </xf>
    <xf numFmtId="0" fontId="61" fillId="55" borderId="0" xfId="0" applyFont="1" applyFill="1" applyAlignment="1">
      <alignment/>
    </xf>
    <xf numFmtId="0" fontId="61" fillId="55" borderId="0" xfId="0" applyFont="1" applyFill="1" applyBorder="1" applyAlignment="1">
      <alignment/>
    </xf>
    <xf numFmtId="0" fontId="61" fillId="55" borderId="0" xfId="0" applyFont="1" applyFill="1" applyBorder="1" applyAlignment="1">
      <alignment/>
    </xf>
    <xf numFmtId="0" fontId="11" fillId="55" borderId="0" xfId="0" applyFont="1" applyFill="1" applyAlignment="1">
      <alignment/>
    </xf>
    <xf numFmtId="0" fontId="61" fillId="55" borderId="0" xfId="0" applyFont="1" applyFill="1" applyBorder="1" applyAlignment="1">
      <alignment horizontal="left" indent="2"/>
    </xf>
    <xf numFmtId="0" fontId="61" fillId="55" borderId="0" xfId="0" applyFont="1" applyFill="1" applyBorder="1" applyAlignment="1">
      <alignment horizontal="left" indent="4"/>
    </xf>
    <xf numFmtId="164" fontId="60" fillId="55" borderId="0" xfId="0" applyNumberFormat="1" applyFont="1" applyFill="1" applyAlignment="1">
      <alignment/>
    </xf>
    <xf numFmtId="0" fontId="62" fillId="55" borderId="0" xfId="0" applyFont="1" applyFill="1" applyBorder="1" applyAlignment="1">
      <alignment horizontal="left"/>
    </xf>
    <xf numFmtId="0" fontId="61" fillId="55" borderId="0" xfId="0" applyFont="1" applyFill="1" applyBorder="1" applyAlignment="1">
      <alignment horizontal="center"/>
    </xf>
    <xf numFmtId="0" fontId="60" fillId="55" borderId="0" xfId="0" applyFont="1" applyFill="1" applyBorder="1" applyAlignment="1">
      <alignment horizontal="left" vertical="top" wrapText="1"/>
    </xf>
    <xf numFmtId="164" fontId="61" fillId="55" borderId="0" xfId="158" applyNumberFormat="1" applyFont="1" applyFill="1" applyBorder="1" applyAlignment="1">
      <alignment horizontal="center" vertical="center" wrapText="1"/>
    </xf>
    <xf numFmtId="0" fontId="63" fillId="55" borderId="0" xfId="150" applyFont="1" applyFill="1" applyAlignment="1">
      <alignment horizontal="left" indent="2"/>
    </xf>
    <xf numFmtId="0" fontId="63" fillId="55" borderId="0" xfId="150" applyFont="1" applyFill="1" applyAlignment="1">
      <alignment/>
    </xf>
    <xf numFmtId="167" fontId="64" fillId="55" borderId="0" xfId="223" applyNumberFormat="1" applyFont="1" applyFill="1" applyBorder="1" applyAlignment="1">
      <alignment horizontal="right"/>
    </xf>
    <xf numFmtId="0" fontId="64" fillId="55" borderId="0" xfId="150" applyFont="1" applyFill="1" applyBorder="1" applyAlignment="1">
      <alignment horizontal="right"/>
    </xf>
    <xf numFmtId="0" fontId="63" fillId="55" borderId="0" xfId="150" applyFont="1" applyFill="1" applyAlignment="1">
      <alignment horizontal="right"/>
    </xf>
    <xf numFmtId="0" fontId="10" fillId="55" borderId="0" xfId="0" applyFont="1" applyFill="1" applyAlignment="1">
      <alignment/>
    </xf>
    <xf numFmtId="0" fontId="62" fillId="55" borderId="0" xfId="0" applyFont="1" applyFill="1" applyAlignment="1">
      <alignment/>
    </xf>
    <xf numFmtId="0" fontId="61" fillId="55" borderId="0" xfId="0" applyFont="1" applyFill="1" applyAlignment="1">
      <alignment horizontal="right"/>
    </xf>
    <xf numFmtId="165" fontId="62" fillId="55" borderId="0" xfId="158" applyNumberFormat="1" applyFont="1" applyFill="1" applyBorder="1" applyAlignment="1">
      <alignment horizontal="left" vertical="center" wrapText="1"/>
    </xf>
    <xf numFmtId="167" fontId="61" fillId="55" borderId="0" xfId="223" applyNumberFormat="1" applyFont="1" applyFill="1" applyAlignment="1">
      <alignment/>
    </xf>
    <xf numFmtId="166" fontId="61" fillId="55" borderId="0" xfId="0" applyNumberFormat="1" applyFont="1" applyFill="1" applyAlignment="1">
      <alignment/>
    </xf>
    <xf numFmtId="164" fontId="61" fillId="55" borderId="0" xfId="0" applyNumberFormat="1" applyFont="1" applyFill="1" applyAlignment="1">
      <alignment/>
    </xf>
    <xf numFmtId="0" fontId="61" fillId="55" borderId="0" xfId="0" applyFont="1" applyFill="1" applyBorder="1" applyAlignment="1">
      <alignment horizontal="center" vertical="center" wrapText="1"/>
    </xf>
    <xf numFmtId="168" fontId="61" fillId="55" borderId="0" xfId="158" applyNumberFormat="1" applyFont="1" applyFill="1" applyAlignment="1">
      <alignment/>
    </xf>
    <xf numFmtId="0" fontId="65" fillId="55" borderId="0" xfId="0" applyFont="1" applyFill="1" applyBorder="1" applyAlignment="1">
      <alignment/>
    </xf>
    <xf numFmtId="0" fontId="66" fillId="55" borderId="0" xfId="0" applyFont="1" applyFill="1" applyBorder="1" applyAlignment="1">
      <alignment/>
    </xf>
    <xf numFmtId="165" fontId="65" fillId="55" borderId="0" xfId="158" applyNumberFormat="1" applyFont="1" applyFill="1" applyBorder="1" applyAlignment="1">
      <alignment horizontal="left" vertical="center" wrapText="1"/>
    </xf>
    <xf numFmtId="165" fontId="66" fillId="55" borderId="0" xfId="158" applyNumberFormat="1" applyFont="1" applyFill="1" applyBorder="1" applyAlignment="1">
      <alignment horizontal="right"/>
    </xf>
    <xf numFmtId="10" fontId="66" fillId="0" borderId="0" xfId="223" applyNumberFormat="1" applyFont="1" applyBorder="1" applyAlignment="1">
      <alignment/>
    </xf>
    <xf numFmtId="172" fontId="61" fillId="55" borderId="0" xfId="0" applyNumberFormat="1" applyFont="1" applyFill="1" applyAlignment="1">
      <alignment/>
    </xf>
    <xf numFmtId="165" fontId="66" fillId="55" borderId="0" xfId="158" applyNumberFormat="1" applyFont="1" applyFill="1" applyBorder="1" applyAlignment="1">
      <alignment horizontal="left" vertical="center" wrapText="1"/>
    </xf>
    <xf numFmtId="165" fontId="61" fillId="55" borderId="0" xfId="158" applyNumberFormat="1" applyFont="1" applyFill="1" applyBorder="1" applyAlignment="1">
      <alignment horizontal="right"/>
    </xf>
    <xf numFmtId="164" fontId="66" fillId="55" borderId="0" xfId="223" applyNumberFormat="1" applyFont="1" applyFill="1" applyBorder="1" applyAlignment="1">
      <alignment horizontal="center" vertical="center" wrapText="1"/>
    </xf>
    <xf numFmtId="167" fontId="66" fillId="55" borderId="0" xfId="223" applyNumberFormat="1" applyFont="1" applyFill="1" applyBorder="1" applyAlignment="1">
      <alignment horizontal="center" vertical="center" wrapText="1"/>
    </xf>
    <xf numFmtId="167" fontId="65" fillId="55" borderId="0" xfId="223" applyNumberFormat="1" applyFont="1" applyFill="1" applyBorder="1" applyAlignment="1">
      <alignment/>
    </xf>
    <xf numFmtId="164" fontId="65" fillId="55" borderId="0" xfId="158" applyNumberFormat="1" applyFont="1" applyFill="1" applyBorder="1" applyAlignment="1">
      <alignment horizontal="center" vertical="center" wrapText="1"/>
    </xf>
    <xf numFmtId="164" fontId="65" fillId="55" borderId="0" xfId="158" applyNumberFormat="1" applyFont="1" applyFill="1" applyBorder="1" applyAlignment="1">
      <alignment/>
    </xf>
    <xf numFmtId="43" fontId="61" fillId="55" borderId="0" xfId="158" applyFont="1" applyFill="1" applyBorder="1" applyAlignment="1">
      <alignment/>
    </xf>
    <xf numFmtId="43" fontId="65" fillId="55" borderId="0" xfId="158" applyFont="1" applyFill="1" applyBorder="1" applyAlignment="1">
      <alignment/>
    </xf>
    <xf numFmtId="43" fontId="61" fillId="55" borderId="0" xfId="0" applyNumberFormat="1" applyFont="1" applyFill="1" applyBorder="1" applyAlignment="1">
      <alignment horizontal="center"/>
    </xf>
    <xf numFmtId="0" fontId="62" fillId="55" borderId="0" xfId="0" applyFont="1" applyFill="1" applyAlignment="1">
      <alignment/>
    </xf>
    <xf numFmtId="0" fontId="62" fillId="55" borderId="0" xfId="0" applyFont="1" applyFill="1" applyBorder="1" applyAlignment="1">
      <alignment/>
    </xf>
    <xf numFmtId="0" fontId="62" fillId="55" borderId="19" xfId="0" applyFont="1" applyFill="1" applyBorder="1" applyAlignment="1">
      <alignment/>
    </xf>
    <xf numFmtId="164" fontId="61" fillId="55" borderId="0" xfId="158" applyNumberFormat="1" applyFont="1" applyFill="1" applyAlignment="1">
      <alignment/>
    </xf>
    <xf numFmtId="9" fontId="61" fillId="55" borderId="0" xfId="223" applyFont="1" applyFill="1" applyAlignment="1">
      <alignment/>
    </xf>
    <xf numFmtId="0" fontId="61" fillId="55" borderId="19" xfId="0" applyFont="1" applyFill="1" applyBorder="1" applyAlignment="1">
      <alignment/>
    </xf>
    <xf numFmtId="0" fontId="61" fillId="55" borderId="19" xfId="0" applyFont="1" applyFill="1" applyBorder="1" applyAlignment="1">
      <alignment horizontal="right"/>
    </xf>
    <xf numFmtId="164" fontId="61" fillId="55" borderId="0" xfId="158" applyNumberFormat="1" applyFont="1" applyFill="1" applyBorder="1" applyAlignment="1">
      <alignment/>
    </xf>
    <xf numFmtId="165" fontId="61" fillId="55" borderId="0" xfId="158" applyNumberFormat="1" applyFont="1" applyFill="1" applyAlignment="1">
      <alignment/>
    </xf>
    <xf numFmtId="164" fontId="61" fillId="55" borderId="0" xfId="223" applyNumberFormat="1" applyFont="1" applyFill="1" applyAlignment="1">
      <alignment/>
    </xf>
    <xf numFmtId="164" fontId="61" fillId="55" borderId="0" xfId="223" applyNumberFormat="1" applyFont="1" applyFill="1" applyBorder="1" applyAlignment="1">
      <alignment horizontal="center" vertical="center" wrapText="1"/>
    </xf>
    <xf numFmtId="167" fontId="61" fillId="55" borderId="0" xfId="223" applyNumberFormat="1" applyFont="1" applyFill="1" applyBorder="1" applyAlignment="1">
      <alignment horizontal="center" vertical="center" wrapText="1"/>
    </xf>
    <xf numFmtId="166" fontId="61" fillId="55" borderId="0" xfId="0" applyNumberFormat="1" applyFont="1" applyFill="1" applyBorder="1" applyAlignment="1">
      <alignment/>
    </xf>
    <xf numFmtId="164" fontId="61" fillId="55" borderId="0" xfId="0" applyNumberFormat="1" applyFont="1" applyFill="1" applyBorder="1" applyAlignment="1">
      <alignment/>
    </xf>
    <xf numFmtId="43" fontId="61" fillId="55" borderId="0" xfId="0" applyNumberFormat="1" applyFont="1" applyFill="1" applyBorder="1" applyAlignment="1">
      <alignment/>
    </xf>
    <xf numFmtId="9" fontId="61" fillId="55" borderId="0" xfId="223" applyFont="1" applyFill="1" applyBorder="1" applyAlignment="1">
      <alignment horizontal="center" vertical="center" wrapText="1"/>
    </xf>
    <xf numFmtId="165" fontId="61" fillId="55" borderId="0" xfId="158" applyNumberFormat="1" applyFont="1" applyFill="1" applyBorder="1" applyAlignment="1">
      <alignment/>
    </xf>
    <xf numFmtId="0" fontId="67" fillId="55" borderId="0" xfId="0" applyFont="1" applyFill="1" applyBorder="1" applyAlignment="1">
      <alignment horizontal="center"/>
    </xf>
    <xf numFmtId="0" fontId="67" fillId="55" borderId="0" xfId="0" applyFont="1" applyFill="1" applyBorder="1" applyAlignment="1">
      <alignment/>
    </xf>
    <xf numFmtId="0" fontId="67" fillId="55" borderId="0" xfId="0" applyFont="1" applyFill="1" applyAlignment="1">
      <alignment/>
    </xf>
    <xf numFmtId="0" fontId="68" fillId="55" borderId="20" xfId="0" applyFont="1" applyFill="1" applyBorder="1" applyAlignment="1">
      <alignment horizontal="center" vertical="center"/>
    </xf>
    <xf numFmtId="0" fontId="68" fillId="55" borderId="19" xfId="0" applyFont="1" applyFill="1" applyBorder="1" applyAlignment="1">
      <alignment horizontal="center" vertical="center" wrapText="1"/>
    </xf>
    <xf numFmtId="0" fontId="68" fillId="55" borderId="0" xfId="0" applyFont="1" applyFill="1" applyBorder="1" applyAlignment="1">
      <alignment horizontal="center" vertical="center" wrapText="1"/>
    </xf>
    <xf numFmtId="164" fontId="68" fillId="55" borderId="0" xfId="158" applyNumberFormat="1" applyFont="1" applyFill="1" applyAlignment="1">
      <alignment horizontal="center" vertical="center" wrapText="1"/>
    </xf>
    <xf numFmtId="164" fontId="68" fillId="55" borderId="0" xfId="158" applyNumberFormat="1" applyFont="1" applyFill="1" applyBorder="1" applyAlignment="1">
      <alignment horizontal="center" vertical="center" wrapText="1"/>
    </xf>
    <xf numFmtId="167" fontId="60" fillId="55" borderId="0" xfId="223" applyNumberFormat="1" applyFont="1" applyFill="1" applyAlignment="1">
      <alignment/>
    </xf>
    <xf numFmtId="0" fontId="69" fillId="55" borderId="0" xfId="150" applyFont="1" applyFill="1" applyAlignment="1">
      <alignment horizontal="right"/>
    </xf>
    <xf numFmtId="0" fontId="68" fillId="55" borderId="20" xfId="0" applyFont="1" applyFill="1" applyBorder="1" applyAlignment="1">
      <alignment horizontal="center" vertical="center" wrapText="1"/>
    </xf>
    <xf numFmtId="164" fontId="68" fillId="55" borderId="0" xfId="158" applyNumberFormat="1" applyFont="1" applyFill="1" applyBorder="1" applyAlignment="1">
      <alignment/>
    </xf>
    <xf numFmtId="0" fontId="68" fillId="55" borderId="0" xfId="0" applyFont="1" applyFill="1" applyAlignment="1">
      <alignment horizontal="center"/>
    </xf>
    <xf numFmtId="164" fontId="68" fillId="55" borderId="0" xfId="158" applyNumberFormat="1" applyFont="1" applyFill="1" applyAlignment="1">
      <alignment/>
    </xf>
    <xf numFmtId="0" fontId="68" fillId="55" borderId="21" xfId="0" applyFont="1" applyFill="1" applyBorder="1" applyAlignment="1">
      <alignment horizontal="center" vertical="center" wrapText="1"/>
    </xf>
    <xf numFmtId="0" fontId="68" fillId="55" borderId="0" xfId="0" applyFont="1" applyFill="1" applyAlignment="1">
      <alignment/>
    </xf>
    <xf numFmtId="0" fontId="70" fillId="55" borderId="0" xfId="0" applyFont="1" applyFill="1" applyAlignment="1">
      <alignment/>
    </xf>
    <xf numFmtId="0" fontId="68" fillId="55" borderId="0" xfId="0" applyFont="1" applyFill="1" applyAlignment="1">
      <alignment horizontal="right"/>
    </xf>
    <xf numFmtId="0" fontId="68" fillId="55" borderId="0" xfId="0" applyFont="1" applyFill="1" applyAlignment="1">
      <alignment horizontal="left" indent="2"/>
    </xf>
    <xf numFmtId="43" fontId="68" fillId="55" borderId="0" xfId="158" applyFont="1" applyFill="1" applyAlignment="1">
      <alignment/>
    </xf>
    <xf numFmtId="164" fontId="68" fillId="55" borderId="19" xfId="158" applyNumberFormat="1" applyFont="1" applyFill="1" applyBorder="1" applyAlignment="1">
      <alignment/>
    </xf>
    <xf numFmtId="0" fontId="68" fillId="55" borderId="20" xfId="0" applyFont="1" applyFill="1" applyBorder="1" applyAlignment="1">
      <alignment/>
    </xf>
    <xf numFmtId="0" fontId="68" fillId="55" borderId="20" xfId="0" applyFont="1" applyFill="1" applyBorder="1" applyAlignment="1">
      <alignment horizontal="right"/>
    </xf>
    <xf numFmtId="164" fontId="68" fillId="55" borderId="20" xfId="158" applyNumberFormat="1" applyFont="1" applyFill="1" applyBorder="1" applyAlignment="1">
      <alignment/>
    </xf>
    <xf numFmtId="164" fontId="68" fillId="55" borderId="0" xfId="0" applyNumberFormat="1" applyFont="1" applyFill="1" applyAlignment="1">
      <alignment/>
    </xf>
    <xf numFmtId="0" fontId="68" fillId="56" borderId="0" xfId="0" applyFont="1" applyFill="1" applyAlignment="1">
      <alignment/>
    </xf>
    <xf numFmtId="164" fontId="68" fillId="56" borderId="0" xfId="158" applyNumberFormat="1" applyFont="1" applyFill="1" applyAlignment="1">
      <alignment/>
    </xf>
    <xf numFmtId="164" fontId="68" fillId="55" borderId="20" xfId="0" applyNumberFormat="1" applyFont="1" applyFill="1" applyBorder="1" applyAlignment="1">
      <alignment/>
    </xf>
    <xf numFmtId="164" fontId="68" fillId="55" borderId="0" xfId="158" applyNumberFormat="1" applyFont="1" applyFill="1" applyAlignment="1">
      <alignment horizontal="right"/>
    </xf>
    <xf numFmtId="164" fontId="68" fillId="55" borderId="20" xfId="158" applyNumberFormat="1" applyFont="1" applyFill="1" applyBorder="1" applyAlignment="1">
      <alignment horizontal="right"/>
    </xf>
    <xf numFmtId="0" fontId="68" fillId="55" borderId="0" xfId="0" applyFont="1" applyFill="1" applyBorder="1" applyAlignment="1">
      <alignment/>
    </xf>
    <xf numFmtId="0" fontId="68" fillId="55" borderId="0" xfId="0" applyFont="1" applyFill="1" applyBorder="1" applyAlignment="1">
      <alignment horizontal="left" indent="2"/>
    </xf>
    <xf numFmtId="10" fontId="68" fillId="55" borderId="0" xfId="223" applyNumberFormat="1" applyFont="1" applyFill="1" applyAlignment="1">
      <alignment/>
    </xf>
    <xf numFmtId="10" fontId="68" fillId="55" borderId="0" xfId="0" applyNumberFormat="1" applyFont="1" applyFill="1" applyAlignment="1">
      <alignment/>
    </xf>
    <xf numFmtId="0" fontId="71" fillId="55" borderId="20" xfId="0" applyFont="1" applyFill="1" applyBorder="1" applyAlignment="1">
      <alignment/>
    </xf>
    <xf numFmtId="164" fontId="71" fillId="55" borderId="20" xfId="158" applyNumberFormat="1" applyFont="1" applyFill="1" applyBorder="1" applyAlignment="1">
      <alignment/>
    </xf>
    <xf numFmtId="0" fontId="72" fillId="55" borderId="0" xfId="0" applyFont="1" applyFill="1" applyAlignment="1">
      <alignment/>
    </xf>
    <xf numFmtId="0" fontId="68" fillId="55" borderId="22" xfId="0" applyFont="1" applyFill="1" applyBorder="1" applyAlignment="1">
      <alignment horizontal="center" vertical="center" wrapText="1"/>
    </xf>
    <xf numFmtId="0" fontId="68" fillId="55" borderId="23" xfId="0" applyFont="1" applyFill="1" applyBorder="1" applyAlignment="1">
      <alignment horizontal="center" vertical="center" wrapText="1"/>
    </xf>
    <xf numFmtId="164" fontId="68" fillId="55" borderId="24" xfId="158" applyNumberFormat="1" applyFont="1" applyFill="1" applyBorder="1" applyAlignment="1">
      <alignment horizontal="center" vertical="center" wrapText="1"/>
    </xf>
    <xf numFmtId="164" fontId="68" fillId="55" borderId="21" xfId="158" applyNumberFormat="1" applyFont="1" applyFill="1" applyBorder="1" applyAlignment="1">
      <alignment horizontal="center" vertical="center" wrapText="1"/>
    </xf>
    <xf numFmtId="164" fontId="68" fillId="56" borderId="24" xfId="158" applyNumberFormat="1" applyFont="1" applyFill="1" applyBorder="1" applyAlignment="1">
      <alignment horizontal="center" vertical="center" wrapText="1"/>
    </xf>
    <xf numFmtId="164" fontId="68" fillId="56" borderId="21" xfId="158" applyNumberFormat="1" applyFont="1" applyFill="1" applyBorder="1" applyAlignment="1">
      <alignment horizontal="center" vertical="center" wrapText="1"/>
    </xf>
    <xf numFmtId="164" fontId="68" fillId="56" borderId="25" xfId="158" applyNumberFormat="1" applyFont="1" applyFill="1" applyBorder="1" applyAlignment="1">
      <alignment horizontal="center" vertical="center" wrapText="1"/>
    </xf>
    <xf numFmtId="164" fontId="68" fillId="55" borderId="26" xfId="158" applyNumberFormat="1" applyFont="1" applyFill="1" applyBorder="1" applyAlignment="1">
      <alignment horizontal="center" vertical="center" wrapText="1"/>
    </xf>
    <xf numFmtId="164" fontId="68" fillId="55" borderId="27" xfId="158" applyNumberFormat="1" applyFont="1" applyFill="1" applyBorder="1" applyAlignment="1">
      <alignment horizontal="center" vertical="center" wrapText="1"/>
    </xf>
    <xf numFmtId="0" fontId="68" fillId="55" borderId="28" xfId="0" applyFont="1" applyFill="1" applyBorder="1" applyAlignment="1">
      <alignment horizontal="center" vertical="center" wrapText="1"/>
    </xf>
    <xf numFmtId="164" fontId="68" fillId="55" borderId="29" xfId="158" applyNumberFormat="1" applyFont="1" applyFill="1" applyBorder="1" applyAlignment="1">
      <alignment horizontal="center" vertical="center" wrapText="1"/>
    </xf>
    <xf numFmtId="164" fontId="68" fillId="55" borderId="19" xfId="158" applyNumberFormat="1" applyFont="1" applyFill="1" applyBorder="1" applyAlignment="1">
      <alignment horizontal="center" vertical="center" wrapText="1"/>
    </xf>
    <xf numFmtId="43" fontId="68" fillId="56" borderId="26" xfId="158" applyFont="1" applyFill="1" applyBorder="1" applyAlignment="1">
      <alignment horizontal="center" vertical="center" wrapText="1"/>
    </xf>
    <xf numFmtId="43" fontId="68" fillId="56" borderId="0" xfId="158" applyFont="1" applyFill="1" applyBorder="1" applyAlignment="1">
      <alignment horizontal="center" vertical="center" wrapText="1"/>
    </xf>
    <xf numFmtId="164" fontId="68" fillId="56" borderId="27" xfId="158" applyNumberFormat="1" applyFont="1" applyFill="1" applyBorder="1" applyAlignment="1">
      <alignment horizontal="center" vertical="center" wrapText="1"/>
    </xf>
    <xf numFmtId="164" fontId="71" fillId="55" borderId="22" xfId="158" applyNumberFormat="1" applyFont="1" applyFill="1" applyBorder="1" applyAlignment="1">
      <alignment horizontal="center" vertical="center" wrapText="1"/>
    </xf>
    <xf numFmtId="164" fontId="71" fillId="55" borderId="20" xfId="158" applyNumberFormat="1" applyFont="1" applyFill="1" applyBorder="1" applyAlignment="1">
      <alignment horizontal="center" vertical="center" wrapText="1"/>
    </xf>
    <xf numFmtId="164" fontId="71" fillId="55" borderId="23" xfId="158" applyNumberFormat="1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right" wrapText="1"/>
    </xf>
    <xf numFmtId="0" fontId="71" fillId="55" borderId="30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165" fontId="71" fillId="55" borderId="0" xfId="158" applyNumberFormat="1" applyFont="1" applyFill="1" applyBorder="1" applyAlignment="1">
      <alignment horizontal="left" vertical="center" wrapText="1"/>
    </xf>
    <xf numFmtId="165" fontId="68" fillId="55" borderId="0" xfId="158" applyNumberFormat="1" applyFont="1" applyFill="1" applyBorder="1" applyAlignment="1">
      <alignment horizontal="center" vertical="center" wrapText="1"/>
    </xf>
    <xf numFmtId="167" fontId="68" fillId="55" borderId="0" xfId="223" applyNumberFormat="1" applyFont="1" applyFill="1" applyAlignment="1">
      <alignment/>
    </xf>
    <xf numFmtId="164" fontId="71" fillId="55" borderId="0" xfId="0" applyNumberFormat="1" applyFont="1" applyFill="1" applyAlignment="1">
      <alignment/>
    </xf>
    <xf numFmtId="165" fontId="71" fillId="55" borderId="19" xfId="158" applyNumberFormat="1" applyFont="1" applyFill="1" applyBorder="1" applyAlignment="1">
      <alignment horizontal="left" vertical="center" wrapText="1"/>
    </xf>
    <xf numFmtId="165" fontId="68" fillId="55" borderId="19" xfId="158" applyNumberFormat="1" applyFont="1" applyFill="1" applyBorder="1" applyAlignment="1">
      <alignment horizontal="center" vertical="center" wrapText="1"/>
    </xf>
    <xf numFmtId="164" fontId="71" fillId="55" borderId="19" xfId="0" applyNumberFormat="1" applyFont="1" applyFill="1" applyBorder="1" applyAlignment="1">
      <alignment/>
    </xf>
    <xf numFmtId="165" fontId="71" fillId="55" borderId="20" xfId="158" applyNumberFormat="1" applyFont="1" applyFill="1" applyBorder="1" applyAlignment="1">
      <alignment horizontal="left" vertical="center" wrapText="1"/>
    </xf>
    <xf numFmtId="165" fontId="68" fillId="55" borderId="20" xfId="158" applyNumberFormat="1" applyFont="1" applyFill="1" applyBorder="1" applyAlignment="1">
      <alignment horizontal="center" vertical="center" wrapText="1"/>
    </xf>
    <xf numFmtId="165" fontId="68" fillId="55" borderId="20" xfId="158" applyNumberFormat="1" applyFont="1" applyFill="1" applyBorder="1" applyAlignment="1">
      <alignment/>
    </xf>
    <xf numFmtId="164" fontId="71" fillId="55" borderId="0" xfId="158" applyNumberFormat="1" applyFont="1" applyFill="1" applyBorder="1" applyAlignment="1">
      <alignment vertical="center" wrapText="1"/>
    </xf>
    <xf numFmtId="165" fontId="70" fillId="55" borderId="19" xfId="158" applyNumberFormat="1" applyFont="1" applyFill="1" applyBorder="1" applyAlignment="1">
      <alignment horizontal="left" vertical="center" wrapText="1"/>
    </xf>
    <xf numFmtId="43" fontId="68" fillId="55" borderId="19" xfId="158" applyNumberFormat="1" applyFont="1" applyFill="1" applyBorder="1" applyAlignment="1">
      <alignment horizontal="center"/>
    </xf>
    <xf numFmtId="166" fontId="68" fillId="55" borderId="0" xfId="0" applyNumberFormat="1" applyFont="1" applyFill="1" applyAlignment="1">
      <alignment/>
    </xf>
    <xf numFmtId="43" fontId="68" fillId="55" borderId="19" xfId="158" applyNumberFormat="1" applyFont="1" applyFill="1" applyBorder="1" applyAlignment="1">
      <alignment/>
    </xf>
    <xf numFmtId="165" fontId="73" fillId="55" borderId="0" xfId="158" applyNumberFormat="1" applyFont="1" applyFill="1" applyBorder="1" applyAlignment="1">
      <alignment horizontal="left" vertical="center" wrapText="1"/>
    </xf>
    <xf numFmtId="165" fontId="71" fillId="55" borderId="0" xfId="158" applyNumberFormat="1" applyFont="1" applyFill="1" applyBorder="1" applyAlignment="1">
      <alignment horizontal="center" vertical="center" wrapText="1"/>
    </xf>
    <xf numFmtId="165" fontId="68" fillId="55" borderId="0" xfId="158" applyNumberFormat="1" applyFont="1" applyFill="1" applyBorder="1" applyAlignment="1">
      <alignment horizontal="left" vertical="center" wrapText="1"/>
    </xf>
    <xf numFmtId="164" fontId="68" fillId="55" borderId="0" xfId="158" applyNumberFormat="1" applyFont="1" applyFill="1" applyBorder="1" applyAlignment="1">
      <alignment horizontal="center"/>
    </xf>
    <xf numFmtId="165" fontId="68" fillId="55" borderId="19" xfId="158" applyNumberFormat="1" applyFont="1" applyFill="1" applyBorder="1" applyAlignment="1">
      <alignment horizontal="left" vertical="center" wrapText="1"/>
    </xf>
    <xf numFmtId="164" fontId="68" fillId="55" borderId="19" xfId="158" applyNumberFormat="1" applyFont="1" applyFill="1" applyBorder="1" applyAlignment="1">
      <alignment horizontal="center"/>
    </xf>
    <xf numFmtId="164" fontId="71" fillId="55" borderId="0" xfId="158" applyNumberFormat="1" applyFont="1" applyFill="1" applyBorder="1" applyAlignment="1">
      <alignment horizontal="center"/>
    </xf>
    <xf numFmtId="164" fontId="71" fillId="55" borderId="0" xfId="158" applyNumberFormat="1" applyFont="1" applyFill="1" applyBorder="1" applyAlignment="1">
      <alignment horizontal="center" vertical="center" wrapText="1"/>
    </xf>
    <xf numFmtId="165" fontId="68" fillId="55" borderId="19" xfId="158" applyNumberFormat="1" applyFont="1" applyFill="1" applyBorder="1" applyAlignment="1">
      <alignment horizontal="right"/>
    </xf>
    <xf numFmtId="165" fontId="68" fillId="0" borderId="31" xfId="158" applyNumberFormat="1" applyFont="1" applyBorder="1" applyAlignment="1">
      <alignment/>
    </xf>
    <xf numFmtId="0" fontId="74" fillId="55" borderId="0" xfId="0" applyFont="1" applyFill="1" applyAlignment="1">
      <alignment/>
    </xf>
    <xf numFmtId="9" fontId="74" fillId="55" borderId="0" xfId="223" applyFont="1" applyFill="1" applyAlignment="1">
      <alignment/>
    </xf>
    <xf numFmtId="167" fontId="75" fillId="55" borderId="0" xfId="223" applyNumberFormat="1" applyFont="1" applyFill="1" applyBorder="1" applyAlignment="1">
      <alignment horizontal="right"/>
    </xf>
    <xf numFmtId="168" fontId="60" fillId="55" borderId="0" xfId="158" applyNumberFormat="1" applyFont="1" applyFill="1" applyAlignment="1">
      <alignment/>
    </xf>
    <xf numFmtId="0" fontId="63" fillId="55" borderId="0" xfId="150" applyFont="1" applyFill="1" applyBorder="1" applyAlignment="1">
      <alignment horizontal="left" indent="2"/>
    </xf>
    <xf numFmtId="0" fontId="62" fillId="55" borderId="0" xfId="0" applyFont="1" applyFill="1" applyBorder="1" applyAlignment="1">
      <alignment horizontal="left"/>
    </xf>
    <xf numFmtId="0" fontId="61" fillId="55" borderId="0" xfId="0" applyFont="1" applyFill="1" applyBorder="1" applyAlignment="1">
      <alignment horizontal="center"/>
    </xf>
    <xf numFmtId="0" fontId="60" fillId="55" borderId="21" xfId="0" applyFont="1" applyFill="1" applyBorder="1" applyAlignment="1">
      <alignment horizontal="left" vertical="top" wrapText="1"/>
    </xf>
    <xf numFmtId="0" fontId="60" fillId="55" borderId="0" xfId="0" applyFont="1" applyFill="1" applyBorder="1" applyAlignment="1">
      <alignment horizontal="left" vertical="top" wrapText="1"/>
    </xf>
    <xf numFmtId="0" fontId="68" fillId="55" borderId="21" xfId="0" applyFont="1" applyFill="1" applyBorder="1" applyAlignment="1">
      <alignment horizontal="center" vertical="center" wrapText="1"/>
    </xf>
    <xf numFmtId="0" fontId="68" fillId="55" borderId="19" xfId="0" applyFont="1" applyFill="1" applyBorder="1" applyAlignment="1">
      <alignment horizontal="center" vertical="center" wrapText="1"/>
    </xf>
    <xf numFmtId="0" fontId="68" fillId="55" borderId="21" xfId="0" applyFont="1" applyFill="1" applyBorder="1" applyAlignment="1">
      <alignment horizontal="center" vertical="center"/>
    </xf>
    <xf numFmtId="0" fontId="68" fillId="55" borderId="19" xfId="0" applyFont="1" applyFill="1" applyBorder="1" applyAlignment="1">
      <alignment horizontal="center" vertical="center"/>
    </xf>
    <xf numFmtId="0" fontId="68" fillId="55" borderId="0" xfId="0" applyFont="1" applyFill="1" applyBorder="1" applyAlignment="1">
      <alignment horizontal="center" vertical="center" wrapText="1"/>
    </xf>
    <xf numFmtId="0" fontId="68" fillId="55" borderId="20" xfId="0" applyFont="1" applyFill="1" applyBorder="1" applyAlignment="1">
      <alignment horizontal="center" vertical="center" wrapText="1"/>
    </xf>
    <xf numFmtId="0" fontId="68" fillId="55" borderId="0" xfId="0" applyFont="1" applyFill="1" applyBorder="1" applyAlignment="1">
      <alignment horizontal="center" vertical="center"/>
    </xf>
    <xf numFmtId="0" fontId="61" fillId="55" borderId="21" xfId="0" applyFont="1" applyFill="1" applyBorder="1" applyAlignment="1">
      <alignment horizontal="left" vertical="top" wrapText="1"/>
    </xf>
    <xf numFmtId="0" fontId="61" fillId="55" borderId="0" xfId="0" applyFont="1" applyFill="1" applyBorder="1" applyAlignment="1">
      <alignment horizontal="left" vertical="top" wrapText="1"/>
    </xf>
    <xf numFmtId="0" fontId="68" fillId="55" borderId="24" xfId="0" applyFont="1" applyFill="1" applyBorder="1" applyAlignment="1">
      <alignment horizontal="center" vertical="center"/>
    </xf>
    <xf numFmtId="0" fontId="68" fillId="55" borderId="25" xfId="0" applyFont="1" applyFill="1" applyBorder="1" applyAlignment="1">
      <alignment horizontal="center" vertical="center"/>
    </xf>
    <xf numFmtId="0" fontId="68" fillId="55" borderId="29" xfId="0" applyFont="1" applyFill="1" applyBorder="1" applyAlignment="1">
      <alignment horizontal="center" vertical="center"/>
    </xf>
    <xf numFmtId="0" fontId="68" fillId="55" borderId="32" xfId="0" applyFont="1" applyFill="1" applyBorder="1" applyAlignment="1">
      <alignment horizontal="center" vertical="center"/>
    </xf>
    <xf numFmtId="0" fontId="68" fillId="55" borderId="33" xfId="0" applyFont="1" applyFill="1" applyBorder="1" applyAlignment="1">
      <alignment horizontal="center" vertical="center" wrapText="1"/>
    </xf>
    <xf numFmtId="0" fontId="68" fillId="55" borderId="34" xfId="0" applyFont="1" applyFill="1" applyBorder="1" applyAlignment="1">
      <alignment horizontal="center" vertical="center" wrapText="1"/>
    </xf>
    <xf numFmtId="0" fontId="68" fillId="55" borderId="35" xfId="0" applyFont="1" applyFill="1" applyBorder="1" applyAlignment="1">
      <alignment horizontal="center" vertical="center" wrapText="1"/>
    </xf>
    <xf numFmtId="0" fontId="68" fillId="55" borderId="24" xfId="0" applyFont="1" applyFill="1" applyBorder="1" applyAlignment="1">
      <alignment horizontal="right" vertical="center" wrapText="1"/>
    </xf>
    <xf numFmtId="0" fontId="68" fillId="55" borderId="25" xfId="0" applyFont="1" applyFill="1" applyBorder="1" applyAlignment="1">
      <alignment horizontal="right" vertical="center" wrapText="1"/>
    </xf>
    <xf numFmtId="0" fontId="68" fillId="55" borderId="26" xfId="0" applyFont="1" applyFill="1" applyBorder="1" applyAlignment="1">
      <alignment horizontal="right" vertical="center" wrapText="1"/>
    </xf>
    <xf numFmtId="0" fontId="68" fillId="55" borderId="27" xfId="0" applyFont="1" applyFill="1" applyBorder="1" applyAlignment="1">
      <alignment horizontal="right" vertical="center" wrapText="1"/>
    </xf>
    <xf numFmtId="0" fontId="68" fillId="55" borderId="29" xfId="0" applyFont="1" applyFill="1" applyBorder="1" applyAlignment="1">
      <alignment horizontal="right" vertical="center" wrapText="1"/>
    </xf>
    <xf numFmtId="0" fontId="68" fillId="55" borderId="32" xfId="0" applyFont="1" applyFill="1" applyBorder="1" applyAlignment="1">
      <alignment horizontal="right" vertical="center" wrapText="1"/>
    </xf>
    <xf numFmtId="0" fontId="68" fillId="55" borderId="22" xfId="0" applyFont="1" applyFill="1" applyBorder="1" applyAlignment="1">
      <alignment horizontal="right" vertical="center" wrapText="1"/>
    </xf>
    <xf numFmtId="0" fontId="68" fillId="55" borderId="20" xfId="0" applyFont="1" applyFill="1" applyBorder="1" applyAlignment="1">
      <alignment horizontal="right" vertical="center" wrapText="1"/>
    </xf>
    <xf numFmtId="0" fontId="68" fillId="55" borderId="23" xfId="0" applyFont="1" applyFill="1" applyBorder="1" applyAlignment="1">
      <alignment horizontal="right" vertical="center" wrapText="1"/>
    </xf>
    <xf numFmtId="0" fontId="71" fillId="55" borderId="22" xfId="0" applyFont="1" applyFill="1" applyBorder="1" applyAlignment="1">
      <alignment horizontal="center" vertical="center" wrapText="1"/>
    </xf>
    <xf numFmtId="0" fontId="73" fillId="55" borderId="20" xfId="0" applyFont="1" applyFill="1" applyBorder="1" applyAlignment="1">
      <alignment horizontal="center" vertical="center" wrapText="1"/>
    </xf>
    <xf numFmtId="0" fontId="73" fillId="55" borderId="23" xfId="0" applyFont="1" applyFill="1" applyBorder="1" applyAlignment="1">
      <alignment horizontal="center" vertical="center" wrapText="1"/>
    </xf>
    <xf numFmtId="0" fontId="68" fillId="55" borderId="22" xfId="0" applyFont="1" applyFill="1" applyBorder="1" applyAlignment="1">
      <alignment horizontal="center" vertical="center" wrapText="1"/>
    </xf>
    <xf numFmtId="0" fontId="68" fillId="55" borderId="23" xfId="0" applyFont="1" applyFill="1" applyBorder="1" applyAlignment="1">
      <alignment horizontal="center" vertical="center" wrapText="1"/>
    </xf>
  </cellXfs>
  <cellStyles count="24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4" xfId="19"/>
    <cellStyle name="20% - Énfasis2" xfId="20"/>
    <cellStyle name="20% - Énfasis2 2" xfId="21"/>
    <cellStyle name="20% - Énfasis2 2 2" xfId="22"/>
    <cellStyle name="20% - Énfasis2 3" xfId="23"/>
    <cellStyle name="20% - Énfasis2 4" xfId="24"/>
    <cellStyle name="20% - Énfasis3" xfId="25"/>
    <cellStyle name="20% - Énfasis3 2" xfId="26"/>
    <cellStyle name="20% - Énfasis3 2 2" xfId="27"/>
    <cellStyle name="20% - Énfasis3 3" xfId="28"/>
    <cellStyle name="20% - Énfasis3 4" xfId="29"/>
    <cellStyle name="20% - Énfasis4" xfId="30"/>
    <cellStyle name="20% - Énfasis4 2" xfId="31"/>
    <cellStyle name="20% - Énfasis4 2 2" xfId="32"/>
    <cellStyle name="20% - Énfasis4 3" xfId="33"/>
    <cellStyle name="20% - Énfasis4 4" xfId="34"/>
    <cellStyle name="20% - Énfasis5" xfId="35"/>
    <cellStyle name="20% - Énfasis5 2" xfId="36"/>
    <cellStyle name="20% - Énfasis5 2 2" xfId="37"/>
    <cellStyle name="20% - Énfasis5 3" xfId="38"/>
    <cellStyle name="20% - Énfasis5 4" xfId="39"/>
    <cellStyle name="20% - Énfasis6" xfId="40"/>
    <cellStyle name="20% - Énfasis6 2" xfId="41"/>
    <cellStyle name="20% - Énfasis6 2 2" xfId="42"/>
    <cellStyle name="20% - Énfasis6 3" xfId="43"/>
    <cellStyle name="20% - Énfasis6 4" xfId="44"/>
    <cellStyle name="40% - Énfasis1" xfId="45"/>
    <cellStyle name="40% - Énfasis1 2" xfId="46"/>
    <cellStyle name="40% - Énfasis1 2 2" xfId="47"/>
    <cellStyle name="40% - Énfasis1 3" xfId="48"/>
    <cellStyle name="40% - Énfasis1 4" xfId="49"/>
    <cellStyle name="40% - Énfasis2" xfId="50"/>
    <cellStyle name="40% - Énfasis2 2" xfId="51"/>
    <cellStyle name="40% - Énfasis2 2 2" xfId="52"/>
    <cellStyle name="40% - Énfasis2 3" xfId="53"/>
    <cellStyle name="40% - Énfasis2 4" xfId="54"/>
    <cellStyle name="40% - Énfasis3" xfId="55"/>
    <cellStyle name="40% - Énfasis3 2" xfId="56"/>
    <cellStyle name="40% - Énfasis3 2 2" xfId="57"/>
    <cellStyle name="40% - Énfasis3 3" xfId="58"/>
    <cellStyle name="40% - Énfasis3 4" xfId="59"/>
    <cellStyle name="40% - Énfasis4" xfId="60"/>
    <cellStyle name="40% - Énfasis4 2" xfId="61"/>
    <cellStyle name="40% - Énfasis4 2 2" xfId="62"/>
    <cellStyle name="40% - Énfasis4 3" xfId="63"/>
    <cellStyle name="40% - Énfasis4 4" xfId="64"/>
    <cellStyle name="40% - Énfasis5" xfId="65"/>
    <cellStyle name="40% - Énfasis5 2" xfId="66"/>
    <cellStyle name="40% - Énfasis5 2 2" xfId="67"/>
    <cellStyle name="40% - Énfasis5 3" xfId="68"/>
    <cellStyle name="40% - Énfasis5 4" xfId="69"/>
    <cellStyle name="40% - Énfasis6" xfId="70"/>
    <cellStyle name="40% - Énfasis6 2" xfId="71"/>
    <cellStyle name="40% - Énfasis6 2 2" xfId="72"/>
    <cellStyle name="40% - Énfasis6 3" xfId="73"/>
    <cellStyle name="40% - Énfasis6 4" xfId="74"/>
    <cellStyle name="60% - Énfasis1" xfId="75"/>
    <cellStyle name="60% - Énfasis1 2" xfId="76"/>
    <cellStyle name="60% - Énfasis1 3" xfId="77"/>
    <cellStyle name="60% - Énfasis1 4" xfId="78"/>
    <cellStyle name="60% - Énfasis2" xfId="79"/>
    <cellStyle name="60% - Énfasis2 2" xfId="80"/>
    <cellStyle name="60% - Énfasis2 3" xfId="81"/>
    <cellStyle name="60% - Énfasis2 4" xfId="82"/>
    <cellStyle name="60% - Énfasis3" xfId="83"/>
    <cellStyle name="60% - Énfasis3 2" xfId="84"/>
    <cellStyle name="60% - Énfasis3 3" xfId="85"/>
    <cellStyle name="60% - Énfasis3 4" xfId="86"/>
    <cellStyle name="60% - Énfasis4" xfId="87"/>
    <cellStyle name="60% - Énfasis4 2" xfId="88"/>
    <cellStyle name="60% - Énfasis4 3" xfId="89"/>
    <cellStyle name="60% - Énfasis4 4" xfId="90"/>
    <cellStyle name="60% - Énfasis5" xfId="91"/>
    <cellStyle name="60% - Énfasis5 2" xfId="92"/>
    <cellStyle name="60% - Énfasis5 3" xfId="93"/>
    <cellStyle name="60% - Énfasis5 4" xfId="94"/>
    <cellStyle name="60% - Énfasis6" xfId="95"/>
    <cellStyle name="60% - Énfasis6 2" xfId="96"/>
    <cellStyle name="60% - Énfasis6 3" xfId="97"/>
    <cellStyle name="60% - Énfasis6 4" xfId="98"/>
    <cellStyle name="Buena" xfId="99"/>
    <cellStyle name="Buena 2" xfId="100"/>
    <cellStyle name="Buena 3" xfId="101"/>
    <cellStyle name="Buena 4" xfId="102"/>
    <cellStyle name="Cálculo" xfId="103"/>
    <cellStyle name="Cálculo 2" xfId="104"/>
    <cellStyle name="Cálculo 3" xfId="105"/>
    <cellStyle name="Cálculo 4" xfId="106"/>
    <cellStyle name="Celda de comprobación" xfId="107"/>
    <cellStyle name="Celda de comprobación 2" xfId="108"/>
    <cellStyle name="Celda de comprobación 3" xfId="109"/>
    <cellStyle name="Celda de comprobación 4" xfId="110"/>
    <cellStyle name="Celda vinculada" xfId="111"/>
    <cellStyle name="Celda vinculada 2" xfId="112"/>
    <cellStyle name="Celda vinculada 3" xfId="113"/>
    <cellStyle name="Celda vinculada 4" xfId="114"/>
    <cellStyle name="Encabezado 1" xfId="115"/>
    <cellStyle name="Encabezado 4" xfId="116"/>
    <cellStyle name="Encabezado 4 2" xfId="117"/>
    <cellStyle name="Encabezado 4 3" xfId="118"/>
    <cellStyle name="Encabezado 4 4" xfId="119"/>
    <cellStyle name="ENDARO" xfId="120"/>
    <cellStyle name="Énfasis1" xfId="121"/>
    <cellStyle name="Énfasis1 2" xfId="122"/>
    <cellStyle name="Énfasis1 3" xfId="123"/>
    <cellStyle name="Énfasis1 4" xfId="124"/>
    <cellStyle name="Énfasis2" xfId="125"/>
    <cellStyle name="Énfasis2 2" xfId="126"/>
    <cellStyle name="Énfasis2 3" xfId="127"/>
    <cellStyle name="Énfasis2 4" xfId="128"/>
    <cellStyle name="Énfasis3" xfId="129"/>
    <cellStyle name="Énfasis3 2" xfId="130"/>
    <cellStyle name="Énfasis3 3" xfId="131"/>
    <cellStyle name="Énfasis3 4" xfId="132"/>
    <cellStyle name="Énfasis4" xfId="133"/>
    <cellStyle name="Énfasis4 2" xfId="134"/>
    <cellStyle name="Énfasis4 3" xfId="135"/>
    <cellStyle name="Énfasis4 4" xfId="136"/>
    <cellStyle name="Énfasis5" xfId="137"/>
    <cellStyle name="Énfasis5 2" xfId="138"/>
    <cellStyle name="Énfasis5 3" xfId="139"/>
    <cellStyle name="Énfasis5 4" xfId="140"/>
    <cellStyle name="Énfasis6" xfId="141"/>
    <cellStyle name="Énfasis6 2" xfId="142"/>
    <cellStyle name="Énfasis6 3" xfId="143"/>
    <cellStyle name="Énfasis6 4" xfId="144"/>
    <cellStyle name="Entrada" xfId="145"/>
    <cellStyle name="Entrada 2" xfId="146"/>
    <cellStyle name="Entrada 3" xfId="147"/>
    <cellStyle name="Entrada 4" xfId="148"/>
    <cellStyle name="Euro" xfId="149"/>
    <cellStyle name="Hyperlink" xfId="150"/>
    <cellStyle name="Hipervínculo 2" xfId="151"/>
    <cellStyle name="Incorrecto" xfId="152"/>
    <cellStyle name="Incorrecto 2" xfId="153"/>
    <cellStyle name="Incorrecto 3" xfId="154"/>
    <cellStyle name="Incorrecto 4" xfId="155"/>
    <cellStyle name="JUJU" xfId="156"/>
    <cellStyle name="JUJU 2" xfId="157"/>
    <cellStyle name="Comma" xfId="158"/>
    <cellStyle name="Comma [0]" xfId="159"/>
    <cellStyle name="Millares 2" xfId="160"/>
    <cellStyle name="Millares 2 2" xfId="161"/>
    <cellStyle name="Millares 2 3" xfId="162"/>
    <cellStyle name="Millares 3" xfId="163"/>
    <cellStyle name="Millares 4" xfId="164"/>
    <cellStyle name="Millares 5" xfId="165"/>
    <cellStyle name="Millares 5 2" xfId="166"/>
    <cellStyle name="Millares 6" xfId="167"/>
    <cellStyle name="Millares 7" xfId="168"/>
    <cellStyle name="Millares 7 2" xfId="169"/>
    <cellStyle name="Millares 8" xfId="170"/>
    <cellStyle name="Millares 8 2" xfId="171"/>
    <cellStyle name="Currency" xfId="172"/>
    <cellStyle name="Currency [0]" xfId="173"/>
    <cellStyle name="Neutral" xfId="174"/>
    <cellStyle name="Neutral 2" xfId="175"/>
    <cellStyle name="Normal 2" xfId="176"/>
    <cellStyle name="Normal 2 2" xfId="177"/>
    <cellStyle name="Normal 2 2 2" xfId="178"/>
    <cellStyle name="Normal 2 4" xfId="179"/>
    <cellStyle name="Normal 2 5" xfId="180"/>
    <cellStyle name="Normal 2_Cuadros base 2000 (Compendio) 07 10 2010" xfId="181"/>
    <cellStyle name="Normal 3" xfId="182"/>
    <cellStyle name="Normal 3 10" xfId="183"/>
    <cellStyle name="Normal 3 11" xfId="184"/>
    <cellStyle name="Normal 3 12" xfId="185"/>
    <cellStyle name="Normal 3 13" xfId="186"/>
    <cellStyle name="Normal 3 14" xfId="187"/>
    <cellStyle name="Normal 3 15" xfId="188"/>
    <cellStyle name="Normal 3 16" xfId="189"/>
    <cellStyle name="Normal 3 17" xfId="190"/>
    <cellStyle name="Normal 3 18" xfId="191"/>
    <cellStyle name="Normal 3 19" xfId="192"/>
    <cellStyle name="Normal 3 2" xfId="193"/>
    <cellStyle name="Normal 3 2 2" xfId="194"/>
    <cellStyle name="Normal 3 2_Cuadros de publicación base 2005_16 10 2010" xfId="195"/>
    <cellStyle name="Normal 3 20" xfId="196"/>
    <cellStyle name="Normal 3 21" xfId="197"/>
    <cellStyle name="Normal 3 22" xfId="198"/>
    <cellStyle name="Normal 3 23" xfId="199"/>
    <cellStyle name="Normal 3 24" xfId="200"/>
    <cellStyle name="Normal 3 25" xfId="201"/>
    <cellStyle name="Normal 3 26" xfId="202"/>
    <cellStyle name="Normal 3 27" xfId="203"/>
    <cellStyle name="Normal 3 28" xfId="204"/>
    <cellStyle name="Normal 3 3" xfId="205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3_Cuadros base 2000 (Compendio) 07 10 2010" xfId="212"/>
    <cellStyle name="Normal 4" xfId="213"/>
    <cellStyle name="Normal 4 2" xfId="214"/>
    <cellStyle name="Normal 5" xfId="215"/>
    <cellStyle name="Normal 5 2" xfId="216"/>
    <cellStyle name="Normal 6" xfId="217"/>
    <cellStyle name="Notas" xfId="218"/>
    <cellStyle name="Notas 2" xfId="219"/>
    <cellStyle name="Notas 2 2" xfId="220"/>
    <cellStyle name="Notas 3" xfId="221"/>
    <cellStyle name="Notas 4" xfId="222"/>
    <cellStyle name="Percent" xfId="223"/>
    <cellStyle name="Porcentaje 2" xfId="224"/>
    <cellStyle name="Salida" xfId="225"/>
    <cellStyle name="Salida 2" xfId="226"/>
    <cellStyle name="Salida 3" xfId="227"/>
    <cellStyle name="Salida 4" xfId="228"/>
    <cellStyle name="Texto de advertencia" xfId="229"/>
    <cellStyle name="Texto de advertencia 2" xfId="230"/>
    <cellStyle name="Texto de advertencia 2 2" xfId="231"/>
    <cellStyle name="Texto de advertencia 3" xfId="232"/>
    <cellStyle name="Texto de advertencia 4" xfId="233"/>
    <cellStyle name="Texto explicativo" xfId="234"/>
    <cellStyle name="Texto explicativo 2" xfId="235"/>
    <cellStyle name="Texto explicativo 3" xfId="236"/>
    <cellStyle name="Texto explicativo 4" xfId="237"/>
    <cellStyle name="Título" xfId="238"/>
    <cellStyle name="Título 1 2" xfId="239"/>
    <cellStyle name="Título 1 3" xfId="240"/>
    <cellStyle name="Título 1 4" xfId="241"/>
    <cellStyle name="Título 2" xfId="242"/>
    <cellStyle name="Título 2 2" xfId="243"/>
    <cellStyle name="Título 2 3" xfId="244"/>
    <cellStyle name="Título 2 4" xfId="245"/>
    <cellStyle name="Título 3" xfId="246"/>
    <cellStyle name="Título 3 2" xfId="247"/>
    <cellStyle name="Título 3 3" xfId="248"/>
    <cellStyle name="Título 3 4" xfId="249"/>
    <cellStyle name="Título 4" xfId="250"/>
    <cellStyle name="Título 5" xfId="251"/>
    <cellStyle name="Título 6" xfId="252"/>
    <cellStyle name="Título 7" xfId="253"/>
    <cellStyle name="Título 8" xfId="254"/>
    <cellStyle name="Total" xfId="255"/>
    <cellStyle name="Total 2" xfId="25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4</xdr:col>
      <xdr:colOff>923925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295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752475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3286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3</xdr:col>
      <xdr:colOff>914400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3295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714375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3295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228600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286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609600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3276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609600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286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647700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352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%202004%2002%2011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AMCruzZ/Configuraci&#243;n%20local/Archivos%20temporales%20de%20Internet/Content.Outlook/06CYJ63W/cuentas%2010%20de%20agosto%2010%20y%2045%20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ack%20up/cuentas%2014%20de%20agosto-9%20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1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A4" t="str">
            <v>SI</v>
          </cell>
        </row>
        <row r="5">
          <cell r="A5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H4" t="str">
            <v>CUENTAS DE PRODUCCIÓN Y GENERACIÓN DEL INGRESO</v>
          </cell>
        </row>
      </sheetData>
      <sheetData sheetId="3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7">
      <selection activeCell="B19" sqref="B19"/>
    </sheetView>
  </sheetViews>
  <sheetFormatPr defaultColWidth="11.57421875" defaultRowHeight="15"/>
  <cols>
    <col min="1" max="1" width="1.7109375" style="4" customWidth="1"/>
    <col min="2" max="4" width="11.57421875" style="4" customWidth="1"/>
    <col min="5" max="5" width="16.28125" style="4" customWidth="1"/>
    <col min="6" max="8" width="11.57421875" style="4" customWidth="1"/>
    <col min="9" max="16384" width="11.57421875" style="4" customWidth="1"/>
  </cols>
  <sheetData>
    <row r="1" spans="1:10" ht="14.25">
      <c r="A1" s="6"/>
      <c r="B1" s="6"/>
      <c r="C1" s="6"/>
      <c r="D1" s="6"/>
      <c r="E1" s="6"/>
      <c r="F1" s="6"/>
      <c r="G1" s="6"/>
      <c r="H1" s="6"/>
      <c r="I1" s="5"/>
      <c r="J1" s="5"/>
    </row>
    <row r="2" spans="1:10" ht="14.25">
      <c r="A2" s="6"/>
      <c r="B2" s="6"/>
      <c r="C2" s="6"/>
      <c r="D2" s="6"/>
      <c r="E2" s="6"/>
      <c r="F2" s="6"/>
      <c r="G2" s="6"/>
      <c r="H2" s="6"/>
      <c r="I2" s="5"/>
      <c r="J2" s="5"/>
    </row>
    <row r="3" spans="1:10" ht="14.25">
      <c r="A3" s="6"/>
      <c r="B3" s="6"/>
      <c r="D3" s="6"/>
      <c r="E3" s="6"/>
      <c r="H3" s="6"/>
      <c r="I3" s="5"/>
      <c r="J3" s="5"/>
    </row>
    <row r="4" spans="1:10" ht="14.25">
      <c r="A4" s="6"/>
      <c r="B4" s="6"/>
      <c r="C4" s="6"/>
      <c r="D4" s="6"/>
      <c r="E4" s="6"/>
      <c r="F4" s="6"/>
      <c r="G4" s="6"/>
      <c r="H4" s="6"/>
      <c r="I4" s="5"/>
      <c r="J4" s="5"/>
    </row>
    <row r="5" spans="1:10" ht="14.25">
      <c r="A5" s="151"/>
      <c r="B5" s="151"/>
      <c r="C5" s="151"/>
      <c r="D5" s="151"/>
      <c r="E5" s="151"/>
      <c r="F5" s="151"/>
      <c r="G5" s="151"/>
      <c r="H5" s="151"/>
      <c r="I5" s="5"/>
      <c r="J5" s="5"/>
    </row>
    <row r="6" spans="1:10" ht="14.25">
      <c r="A6" s="12"/>
      <c r="B6" s="12"/>
      <c r="C6" s="12"/>
      <c r="D6" s="12"/>
      <c r="E6" s="12"/>
      <c r="F6" s="12"/>
      <c r="G6" s="12"/>
      <c r="H6" s="12"/>
      <c r="I6" s="5"/>
      <c r="J6" s="5"/>
    </row>
    <row r="7" spans="1:10" s="64" customFormat="1" ht="18">
      <c r="A7" s="62"/>
      <c r="B7" s="7" t="s">
        <v>46</v>
      </c>
      <c r="C7" s="62"/>
      <c r="D7" s="62"/>
      <c r="E7" s="62"/>
      <c r="F7" s="62"/>
      <c r="G7" s="62"/>
      <c r="H7" s="62"/>
      <c r="I7" s="63"/>
      <c r="J7" s="63"/>
    </row>
    <row r="8" spans="1:10" ht="14.25">
      <c r="A8" s="12"/>
      <c r="B8" s="12"/>
      <c r="C8" s="12"/>
      <c r="D8" s="12"/>
      <c r="E8" s="12"/>
      <c r="F8" s="12"/>
      <c r="G8" s="12"/>
      <c r="H8" s="12"/>
      <c r="I8" s="5"/>
      <c r="J8" s="5"/>
    </row>
    <row r="9" spans="1:10" ht="15">
      <c r="A9" s="12"/>
      <c r="B9" s="20" t="s">
        <v>45</v>
      </c>
      <c r="C9" s="12"/>
      <c r="D9" s="12"/>
      <c r="E9" s="12"/>
      <c r="F9" s="12"/>
      <c r="G9" s="12"/>
      <c r="H9" s="12"/>
      <c r="I9" s="5"/>
      <c r="J9" s="5"/>
    </row>
    <row r="10" spans="1:10" ht="15">
      <c r="A10" s="12"/>
      <c r="B10" s="21" t="s">
        <v>0</v>
      </c>
      <c r="C10" s="12"/>
      <c r="D10" s="12"/>
      <c r="E10" s="12"/>
      <c r="F10" s="12"/>
      <c r="G10" s="12"/>
      <c r="H10" s="12"/>
      <c r="I10" s="5"/>
      <c r="J10" s="5"/>
    </row>
    <row r="11" spans="1:10" ht="15">
      <c r="A11" s="12"/>
      <c r="B11" s="21" t="s">
        <v>83</v>
      </c>
      <c r="C11" s="12"/>
      <c r="D11" s="12"/>
      <c r="E11" s="12"/>
      <c r="F11" s="12"/>
      <c r="G11" s="12"/>
      <c r="H11" s="12"/>
      <c r="I11" s="5"/>
      <c r="J11" s="5"/>
    </row>
    <row r="12" spans="1:10" ht="15">
      <c r="A12" s="12"/>
      <c r="B12" s="21"/>
      <c r="C12" s="12"/>
      <c r="D12" s="12"/>
      <c r="E12" s="12"/>
      <c r="F12" s="12"/>
      <c r="G12" s="12"/>
      <c r="H12" s="12"/>
      <c r="I12" s="5"/>
      <c r="J12" s="5"/>
    </row>
    <row r="13" spans="1:10" ht="15">
      <c r="A13" s="6"/>
      <c r="B13" s="150" t="s">
        <v>47</v>
      </c>
      <c r="C13" s="150"/>
      <c r="D13" s="150"/>
      <c r="E13" s="150"/>
      <c r="F13" s="150"/>
      <c r="G13" s="150"/>
      <c r="H13" s="150"/>
      <c r="I13" s="5"/>
      <c r="J13" s="5"/>
    </row>
    <row r="14" spans="1:10" ht="15">
      <c r="A14" s="6"/>
      <c r="B14" s="11"/>
      <c r="C14" s="11"/>
      <c r="D14" s="11"/>
      <c r="E14" s="11"/>
      <c r="F14" s="11"/>
      <c r="G14" s="11"/>
      <c r="H14" s="11"/>
      <c r="I14" s="5"/>
      <c r="J14" s="5"/>
    </row>
    <row r="15" spans="1:10" ht="14.25">
      <c r="A15" s="6"/>
      <c r="B15" s="15" t="s">
        <v>63</v>
      </c>
      <c r="C15" s="15"/>
      <c r="D15" s="15"/>
      <c r="E15" s="15"/>
      <c r="F15" s="15"/>
      <c r="G15" s="15"/>
      <c r="H15" s="15"/>
      <c r="I15" s="15"/>
      <c r="J15" s="5"/>
    </row>
    <row r="16" spans="1:10" ht="14.25">
      <c r="A16" s="6"/>
      <c r="B16" s="15" t="s">
        <v>64</v>
      </c>
      <c r="C16" s="15"/>
      <c r="D16" s="15"/>
      <c r="E16" s="15"/>
      <c r="F16" s="15"/>
      <c r="G16" s="15"/>
      <c r="H16" s="15"/>
      <c r="I16" s="15"/>
      <c r="J16" s="5"/>
    </row>
    <row r="17" spans="1:10" ht="14.25">
      <c r="A17" s="6"/>
      <c r="B17" s="15" t="s">
        <v>102</v>
      </c>
      <c r="C17" s="15"/>
      <c r="D17" s="15"/>
      <c r="E17" s="15"/>
      <c r="F17" s="15"/>
      <c r="G17" s="15"/>
      <c r="H17" s="15"/>
      <c r="I17" s="15"/>
      <c r="J17" s="5"/>
    </row>
    <row r="18" spans="1:10" ht="14.25">
      <c r="A18" s="6"/>
      <c r="B18" s="15" t="s">
        <v>103</v>
      </c>
      <c r="C18" s="15"/>
      <c r="D18" s="15"/>
      <c r="E18" s="15"/>
      <c r="F18" s="15"/>
      <c r="G18" s="15"/>
      <c r="H18" s="15"/>
      <c r="I18" s="9"/>
      <c r="J18" s="5"/>
    </row>
    <row r="19" spans="1:10" ht="14.25">
      <c r="A19" s="6"/>
      <c r="B19" s="15" t="s">
        <v>65</v>
      </c>
      <c r="C19" s="15"/>
      <c r="D19" s="15"/>
      <c r="E19" s="15"/>
      <c r="F19" s="15"/>
      <c r="G19" s="15"/>
      <c r="H19" s="15"/>
      <c r="I19" s="8"/>
      <c r="J19" s="5"/>
    </row>
    <row r="20" spans="1:10" ht="14.25">
      <c r="A20" s="6"/>
      <c r="B20" s="15" t="s">
        <v>66</v>
      </c>
      <c r="C20" s="15"/>
      <c r="D20" s="15"/>
      <c r="E20" s="15"/>
      <c r="F20" s="15"/>
      <c r="G20" s="15"/>
      <c r="H20" s="15"/>
      <c r="I20" s="8"/>
      <c r="J20" s="5"/>
    </row>
    <row r="21" spans="1:10" ht="14.25">
      <c r="A21" s="12"/>
      <c r="B21" s="15" t="s">
        <v>67</v>
      </c>
      <c r="C21" s="15"/>
      <c r="D21" s="15"/>
      <c r="E21" s="15"/>
      <c r="F21" s="15"/>
      <c r="G21" s="15"/>
      <c r="H21" s="15"/>
      <c r="I21" s="8"/>
      <c r="J21" s="5"/>
    </row>
    <row r="22" spans="1:10" ht="14.25">
      <c r="A22" s="5"/>
      <c r="B22" s="149"/>
      <c r="C22" s="149"/>
      <c r="D22" s="149"/>
      <c r="E22" s="149"/>
      <c r="F22" s="149"/>
      <c r="G22" s="149"/>
      <c r="H22" s="149"/>
      <c r="I22" s="5"/>
      <c r="J22" s="5"/>
    </row>
    <row r="23" spans="1:10" ht="14.25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sheetProtection/>
  <mergeCells count="3">
    <mergeCell ref="B22:H22"/>
    <mergeCell ref="B13:H13"/>
    <mergeCell ref="A5:H5"/>
  </mergeCells>
  <hyperlinks>
    <hyperlink ref="B15:I15" location="'Cuadro 1'!A1" display="Cuadro 1. Oferta de residuos sólidos y productos residuales, por agentes."/>
    <hyperlink ref="B16:I16" location="'Cuadro 2'!A1" display="Cuadro 2. Utilización de residuos sólidos y productos residuales, por agentes."/>
    <hyperlink ref="B17:I17" location="'Cuadro 3'!A1" display="Cuadro 3. Matriz oferta de residuos sólidos y productos residuales."/>
    <hyperlink ref="B18:H18" location="'Cuadro 4'!A1" display="Cuadro 4. Matriz utilización de residuos sólidos y productos residuales."/>
    <hyperlink ref="B19:H19" location="'Cuadro 5'!A1" display="Cuadro 5. Oferta de residuos sólidos y productos residuales por tipo de residuo."/>
    <hyperlink ref="B20:H20" location="'Cuadro 6'!A1" display="Cuadro 6. Utilización de residuos sólidos y productos residuales por tipo de manejo."/>
    <hyperlink ref="B21:H21" location="'Cuadro 7'!A1" display="Cuadro 7. Indicadores derivados de la Cuenta de Residuos Sólidos."/>
    <hyperlink ref="B15" location="'Cuadro 1.'!A1" display="Cuadro 1. Oferta de residuos sólidos y productos residuales, por agentes."/>
    <hyperlink ref="B16" location="'Cuadro 2.'!A1" display="Cuadro 2. Utilización de residuos sólidos y productos residuales, por agentes."/>
    <hyperlink ref="B17" location="'Cuadro 3.'!A1" display="Cuadro 3. Matriz oferta de residuos sólidos y productos residuales."/>
    <hyperlink ref="B18" location="'Cuadro 4.'!A1" display="Cuadro 4. Matriz utilización de residuos sólidos y productos residuales."/>
    <hyperlink ref="B19" location="'Cuadro 5.'!A1" display="Cuadro 5. Oferta de residuos sólidos y productos residuales por tipo de residuo."/>
    <hyperlink ref="B20" location="'Cuadro 6.'!A1" display="Cuadro 6. Utilización de residuos sólidos y productos residuales por tipo de manejo."/>
    <hyperlink ref="B21" location="'Cuadro 7.'!A1" display="Cuadro 7. Indicadores derivados de la Cuenta de Residuos Sólidos.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11.421875" defaultRowHeight="15"/>
  <cols>
    <col min="1" max="1" width="1.28515625" style="4" customWidth="1"/>
    <col min="2" max="2" width="11.421875" style="4" customWidth="1"/>
    <col min="3" max="6" width="26.00390625" style="4" customWidth="1"/>
    <col min="7" max="7" width="13.421875" style="4" bestFit="1" customWidth="1"/>
    <col min="8" max="9" width="11.421875" style="4" customWidth="1"/>
    <col min="10" max="10" width="13.00390625" style="4" customWidth="1"/>
    <col min="11" max="16384" width="11.421875" style="4" customWidth="1"/>
  </cols>
  <sheetData>
    <row r="1" ht="14.25"/>
    <row r="2" ht="14.25">
      <c r="K2" s="16" t="s">
        <v>48</v>
      </c>
    </row>
    <row r="3" ht="14.25"/>
    <row r="4" ht="14.25"/>
    <row r="5" ht="14.25"/>
    <row r="6" ht="14.25"/>
    <row r="7" s="64" customFormat="1" ht="18"/>
    <row r="8" s="21" customFormat="1" ht="15">
      <c r="B8" s="21" t="s">
        <v>0</v>
      </c>
    </row>
    <row r="9" s="21" customFormat="1" ht="15">
      <c r="B9" s="21" t="s">
        <v>98</v>
      </c>
    </row>
    <row r="10" spans="2:11" s="21" customFormat="1" ht="15">
      <c r="B10" s="21" t="s">
        <v>91</v>
      </c>
      <c r="J10" s="46"/>
      <c r="K10" s="46"/>
    </row>
    <row r="11" spans="6:11" ht="14.25">
      <c r="F11" s="2" t="s">
        <v>5</v>
      </c>
      <c r="J11" s="27"/>
      <c r="K11" s="27"/>
    </row>
    <row r="12" spans="2:11" ht="14.25" customHeight="1">
      <c r="B12" s="154" t="s">
        <v>74</v>
      </c>
      <c r="C12" s="65" t="s">
        <v>69</v>
      </c>
      <c r="D12" s="65" t="s">
        <v>96</v>
      </c>
      <c r="E12" s="65" t="s">
        <v>3</v>
      </c>
      <c r="F12" s="156" t="s">
        <v>82</v>
      </c>
      <c r="J12" s="58"/>
      <c r="K12" s="59"/>
    </row>
    <row r="13" spans="2:11" ht="38.25">
      <c r="B13" s="155"/>
      <c r="C13" s="66" t="s">
        <v>80</v>
      </c>
      <c r="D13" s="66" t="s">
        <v>4</v>
      </c>
      <c r="E13" s="66" t="s">
        <v>70</v>
      </c>
      <c r="F13" s="157"/>
      <c r="J13" s="58"/>
      <c r="K13" s="59"/>
    </row>
    <row r="14" spans="2:11" ht="14.25">
      <c r="B14" s="67">
        <v>2012</v>
      </c>
      <c r="C14" s="68">
        <f>+'Cuadro 3.'!F27+'Cuadro 3.'!F39+'Cuadro 3.'!H39</f>
        <v>11009911.552953113</v>
      </c>
      <c r="D14" s="68">
        <f>+'Cuadro 3.'!G23</f>
        <v>7749572.33333333</v>
      </c>
      <c r="E14" s="68">
        <v>0</v>
      </c>
      <c r="F14" s="69">
        <f>SUM(C14:E14)</f>
        <v>18759483.886286445</v>
      </c>
      <c r="H14" s="28"/>
      <c r="J14" s="58"/>
      <c r="K14" s="59"/>
    </row>
    <row r="15" spans="2:9" ht="14.25">
      <c r="B15" s="67">
        <v>2013</v>
      </c>
      <c r="C15" s="68">
        <f>+'Cuadro 3.'!F62+'Cuadro 3.'!F74+'Cuadro 3.'!H74</f>
        <v>11530502.459622812</v>
      </c>
      <c r="D15" s="68">
        <f>+'Cuadro 3.'!G62</f>
        <v>7894945</v>
      </c>
      <c r="E15" s="69">
        <v>0</v>
      </c>
      <c r="F15" s="69">
        <f>SUM(C15:E15)</f>
        <v>19425447.45962281</v>
      </c>
      <c r="G15" s="25"/>
      <c r="H15" s="24"/>
      <c r="I15" s="26"/>
    </row>
    <row r="16" spans="2:9" ht="14.25">
      <c r="B16" s="67">
        <v>2014</v>
      </c>
      <c r="C16" s="68">
        <f>+'Cuadro 3.'!F97+'Cuadro 3.'!F109+'Cuadro 3.'!H109</f>
        <v>11958848.845683392</v>
      </c>
      <c r="D16" s="68">
        <f>+'Cuadro 3.'!G93</f>
        <v>8223570</v>
      </c>
      <c r="E16" s="69">
        <v>0</v>
      </c>
      <c r="F16" s="69">
        <f>SUM(C16:E16)</f>
        <v>20182418.845683392</v>
      </c>
      <c r="G16" s="48"/>
      <c r="H16" s="24"/>
      <c r="I16" s="26"/>
    </row>
    <row r="17" spans="2:8" ht="14.25">
      <c r="B17" s="67" t="s">
        <v>72</v>
      </c>
      <c r="C17" s="68">
        <f>+'Cuadro 3.'!F132+'Cuadro 3.'!F144+'Cuadro 3.'!H144</f>
        <v>11705568.21002662</v>
      </c>
      <c r="D17" s="68">
        <f>+'Cuadro 3.'!G128</f>
        <v>8223076</v>
      </c>
      <c r="E17" s="69">
        <v>0</v>
      </c>
      <c r="F17" s="69">
        <f>SUM(C17:E17)</f>
        <v>19928644.21002662</v>
      </c>
      <c r="G17" s="48"/>
      <c r="H17" s="24"/>
    </row>
    <row r="18" spans="2:8" s="1" customFormat="1" ht="9.75" customHeight="1">
      <c r="B18" s="152" t="s">
        <v>89</v>
      </c>
      <c r="C18" s="152"/>
      <c r="D18" s="152"/>
      <c r="E18" s="152"/>
      <c r="F18" s="152"/>
      <c r="G18" s="10"/>
      <c r="H18" s="70"/>
    </row>
    <row r="19" spans="2:6" s="1" customFormat="1" ht="11.25">
      <c r="B19" s="153"/>
      <c r="C19" s="153"/>
      <c r="D19" s="153"/>
      <c r="E19" s="153"/>
      <c r="F19" s="153"/>
    </row>
    <row r="20" s="1" customFormat="1" ht="11.25">
      <c r="B20" s="1" t="s">
        <v>92</v>
      </c>
    </row>
    <row r="21" spans="2:6" s="1" customFormat="1" ht="11.25">
      <c r="B21" s="1" t="s">
        <v>97</v>
      </c>
      <c r="F21" s="71"/>
    </row>
    <row r="22" spans="3:6" ht="14.25">
      <c r="C22" s="26"/>
      <c r="D22" s="26"/>
      <c r="E22" s="49"/>
      <c r="F22" s="26"/>
    </row>
    <row r="23" spans="3:5" ht="14.25">
      <c r="C23" s="24"/>
      <c r="D23" s="24"/>
      <c r="E23" s="49"/>
    </row>
    <row r="24" spans="3:6" ht="14.25">
      <c r="C24" s="55"/>
      <c r="D24" s="55"/>
      <c r="E24" s="55"/>
      <c r="F24" s="55"/>
    </row>
    <row r="25" spans="3:6" ht="14.25">
      <c r="C25" s="56"/>
      <c r="D25" s="56"/>
      <c r="E25" s="56"/>
      <c r="F25" s="56"/>
    </row>
    <row r="26" spans="3:6" ht="14.25">
      <c r="C26" s="60"/>
      <c r="D26" s="61"/>
      <c r="E26" s="5"/>
      <c r="F26" s="5"/>
    </row>
    <row r="27" spans="3:6" ht="14.25">
      <c r="C27" s="5"/>
      <c r="D27" s="5"/>
      <c r="E27" s="5"/>
      <c r="F27" s="5"/>
    </row>
    <row r="28" spans="3:6" ht="14.25">
      <c r="C28" s="5"/>
      <c r="D28" s="5"/>
      <c r="E28" s="5"/>
      <c r="F28" s="5"/>
    </row>
    <row r="29" spans="3:6" ht="14.25">
      <c r="C29" s="5"/>
      <c r="D29" s="5"/>
      <c r="E29" s="5"/>
      <c r="F29" s="5"/>
    </row>
    <row r="30" spans="2:6" ht="14.25">
      <c r="B30" s="5"/>
      <c r="C30" s="57"/>
      <c r="D30" s="14"/>
      <c r="E30" s="52"/>
      <c r="F30" s="5"/>
    </row>
    <row r="31" spans="2:6" ht="14.25">
      <c r="B31" s="42"/>
      <c r="C31" s="57"/>
      <c r="D31" s="14"/>
      <c r="E31" s="52"/>
      <c r="F31" s="5"/>
    </row>
    <row r="32" spans="2:6" ht="14.25">
      <c r="B32" s="42"/>
      <c r="C32" s="57"/>
      <c r="D32" s="14"/>
      <c r="E32" s="52"/>
      <c r="F32" s="5"/>
    </row>
    <row r="33" spans="2:6" ht="14.25">
      <c r="B33" s="5"/>
      <c r="C33" s="5"/>
      <c r="D33" s="5"/>
      <c r="E33" s="5"/>
      <c r="F33" s="5"/>
    </row>
    <row r="34" spans="3:6" ht="14.25">
      <c r="C34" s="5"/>
      <c r="D34" s="5"/>
      <c r="E34" s="27"/>
      <c r="F34" s="5"/>
    </row>
    <row r="35" spans="3:6" ht="14.25">
      <c r="C35" s="5"/>
      <c r="D35" s="5"/>
      <c r="E35" s="44"/>
      <c r="F35" s="5"/>
    </row>
    <row r="36" spans="3:6" ht="14.25">
      <c r="C36" s="5"/>
      <c r="D36" s="5"/>
      <c r="E36" s="44"/>
      <c r="F36" s="5"/>
    </row>
    <row r="37" spans="3:6" ht="14.25">
      <c r="C37" s="5"/>
      <c r="D37" s="5"/>
      <c r="E37" s="44"/>
      <c r="F37" s="5"/>
    </row>
  </sheetData>
  <sheetProtection/>
  <mergeCells count="3">
    <mergeCell ref="B18:F19"/>
    <mergeCell ref="B12:B13"/>
    <mergeCell ref="F12:F13"/>
  </mergeCells>
  <hyperlinks>
    <hyperlink ref="K2" location="Contenido!A1" display="Volver al 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38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5" sqref="C15"/>
    </sheetView>
  </sheetViews>
  <sheetFormatPr defaultColWidth="11.421875" defaultRowHeight="15"/>
  <cols>
    <col min="1" max="1" width="1.28515625" style="4" customWidth="1"/>
    <col min="2" max="2" width="11.421875" style="4" customWidth="1"/>
    <col min="3" max="6" width="23.8515625" style="4" customWidth="1"/>
    <col min="7" max="7" width="13.421875" style="4" bestFit="1" customWidth="1"/>
    <col min="8" max="9" width="11.421875" style="4" customWidth="1"/>
    <col min="10" max="10" width="13.00390625" style="4" customWidth="1"/>
    <col min="11" max="16384" width="11.421875" style="4" customWidth="1"/>
  </cols>
  <sheetData>
    <row r="1" ht="14.25"/>
    <row r="2" ht="14.25"/>
    <row r="3" ht="14.25">
      <c r="K3" s="16" t="s">
        <v>48</v>
      </c>
    </row>
    <row r="4" ht="14.25"/>
    <row r="5" ht="14.25"/>
    <row r="6" ht="14.25"/>
    <row r="7" s="64" customFormat="1" ht="18"/>
    <row r="9" spans="2:6" ht="15">
      <c r="B9" s="21" t="s">
        <v>0</v>
      </c>
      <c r="D9" s="21"/>
      <c r="E9" s="21"/>
      <c r="F9" s="21"/>
    </row>
    <row r="10" spans="2:6" ht="15">
      <c r="B10" s="21" t="s">
        <v>99</v>
      </c>
      <c r="D10" s="21"/>
      <c r="E10" s="21"/>
      <c r="F10" s="21"/>
    </row>
    <row r="11" spans="2:6" ht="15">
      <c r="B11" s="21" t="s">
        <v>91</v>
      </c>
      <c r="D11" s="21"/>
      <c r="E11" s="21"/>
      <c r="F11" s="21"/>
    </row>
    <row r="12" ht="14.25">
      <c r="F12" s="2" t="s">
        <v>5</v>
      </c>
    </row>
    <row r="13" spans="2:6" ht="17.25" customHeight="1">
      <c r="B13" s="154" t="s">
        <v>73</v>
      </c>
      <c r="C13" s="65" t="s">
        <v>71</v>
      </c>
      <c r="D13" s="65" t="s">
        <v>3</v>
      </c>
      <c r="E13" s="65" t="s">
        <v>88</v>
      </c>
      <c r="F13" s="156" t="s">
        <v>32</v>
      </c>
    </row>
    <row r="14" spans="2:6" ht="38.25">
      <c r="B14" s="155"/>
      <c r="C14" s="72" t="s">
        <v>81</v>
      </c>
      <c r="D14" s="72" t="s">
        <v>86</v>
      </c>
      <c r="E14" s="72" t="s">
        <v>49</v>
      </c>
      <c r="F14" s="157"/>
    </row>
    <row r="15" spans="2:11" ht="14.25">
      <c r="B15" s="67">
        <v>2012</v>
      </c>
      <c r="C15" s="69">
        <v>9731980.388632996</v>
      </c>
      <c r="D15" s="73">
        <v>8062005.630099914</v>
      </c>
      <c r="E15" s="69">
        <v>460193.03656675015</v>
      </c>
      <c r="F15" s="69">
        <f>SUM(C15:E15)</f>
        <v>18254179.05529966</v>
      </c>
      <c r="G15" s="48"/>
      <c r="H15" s="24"/>
      <c r="I15" s="49"/>
      <c r="J15" s="53"/>
      <c r="K15" s="26"/>
    </row>
    <row r="16" spans="2:9" ht="14.25">
      <c r="B16" s="67">
        <v>2013</v>
      </c>
      <c r="C16" s="69">
        <f>+'Cuadro 4.'!C62+'Cuadro 4.'!D62+'Cuadro 4.'!E62+'Cuadro 4.'!F62+'Cuadro 4.'!F74+'Cuadro 4.'!H74</f>
        <v>10515928.141158722</v>
      </c>
      <c r="D16" s="73">
        <v>8408886.606155533</v>
      </c>
      <c r="E16" s="69">
        <f>+'Cuadro 4.'!I62</f>
        <v>474112.28126125137</v>
      </c>
      <c r="F16" s="69">
        <f>SUM(C16:E16)</f>
        <v>19398927.028575506</v>
      </c>
      <c r="G16" s="48"/>
      <c r="H16" s="24"/>
      <c r="I16" s="49"/>
    </row>
    <row r="17" spans="2:9" ht="14.25">
      <c r="B17" s="67">
        <v>2014</v>
      </c>
      <c r="C17" s="69">
        <f>+'Cuadro 4.'!C97+'Cuadro 4.'!D97+'Cuadro 4.'!E97+'Cuadro 4.'!F97+'Cuadro 4.'!F109+'Cuadro 4.'!H109</f>
        <v>10918886.999083394</v>
      </c>
      <c r="D17" s="73">
        <v>8584931.196606906</v>
      </c>
      <c r="E17" s="69">
        <f>+'Cuadro 4.'!I97</f>
        <v>388027.80339309416</v>
      </c>
      <c r="F17" s="69">
        <f>SUM(C17:E17)</f>
        <v>19891845.999083396</v>
      </c>
      <c r="G17" s="48"/>
      <c r="H17" s="24"/>
      <c r="I17" s="49"/>
    </row>
    <row r="18" spans="2:9" ht="14.25">
      <c r="B18" s="74" t="s">
        <v>72</v>
      </c>
      <c r="C18" s="69">
        <f>+'Cuadro 4.'!C132+'Cuadro 4.'!D132+'Cuadro 4.'!E132+'Cuadro 4.'!F132+'Cuadro 4.'!F144+'Cuadro 4.'!H144</f>
        <v>10548000.299466621</v>
      </c>
      <c r="D18" s="75">
        <v>8705050.710812831</v>
      </c>
      <c r="E18" s="69">
        <f>+'Cuadro 4.'!I132</f>
        <v>259164.28918716806</v>
      </c>
      <c r="F18" s="69">
        <f>SUM(C18:E18)</f>
        <v>19512215.29946662</v>
      </c>
      <c r="G18" s="48"/>
      <c r="H18" s="24"/>
      <c r="I18" s="24"/>
    </row>
    <row r="19" spans="2:6" s="1" customFormat="1" ht="11.25">
      <c r="B19" s="152" t="s">
        <v>89</v>
      </c>
      <c r="C19" s="152"/>
      <c r="D19" s="152"/>
      <c r="E19" s="152"/>
      <c r="F19" s="152"/>
    </row>
    <row r="20" spans="2:6" s="1" customFormat="1" ht="11.25">
      <c r="B20" s="153"/>
      <c r="C20" s="153"/>
      <c r="D20" s="153"/>
      <c r="E20" s="153"/>
      <c r="F20" s="153"/>
    </row>
    <row r="21" s="1" customFormat="1" ht="11.25">
      <c r="B21" s="1" t="s">
        <v>92</v>
      </c>
    </row>
    <row r="22" ht="14.25">
      <c r="F22" s="19"/>
    </row>
    <row r="23" spans="3:5" ht="14.25">
      <c r="C23" s="26"/>
      <c r="D23" s="54"/>
      <c r="E23" s="26"/>
    </row>
    <row r="24" spans="3:5" ht="14.25">
      <c r="C24" s="24"/>
      <c r="D24" s="24"/>
      <c r="E24" s="53"/>
    </row>
    <row r="25" spans="3:6" ht="14.25">
      <c r="C25" s="55"/>
      <c r="D25" s="55"/>
      <c r="E25" s="55"/>
      <c r="F25" s="55"/>
    </row>
    <row r="26" spans="3:6" ht="14.25">
      <c r="C26" s="14"/>
      <c r="D26" s="14"/>
      <c r="E26" s="14"/>
      <c r="F26" s="14"/>
    </row>
    <row r="27" spans="3:6" ht="14.25">
      <c r="C27" s="56"/>
      <c r="D27" s="56"/>
      <c r="E27" s="56"/>
      <c r="F27" s="56"/>
    </row>
    <row r="28" spans="3:6" ht="14.25">
      <c r="C28" s="5"/>
      <c r="D28" s="5"/>
      <c r="E28" s="5"/>
      <c r="F28" s="5"/>
    </row>
    <row r="29" spans="3:6" ht="14.25">
      <c r="C29" s="5"/>
      <c r="D29" s="5"/>
      <c r="E29" s="5"/>
      <c r="F29" s="5"/>
    </row>
    <row r="30" spans="3:6" ht="14.25">
      <c r="C30" s="5"/>
      <c r="D30" s="5"/>
      <c r="E30" s="5"/>
      <c r="F30" s="5"/>
    </row>
    <row r="31" spans="2:6" ht="14.25">
      <c r="B31" s="5"/>
      <c r="C31" s="57"/>
      <c r="D31" s="52"/>
      <c r="E31" s="5"/>
      <c r="F31" s="5"/>
    </row>
    <row r="32" spans="2:6" ht="14.25">
      <c r="B32" s="42"/>
      <c r="C32" s="57"/>
      <c r="D32" s="52"/>
      <c r="E32" s="5"/>
      <c r="F32" s="5"/>
    </row>
    <row r="33" spans="2:6" ht="14.25">
      <c r="B33" s="42"/>
      <c r="C33" s="57"/>
      <c r="D33" s="52"/>
      <c r="E33" s="5"/>
      <c r="F33" s="5"/>
    </row>
    <row r="34" spans="2:6" ht="14.25">
      <c r="B34" s="5"/>
      <c r="C34" s="5"/>
      <c r="D34" s="5"/>
      <c r="E34" s="5"/>
      <c r="F34" s="5"/>
    </row>
    <row r="35" spans="3:6" ht="14.25">
      <c r="C35" s="5"/>
      <c r="D35" s="27"/>
      <c r="E35" s="5"/>
      <c r="F35" s="5"/>
    </row>
    <row r="36" spans="3:6" ht="14.25">
      <c r="C36" s="5"/>
      <c r="D36" s="44"/>
      <c r="E36" s="5"/>
      <c r="F36" s="5"/>
    </row>
    <row r="37" spans="3:6" ht="14.25">
      <c r="C37" s="5"/>
      <c r="D37" s="44"/>
      <c r="E37" s="5"/>
      <c r="F37" s="5"/>
    </row>
    <row r="38" spans="3:6" ht="14.25">
      <c r="C38" s="5"/>
      <c r="D38" s="44"/>
      <c r="E38" s="5"/>
      <c r="F38" s="5"/>
    </row>
  </sheetData>
  <sheetProtection/>
  <mergeCells count="3">
    <mergeCell ref="B19:F20"/>
    <mergeCell ref="B13:B14"/>
    <mergeCell ref="F13:F14"/>
  </mergeCells>
  <hyperlinks>
    <hyperlink ref="K3" location="Contenido!A1" display="Volver al contenido"/>
  </hyperlinks>
  <printOptions/>
  <pageMargins left="0.7" right="0.7" top="0.75" bottom="0.75" header="0.3" footer="0.3"/>
  <pageSetup horizontalDpi="600" verticalDpi="600" orientation="portrait" r:id="rId2"/>
  <ignoredErrors>
    <ignoredError sqref="F1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46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11.421875" defaultRowHeight="15"/>
  <cols>
    <col min="1" max="1" width="39.421875" style="4" customWidth="1"/>
    <col min="2" max="10" width="17.140625" style="4" customWidth="1"/>
    <col min="11" max="11" width="13.140625" style="4" customWidth="1"/>
    <col min="12" max="16384" width="11.421875" style="4" customWidth="1"/>
  </cols>
  <sheetData>
    <row r="1" ht="14.25"/>
    <row r="2" ht="14.25"/>
    <row r="3" ht="14.25">
      <c r="K3" s="16" t="s">
        <v>48</v>
      </c>
    </row>
    <row r="4" ht="14.25"/>
    <row r="5" ht="14.25"/>
    <row r="6" ht="14.25"/>
    <row r="7" s="64" customFormat="1" ht="18"/>
    <row r="8" s="21" customFormat="1" ht="15">
      <c r="A8" s="21" t="s">
        <v>0</v>
      </c>
    </row>
    <row r="9" s="21" customFormat="1" ht="15">
      <c r="A9" s="45" t="s">
        <v>100</v>
      </c>
    </row>
    <row r="10" s="21" customFormat="1" ht="15">
      <c r="A10" s="21" t="s">
        <v>38</v>
      </c>
    </row>
    <row r="11" ht="14.25">
      <c r="J11" s="2" t="s">
        <v>5</v>
      </c>
    </row>
    <row r="12" spans="1:10" s="77" customFormat="1" ht="38.25">
      <c r="A12" s="156" t="s">
        <v>31</v>
      </c>
      <c r="B12" s="154" t="s">
        <v>6</v>
      </c>
      <c r="C12" s="154"/>
      <c r="D12" s="154"/>
      <c r="E12" s="154"/>
      <c r="F12" s="154"/>
      <c r="G12" s="154"/>
      <c r="H12" s="76" t="s">
        <v>7</v>
      </c>
      <c r="I12" s="76" t="s">
        <v>87</v>
      </c>
      <c r="J12" s="154" t="s">
        <v>8</v>
      </c>
    </row>
    <row r="13" spans="1:10" s="77" customFormat="1" ht="12.75">
      <c r="A13" s="160"/>
      <c r="B13" s="159" t="s">
        <v>9</v>
      </c>
      <c r="C13" s="159"/>
      <c r="D13" s="159"/>
      <c r="E13" s="159"/>
      <c r="F13" s="154" t="s">
        <v>10</v>
      </c>
      <c r="G13" s="154" t="s">
        <v>2</v>
      </c>
      <c r="H13" s="154" t="s">
        <v>11</v>
      </c>
      <c r="I13" s="154" t="s">
        <v>12</v>
      </c>
      <c r="J13" s="158"/>
    </row>
    <row r="14" spans="1:10" s="77" customFormat="1" ht="12.75">
      <c r="A14" s="160"/>
      <c r="B14" s="154" t="s">
        <v>13</v>
      </c>
      <c r="C14" s="154" t="s">
        <v>78</v>
      </c>
      <c r="D14" s="154" t="s">
        <v>14</v>
      </c>
      <c r="E14" s="154" t="s">
        <v>15</v>
      </c>
      <c r="F14" s="158"/>
      <c r="G14" s="158"/>
      <c r="H14" s="158"/>
      <c r="I14" s="158"/>
      <c r="J14" s="158"/>
    </row>
    <row r="15" spans="1:10" s="77" customFormat="1" ht="12.75">
      <c r="A15" s="157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5" s="77" customFormat="1" ht="12.75">
      <c r="A16" s="78" t="s">
        <v>6</v>
      </c>
      <c r="E16" s="79"/>
    </row>
    <row r="17" spans="1:10" s="77" customFormat="1" ht="12.75">
      <c r="A17" s="80" t="s">
        <v>16</v>
      </c>
      <c r="B17" s="81">
        <v>0</v>
      </c>
      <c r="C17" s="81">
        <v>0</v>
      </c>
      <c r="D17" s="81">
        <v>0</v>
      </c>
      <c r="E17" s="81">
        <v>0</v>
      </c>
      <c r="F17" s="75">
        <v>245678.95976999958</v>
      </c>
      <c r="G17" s="75">
        <v>0</v>
      </c>
      <c r="H17" s="81">
        <v>0</v>
      </c>
      <c r="I17" s="81">
        <v>0</v>
      </c>
      <c r="J17" s="75">
        <f aca="true" t="shared" si="0" ref="J17:J27">SUM(B17:I17)</f>
        <v>245678.95976999958</v>
      </c>
    </row>
    <row r="18" spans="1:10" s="77" customFormat="1" ht="12.75">
      <c r="A18" s="80" t="s">
        <v>17</v>
      </c>
      <c r="B18" s="81">
        <v>0</v>
      </c>
      <c r="C18" s="81">
        <v>0</v>
      </c>
      <c r="D18" s="81">
        <v>0</v>
      </c>
      <c r="E18" s="81">
        <v>0</v>
      </c>
      <c r="F18" s="75"/>
      <c r="G18" s="75">
        <v>0</v>
      </c>
      <c r="H18" s="81">
        <v>0</v>
      </c>
      <c r="I18" s="81">
        <v>0</v>
      </c>
      <c r="J18" s="75">
        <f t="shared" si="0"/>
        <v>0</v>
      </c>
    </row>
    <row r="19" spans="1:10" s="77" customFormat="1" ht="12.75">
      <c r="A19" s="80" t="s">
        <v>19</v>
      </c>
      <c r="B19" s="81">
        <v>0</v>
      </c>
      <c r="C19" s="81">
        <v>0</v>
      </c>
      <c r="D19" s="81">
        <v>0</v>
      </c>
      <c r="E19" s="81">
        <v>0</v>
      </c>
      <c r="F19" s="75">
        <v>63505.51972322377</v>
      </c>
      <c r="G19" s="75">
        <v>0</v>
      </c>
      <c r="H19" s="81">
        <v>0</v>
      </c>
      <c r="I19" s="81">
        <v>0</v>
      </c>
      <c r="J19" s="75">
        <f t="shared" si="0"/>
        <v>63505.51972322377</v>
      </c>
    </row>
    <row r="20" spans="1:10" s="77" customFormat="1" ht="12.75">
      <c r="A20" s="80" t="s">
        <v>20</v>
      </c>
      <c r="B20" s="81">
        <v>0</v>
      </c>
      <c r="C20" s="81">
        <v>0</v>
      </c>
      <c r="D20" s="81">
        <v>0</v>
      </c>
      <c r="E20" s="81">
        <v>0</v>
      </c>
      <c r="F20" s="75">
        <v>135149.2488441299</v>
      </c>
      <c r="G20" s="75">
        <v>0</v>
      </c>
      <c r="H20" s="81">
        <v>0</v>
      </c>
      <c r="I20" s="81">
        <v>0</v>
      </c>
      <c r="J20" s="75">
        <f t="shared" si="0"/>
        <v>135149.2488441299</v>
      </c>
    </row>
    <row r="21" spans="1:10" s="77" customFormat="1" ht="12.75">
      <c r="A21" s="80" t="s">
        <v>21</v>
      </c>
      <c r="B21" s="81">
        <v>0</v>
      </c>
      <c r="C21" s="81">
        <v>0</v>
      </c>
      <c r="D21" s="81">
        <v>0</v>
      </c>
      <c r="E21" s="81">
        <v>0</v>
      </c>
      <c r="F21" s="75">
        <v>3623.304280100001</v>
      </c>
      <c r="G21" s="75">
        <v>0</v>
      </c>
      <c r="H21" s="81">
        <v>0</v>
      </c>
      <c r="I21" s="81">
        <v>0</v>
      </c>
      <c r="J21" s="75">
        <f t="shared" si="0"/>
        <v>3623.304280100001</v>
      </c>
    </row>
    <row r="22" spans="1:10" s="77" customFormat="1" ht="12.75">
      <c r="A22" s="80" t="s">
        <v>22</v>
      </c>
      <c r="B22" s="81">
        <v>0</v>
      </c>
      <c r="C22" s="81">
        <v>0</v>
      </c>
      <c r="D22" s="81">
        <v>0</v>
      </c>
      <c r="E22" s="81">
        <v>0</v>
      </c>
      <c r="F22" s="75">
        <v>6920407.3513954375</v>
      </c>
      <c r="G22" s="75">
        <v>0</v>
      </c>
      <c r="H22" s="81">
        <v>0</v>
      </c>
      <c r="I22" s="81">
        <v>0</v>
      </c>
      <c r="J22" s="75">
        <f t="shared" si="0"/>
        <v>6920407.3513954375</v>
      </c>
    </row>
    <row r="23" spans="1:10" s="77" customFormat="1" ht="12.75">
      <c r="A23" s="80" t="s">
        <v>23</v>
      </c>
      <c r="B23" s="81">
        <v>0</v>
      </c>
      <c r="C23" s="81">
        <v>0</v>
      </c>
      <c r="D23" s="81">
        <v>0</v>
      </c>
      <c r="E23" s="81">
        <v>0</v>
      </c>
      <c r="F23" s="75">
        <v>773614.760583333</v>
      </c>
      <c r="G23" s="75">
        <v>7749572.33333333</v>
      </c>
      <c r="H23" s="81">
        <v>0</v>
      </c>
      <c r="I23" s="81">
        <v>0</v>
      </c>
      <c r="J23" s="75">
        <f t="shared" si="0"/>
        <v>8523187.093916664</v>
      </c>
    </row>
    <row r="24" spans="1:10" s="77" customFormat="1" ht="12.75">
      <c r="A24" s="80" t="s">
        <v>24</v>
      </c>
      <c r="B24" s="81">
        <v>0</v>
      </c>
      <c r="C24" s="81">
        <v>0</v>
      </c>
      <c r="D24" s="81">
        <v>0</v>
      </c>
      <c r="E24" s="81">
        <v>0</v>
      </c>
      <c r="F24" s="75">
        <v>12419.128635999998</v>
      </c>
      <c r="G24" s="75">
        <v>0</v>
      </c>
      <c r="H24" s="81">
        <v>0</v>
      </c>
      <c r="I24" s="81">
        <v>0</v>
      </c>
      <c r="J24" s="75">
        <f t="shared" si="0"/>
        <v>12419.128635999998</v>
      </c>
    </row>
    <row r="25" spans="1:10" s="77" customFormat="1" ht="12.75">
      <c r="A25" s="80" t="s">
        <v>25</v>
      </c>
      <c r="B25" s="81">
        <v>0</v>
      </c>
      <c r="C25" s="81">
        <v>0</v>
      </c>
      <c r="D25" s="81">
        <v>0</v>
      </c>
      <c r="E25" s="81">
        <v>0</v>
      </c>
      <c r="F25" s="75">
        <v>17.971349999999997</v>
      </c>
      <c r="G25" s="75">
        <v>0</v>
      </c>
      <c r="H25" s="81">
        <v>0</v>
      </c>
      <c r="I25" s="81">
        <v>0</v>
      </c>
      <c r="J25" s="75">
        <f t="shared" si="0"/>
        <v>17.971349999999997</v>
      </c>
    </row>
    <row r="26" spans="1:10" s="77" customFormat="1" ht="12.75">
      <c r="A26" s="80" t="s">
        <v>26</v>
      </c>
      <c r="B26" s="81">
        <v>0</v>
      </c>
      <c r="C26" s="81">
        <v>0</v>
      </c>
      <c r="D26" s="81">
        <v>0</v>
      </c>
      <c r="E26" s="81">
        <v>0</v>
      </c>
      <c r="F26" s="75">
        <v>663278.4653664499</v>
      </c>
      <c r="G26" s="75">
        <v>0</v>
      </c>
      <c r="H26" s="81">
        <v>0</v>
      </c>
      <c r="I26" s="81">
        <v>0</v>
      </c>
      <c r="J26" s="82">
        <f t="shared" si="0"/>
        <v>663278.4653664499</v>
      </c>
    </row>
    <row r="27" spans="1:12" s="77" customFormat="1" ht="12.75">
      <c r="A27" s="83"/>
      <c r="B27" s="83" t="s">
        <v>27</v>
      </c>
      <c r="C27" s="83" t="s">
        <v>18</v>
      </c>
      <c r="D27" s="83" t="s">
        <v>28</v>
      </c>
      <c r="E27" s="84" t="s">
        <v>29</v>
      </c>
      <c r="F27" s="85">
        <f>SUM(F17:F26)</f>
        <v>8817694.709948674</v>
      </c>
      <c r="G27" s="85">
        <f>SUM(G17:G26)</f>
        <v>7749572.33333333</v>
      </c>
      <c r="H27" s="85">
        <v>0</v>
      </c>
      <c r="I27" s="85">
        <v>0</v>
      </c>
      <c r="J27" s="85">
        <f t="shared" si="0"/>
        <v>16567267.043282004</v>
      </c>
      <c r="L27" s="86"/>
    </row>
    <row r="28" spans="1:11" s="77" customFormat="1" ht="12.75">
      <c r="A28" s="78" t="s">
        <v>30</v>
      </c>
      <c r="B28" s="87"/>
      <c r="E28" s="79"/>
      <c r="G28" s="87"/>
      <c r="I28" s="87"/>
      <c r="K28" s="86"/>
    </row>
    <row r="29" spans="1:10" s="77" customFormat="1" ht="12.75">
      <c r="A29" s="80" t="s">
        <v>16</v>
      </c>
      <c r="B29" s="87"/>
      <c r="C29" s="81">
        <v>0</v>
      </c>
      <c r="D29" s="81">
        <v>0</v>
      </c>
      <c r="E29" s="81">
        <v>0</v>
      </c>
      <c r="F29" s="75">
        <v>0</v>
      </c>
      <c r="G29" s="88"/>
      <c r="H29" s="75">
        <v>1430.93859</v>
      </c>
      <c r="I29" s="87"/>
      <c r="J29" s="75">
        <f aca="true" t="shared" si="1" ref="J29:J39">SUM(C29:H29)</f>
        <v>1430.93859</v>
      </c>
    </row>
    <row r="30" spans="1:10" s="77" customFormat="1" ht="12.75">
      <c r="A30" s="80" t="s">
        <v>17</v>
      </c>
      <c r="B30" s="87"/>
      <c r="C30" s="81">
        <v>0</v>
      </c>
      <c r="D30" s="81">
        <v>0</v>
      </c>
      <c r="E30" s="81">
        <v>0</v>
      </c>
      <c r="F30" s="75">
        <v>0</v>
      </c>
      <c r="G30" s="88"/>
      <c r="H30" s="75">
        <v>0</v>
      </c>
      <c r="I30" s="87"/>
      <c r="J30" s="75">
        <f t="shared" si="1"/>
        <v>0</v>
      </c>
    </row>
    <row r="31" spans="1:10" s="77" customFormat="1" ht="12.75">
      <c r="A31" s="80" t="s">
        <v>19</v>
      </c>
      <c r="B31" s="87"/>
      <c r="C31" s="81">
        <v>0</v>
      </c>
      <c r="D31" s="81">
        <v>0</v>
      </c>
      <c r="E31" s="81">
        <v>0</v>
      </c>
      <c r="F31" s="75">
        <v>202287.50423767001</v>
      </c>
      <c r="G31" s="88"/>
      <c r="H31" s="75">
        <v>152530.33110999997</v>
      </c>
      <c r="I31" s="87"/>
      <c r="J31" s="75">
        <f t="shared" si="1"/>
        <v>354817.83534767</v>
      </c>
    </row>
    <row r="32" spans="1:10" s="77" customFormat="1" ht="12.75">
      <c r="A32" s="80" t="s">
        <v>20</v>
      </c>
      <c r="B32" s="87"/>
      <c r="C32" s="81">
        <v>0</v>
      </c>
      <c r="D32" s="81">
        <v>0</v>
      </c>
      <c r="E32" s="81">
        <v>0</v>
      </c>
      <c r="F32" s="75">
        <v>323057.41181197314</v>
      </c>
      <c r="G32" s="88"/>
      <c r="H32" s="75">
        <v>97912.06302999999</v>
      </c>
      <c r="I32" s="87"/>
      <c r="J32" s="75">
        <f t="shared" si="1"/>
        <v>420969.47484197316</v>
      </c>
    </row>
    <row r="33" spans="1:10" s="77" customFormat="1" ht="12.75">
      <c r="A33" s="80" t="s">
        <v>21</v>
      </c>
      <c r="B33" s="87"/>
      <c r="C33" s="81">
        <v>0</v>
      </c>
      <c r="D33" s="81">
        <v>0</v>
      </c>
      <c r="E33" s="81">
        <v>0</v>
      </c>
      <c r="F33" s="75">
        <v>0</v>
      </c>
      <c r="G33" s="88"/>
      <c r="H33" s="75">
        <v>320000</v>
      </c>
      <c r="I33" s="87"/>
      <c r="J33" s="75">
        <f t="shared" si="1"/>
        <v>320000</v>
      </c>
    </row>
    <row r="34" spans="1:10" s="77" customFormat="1" ht="12.75">
      <c r="A34" s="80" t="s">
        <v>22</v>
      </c>
      <c r="B34" s="87"/>
      <c r="C34" s="81">
        <v>0</v>
      </c>
      <c r="D34" s="81">
        <v>0</v>
      </c>
      <c r="E34" s="81">
        <v>0</v>
      </c>
      <c r="F34" s="75">
        <v>971746.3551654451</v>
      </c>
      <c r="G34" s="88"/>
      <c r="H34" s="75">
        <v>87198.81824</v>
      </c>
      <c r="I34" s="87"/>
      <c r="J34" s="75">
        <f t="shared" si="1"/>
        <v>1058945.1734054452</v>
      </c>
    </row>
    <row r="35" spans="1:10" s="77" customFormat="1" ht="12.75">
      <c r="A35" s="80" t="s">
        <v>23</v>
      </c>
      <c r="B35" s="87"/>
      <c r="C35" s="81">
        <v>0</v>
      </c>
      <c r="D35" s="81">
        <v>0</v>
      </c>
      <c r="E35" s="81">
        <v>0</v>
      </c>
      <c r="F35" s="75">
        <v>0</v>
      </c>
      <c r="G35" s="88"/>
      <c r="H35" s="75">
        <v>19.95</v>
      </c>
      <c r="I35" s="87"/>
      <c r="J35" s="75">
        <f t="shared" si="1"/>
        <v>19.95</v>
      </c>
    </row>
    <row r="36" spans="1:10" s="77" customFormat="1" ht="12.75">
      <c r="A36" s="80" t="s">
        <v>24</v>
      </c>
      <c r="B36" s="87"/>
      <c r="C36" s="81">
        <v>0</v>
      </c>
      <c r="D36" s="81">
        <v>0</v>
      </c>
      <c r="E36" s="81">
        <v>0</v>
      </c>
      <c r="F36" s="75">
        <v>0</v>
      </c>
      <c r="G36" s="88"/>
      <c r="H36" s="75">
        <v>0</v>
      </c>
      <c r="I36" s="87"/>
      <c r="J36" s="75">
        <f t="shared" si="1"/>
        <v>0</v>
      </c>
    </row>
    <row r="37" spans="1:10" s="77" customFormat="1" ht="12.75">
      <c r="A37" s="80" t="s">
        <v>25</v>
      </c>
      <c r="B37" s="87"/>
      <c r="C37" s="81">
        <v>0</v>
      </c>
      <c r="D37" s="81">
        <v>0</v>
      </c>
      <c r="E37" s="81">
        <v>0</v>
      </c>
      <c r="F37" s="75">
        <v>0</v>
      </c>
      <c r="G37" s="88"/>
      <c r="H37" s="75">
        <v>0</v>
      </c>
      <c r="I37" s="87"/>
      <c r="J37" s="75">
        <f t="shared" si="1"/>
        <v>0</v>
      </c>
    </row>
    <row r="38" spans="1:10" s="77" customFormat="1" ht="12.75">
      <c r="A38" s="80" t="s">
        <v>26</v>
      </c>
      <c r="B38" s="87"/>
      <c r="C38" s="81">
        <v>0</v>
      </c>
      <c r="D38" s="81">
        <v>0</v>
      </c>
      <c r="E38" s="81">
        <v>0</v>
      </c>
      <c r="F38" s="75">
        <v>33882.541409351805</v>
      </c>
      <c r="G38" s="88"/>
      <c r="H38" s="75">
        <v>2150.9294099999997</v>
      </c>
      <c r="I38" s="87"/>
      <c r="J38" s="82">
        <f t="shared" si="1"/>
        <v>36033.4708193518</v>
      </c>
    </row>
    <row r="39" spans="1:11" s="77" customFormat="1" ht="12.75">
      <c r="A39" s="83"/>
      <c r="B39" s="83"/>
      <c r="C39" s="83" t="s">
        <v>18</v>
      </c>
      <c r="D39" s="83" t="s">
        <v>28</v>
      </c>
      <c r="E39" s="84" t="s">
        <v>29</v>
      </c>
      <c r="F39" s="85">
        <f>SUM(F29:F38)</f>
        <v>1530973.81262444</v>
      </c>
      <c r="G39" s="85"/>
      <c r="H39" s="85">
        <f>SUM(H29:H38)</f>
        <v>661243.0303799998</v>
      </c>
      <c r="I39" s="89"/>
      <c r="J39" s="75">
        <f t="shared" si="1"/>
        <v>2192216.84300444</v>
      </c>
      <c r="K39" s="86"/>
    </row>
    <row r="40" spans="1:10" ht="11.25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ht="14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</row>
    <row r="43" spans="1:10" ht="15">
      <c r="A43" s="21" t="s">
        <v>0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5">
      <c r="A44" s="45" t="s">
        <v>100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5">
      <c r="A45" s="21" t="s">
        <v>37</v>
      </c>
      <c r="B45" s="21"/>
      <c r="C45" s="21"/>
      <c r="D45" s="21"/>
      <c r="E45" s="21"/>
      <c r="F45" s="21"/>
      <c r="G45" s="21"/>
      <c r="H45" s="21"/>
      <c r="I45" s="21"/>
      <c r="J45" s="21"/>
    </row>
    <row r="46" ht="14.25">
      <c r="J46" s="2" t="s">
        <v>5</v>
      </c>
    </row>
    <row r="47" spans="1:10" s="77" customFormat="1" ht="38.25">
      <c r="A47" s="156" t="s">
        <v>31</v>
      </c>
      <c r="B47" s="159" t="s">
        <v>6</v>
      </c>
      <c r="C47" s="159"/>
      <c r="D47" s="159"/>
      <c r="E47" s="159"/>
      <c r="F47" s="159"/>
      <c r="G47" s="159"/>
      <c r="H47" s="76" t="s">
        <v>7</v>
      </c>
      <c r="I47" s="76" t="s">
        <v>87</v>
      </c>
      <c r="J47" s="154" t="s">
        <v>8</v>
      </c>
    </row>
    <row r="48" spans="1:10" s="77" customFormat="1" ht="12.75">
      <c r="A48" s="160"/>
      <c r="B48" s="159" t="s">
        <v>9</v>
      </c>
      <c r="C48" s="159"/>
      <c r="D48" s="159"/>
      <c r="E48" s="159"/>
      <c r="F48" s="154" t="s">
        <v>10</v>
      </c>
      <c r="G48" s="154" t="s">
        <v>2</v>
      </c>
      <c r="H48" s="154" t="s">
        <v>11</v>
      </c>
      <c r="I48" s="154" t="s">
        <v>12</v>
      </c>
      <c r="J48" s="158"/>
    </row>
    <row r="49" spans="1:10" s="77" customFormat="1" ht="12.75">
      <c r="A49" s="160"/>
      <c r="B49" s="154" t="s">
        <v>13</v>
      </c>
      <c r="C49" s="154" t="s">
        <v>78</v>
      </c>
      <c r="D49" s="158" t="s">
        <v>14</v>
      </c>
      <c r="E49" s="158" t="s">
        <v>15</v>
      </c>
      <c r="F49" s="158"/>
      <c r="G49" s="158"/>
      <c r="H49" s="158"/>
      <c r="I49" s="158"/>
      <c r="J49" s="158"/>
    </row>
    <row r="50" spans="1:10" s="77" customFormat="1" ht="12.75">
      <c r="A50" s="157"/>
      <c r="B50" s="155"/>
      <c r="C50" s="155"/>
      <c r="D50" s="155"/>
      <c r="E50" s="155"/>
      <c r="F50" s="155"/>
      <c r="G50" s="155"/>
      <c r="H50" s="155"/>
      <c r="I50" s="155"/>
      <c r="J50" s="155"/>
    </row>
    <row r="51" spans="1:5" s="77" customFormat="1" ht="12.75">
      <c r="A51" s="78" t="s">
        <v>6</v>
      </c>
      <c r="E51" s="79"/>
    </row>
    <row r="52" spans="1:10" s="77" customFormat="1" ht="12.75">
      <c r="A52" s="80" t="s">
        <v>16</v>
      </c>
      <c r="B52" s="81">
        <v>0</v>
      </c>
      <c r="C52" s="81">
        <v>0</v>
      </c>
      <c r="D52" s="81">
        <v>0</v>
      </c>
      <c r="E52" s="81">
        <v>0</v>
      </c>
      <c r="F52" s="75">
        <v>291230.63951999956</v>
      </c>
      <c r="G52" s="75">
        <v>0</v>
      </c>
      <c r="H52" s="81">
        <v>0</v>
      </c>
      <c r="I52" s="81">
        <v>0</v>
      </c>
      <c r="J52" s="75">
        <f aca="true" t="shared" si="2" ref="J52:J62">SUM(B52:I52)</f>
        <v>291230.63951999956</v>
      </c>
    </row>
    <row r="53" spans="1:10" s="77" customFormat="1" ht="12.75">
      <c r="A53" s="80" t="s">
        <v>17</v>
      </c>
      <c r="B53" s="81">
        <v>0</v>
      </c>
      <c r="C53" s="81">
        <v>0</v>
      </c>
      <c r="D53" s="81">
        <v>0</v>
      </c>
      <c r="E53" s="81">
        <v>0</v>
      </c>
      <c r="F53" s="75"/>
      <c r="G53" s="75">
        <v>0</v>
      </c>
      <c r="H53" s="81">
        <v>0</v>
      </c>
      <c r="I53" s="81">
        <v>0</v>
      </c>
      <c r="J53" s="75">
        <f t="shared" si="2"/>
        <v>0</v>
      </c>
    </row>
    <row r="54" spans="1:10" s="77" customFormat="1" ht="12.75">
      <c r="A54" s="80" t="s">
        <v>19</v>
      </c>
      <c r="B54" s="81">
        <v>0</v>
      </c>
      <c r="C54" s="81">
        <v>0</v>
      </c>
      <c r="D54" s="81">
        <v>0</v>
      </c>
      <c r="E54" s="81">
        <v>0</v>
      </c>
      <c r="F54" s="75">
        <v>47759.06496413321</v>
      </c>
      <c r="G54" s="75">
        <v>0</v>
      </c>
      <c r="H54" s="81">
        <v>0</v>
      </c>
      <c r="I54" s="81">
        <v>0</v>
      </c>
      <c r="J54" s="75">
        <f t="shared" si="2"/>
        <v>47759.06496413321</v>
      </c>
    </row>
    <row r="55" spans="1:10" s="77" customFormat="1" ht="12.75">
      <c r="A55" s="80" t="s">
        <v>20</v>
      </c>
      <c r="B55" s="81">
        <v>0</v>
      </c>
      <c r="C55" s="81">
        <v>0</v>
      </c>
      <c r="D55" s="81">
        <v>0</v>
      </c>
      <c r="E55" s="81">
        <v>0</v>
      </c>
      <c r="F55" s="75">
        <v>154224.53074173728</v>
      </c>
      <c r="G55" s="75">
        <v>0</v>
      </c>
      <c r="H55" s="81">
        <v>0</v>
      </c>
      <c r="I55" s="81">
        <v>0</v>
      </c>
      <c r="J55" s="75">
        <f t="shared" si="2"/>
        <v>154224.53074173728</v>
      </c>
    </row>
    <row r="56" spans="1:10" s="77" customFormat="1" ht="12.75">
      <c r="A56" s="80" t="s">
        <v>21</v>
      </c>
      <c r="B56" s="81">
        <v>0</v>
      </c>
      <c r="C56" s="81">
        <v>0</v>
      </c>
      <c r="D56" s="81">
        <v>0</v>
      </c>
      <c r="E56" s="81">
        <v>0</v>
      </c>
      <c r="F56" s="75">
        <v>7594.521019999999</v>
      </c>
      <c r="G56" s="75">
        <v>0</v>
      </c>
      <c r="H56" s="81">
        <v>0</v>
      </c>
      <c r="I56" s="81">
        <v>0</v>
      </c>
      <c r="J56" s="75">
        <f t="shared" si="2"/>
        <v>7594.521019999999</v>
      </c>
    </row>
    <row r="57" spans="1:10" s="77" customFormat="1" ht="12.75">
      <c r="A57" s="80" t="s">
        <v>22</v>
      </c>
      <c r="B57" s="81">
        <v>0</v>
      </c>
      <c r="C57" s="81">
        <v>0</v>
      </c>
      <c r="D57" s="81">
        <v>0</v>
      </c>
      <c r="E57" s="81">
        <v>0</v>
      </c>
      <c r="F57" s="75">
        <v>7412101.069505199</v>
      </c>
      <c r="G57" s="75">
        <v>0</v>
      </c>
      <c r="H57" s="81">
        <v>0</v>
      </c>
      <c r="I57" s="81">
        <v>0</v>
      </c>
      <c r="J57" s="75">
        <f t="shared" si="2"/>
        <v>7412101.069505199</v>
      </c>
    </row>
    <row r="58" spans="1:10" s="77" customFormat="1" ht="12.75">
      <c r="A58" s="80" t="s">
        <v>23</v>
      </c>
      <c r="B58" s="81">
        <v>0</v>
      </c>
      <c r="C58" s="81">
        <v>0</v>
      </c>
      <c r="D58" s="81">
        <v>0</v>
      </c>
      <c r="E58" s="81">
        <v>0</v>
      </c>
      <c r="F58" s="75">
        <v>729491.40188</v>
      </c>
      <c r="G58" s="75">
        <v>7894945</v>
      </c>
      <c r="H58" s="81">
        <v>0</v>
      </c>
      <c r="I58" s="81">
        <v>0</v>
      </c>
      <c r="J58" s="75">
        <f t="shared" si="2"/>
        <v>8624436.40188</v>
      </c>
    </row>
    <row r="59" spans="1:10" s="77" customFormat="1" ht="12.75">
      <c r="A59" s="80" t="s">
        <v>24</v>
      </c>
      <c r="B59" s="81">
        <v>0</v>
      </c>
      <c r="C59" s="81">
        <v>0</v>
      </c>
      <c r="D59" s="81">
        <v>0</v>
      </c>
      <c r="E59" s="81">
        <v>0</v>
      </c>
      <c r="F59" s="75">
        <v>15069.714799999998</v>
      </c>
      <c r="G59" s="81">
        <v>0</v>
      </c>
      <c r="H59" s="81">
        <v>0</v>
      </c>
      <c r="I59" s="81">
        <v>0</v>
      </c>
      <c r="J59" s="75">
        <f t="shared" si="2"/>
        <v>15069.714799999998</v>
      </c>
    </row>
    <row r="60" spans="1:10" s="77" customFormat="1" ht="12.75">
      <c r="A60" s="80" t="s">
        <v>25</v>
      </c>
      <c r="B60" s="81">
        <v>0</v>
      </c>
      <c r="C60" s="81">
        <v>0</v>
      </c>
      <c r="D60" s="81">
        <v>0</v>
      </c>
      <c r="E60" s="81">
        <v>0</v>
      </c>
      <c r="F60" s="75">
        <v>171.108</v>
      </c>
      <c r="G60" s="81">
        <v>0</v>
      </c>
      <c r="H60" s="81">
        <v>0</v>
      </c>
      <c r="I60" s="81">
        <v>0</v>
      </c>
      <c r="J60" s="75">
        <f t="shared" si="2"/>
        <v>171.108</v>
      </c>
    </row>
    <row r="61" spans="1:10" s="77" customFormat="1" ht="12.75">
      <c r="A61" s="80" t="s">
        <v>26</v>
      </c>
      <c r="B61" s="81">
        <v>0</v>
      </c>
      <c r="C61" s="81">
        <v>0</v>
      </c>
      <c r="D61" s="81">
        <v>0</v>
      </c>
      <c r="E61" s="81">
        <v>0</v>
      </c>
      <c r="F61" s="75">
        <v>674163.1295187763</v>
      </c>
      <c r="G61" s="81">
        <v>0</v>
      </c>
      <c r="H61" s="81">
        <v>0</v>
      </c>
      <c r="I61" s="81">
        <v>0</v>
      </c>
      <c r="J61" s="75">
        <f t="shared" si="2"/>
        <v>674163.1295187763</v>
      </c>
    </row>
    <row r="62" spans="1:10" s="77" customFormat="1" ht="12.75">
      <c r="A62" s="83"/>
      <c r="B62" s="83" t="s">
        <v>27</v>
      </c>
      <c r="C62" s="83" t="s">
        <v>18</v>
      </c>
      <c r="D62" s="83" t="s">
        <v>28</v>
      </c>
      <c r="E62" s="84" t="s">
        <v>29</v>
      </c>
      <c r="F62" s="85">
        <f>SUM(F52:F61)</f>
        <v>9331805.179949846</v>
      </c>
      <c r="G62" s="85">
        <f>SUM(G52:G61)</f>
        <v>7894945</v>
      </c>
      <c r="H62" s="85">
        <v>0</v>
      </c>
      <c r="I62" s="85">
        <v>0</v>
      </c>
      <c r="J62" s="85">
        <f t="shared" si="2"/>
        <v>17226750.179949846</v>
      </c>
    </row>
    <row r="63" spans="1:9" s="77" customFormat="1" ht="12.75">
      <c r="A63" s="78" t="s">
        <v>30</v>
      </c>
      <c r="B63" s="87"/>
      <c r="E63" s="79"/>
      <c r="G63" s="87"/>
      <c r="I63" s="87"/>
    </row>
    <row r="64" spans="1:10" s="77" customFormat="1" ht="12.75">
      <c r="A64" s="80" t="s">
        <v>16</v>
      </c>
      <c r="B64" s="87"/>
      <c r="C64" s="81">
        <v>0</v>
      </c>
      <c r="D64" s="81">
        <v>0</v>
      </c>
      <c r="E64" s="81">
        <v>0</v>
      </c>
      <c r="F64" s="75">
        <v>0</v>
      </c>
      <c r="G64" s="88"/>
      <c r="H64" s="75">
        <v>707.8123399999998</v>
      </c>
      <c r="I64" s="87"/>
      <c r="J64" s="75">
        <f aca="true" t="shared" si="3" ref="J64:J74">SUM(C64:H64)</f>
        <v>707.8123399999998</v>
      </c>
    </row>
    <row r="65" spans="1:10" s="77" customFormat="1" ht="12.75">
      <c r="A65" s="80" t="s">
        <v>17</v>
      </c>
      <c r="B65" s="87"/>
      <c r="C65" s="81">
        <v>0</v>
      </c>
      <c r="D65" s="81">
        <v>0</v>
      </c>
      <c r="E65" s="81">
        <v>0</v>
      </c>
      <c r="F65" s="75">
        <v>0</v>
      </c>
      <c r="G65" s="88"/>
      <c r="H65" s="75">
        <v>0</v>
      </c>
      <c r="I65" s="87"/>
      <c r="J65" s="75">
        <f t="shared" si="3"/>
        <v>0</v>
      </c>
    </row>
    <row r="66" spans="1:10" s="77" customFormat="1" ht="12.75">
      <c r="A66" s="80" t="s">
        <v>19</v>
      </c>
      <c r="B66" s="87"/>
      <c r="C66" s="81">
        <v>0</v>
      </c>
      <c r="D66" s="81">
        <v>0</v>
      </c>
      <c r="E66" s="81">
        <v>0</v>
      </c>
      <c r="F66" s="75">
        <v>233057.3941940773</v>
      </c>
      <c r="G66" s="88"/>
      <c r="H66" s="75">
        <v>260985.39183999994</v>
      </c>
      <c r="I66" s="87"/>
      <c r="J66" s="75">
        <f t="shared" si="3"/>
        <v>494042.78603407723</v>
      </c>
    </row>
    <row r="67" spans="1:10" s="77" customFormat="1" ht="12.75">
      <c r="A67" s="80" t="s">
        <v>20</v>
      </c>
      <c r="B67" s="87"/>
      <c r="C67" s="81">
        <v>0</v>
      </c>
      <c r="D67" s="81">
        <v>0</v>
      </c>
      <c r="E67" s="81">
        <v>0</v>
      </c>
      <c r="F67" s="75">
        <v>327413.15042593685</v>
      </c>
      <c r="G67" s="88"/>
      <c r="H67" s="75">
        <v>115262.29410999999</v>
      </c>
      <c r="I67" s="87"/>
      <c r="J67" s="75">
        <f t="shared" si="3"/>
        <v>442675.4445359368</v>
      </c>
    </row>
    <row r="68" spans="1:10" s="77" customFormat="1" ht="12.75">
      <c r="A68" s="80" t="s">
        <v>21</v>
      </c>
      <c r="B68" s="87"/>
      <c r="C68" s="81">
        <v>0</v>
      </c>
      <c r="D68" s="81">
        <v>0</v>
      </c>
      <c r="E68" s="81">
        <v>0</v>
      </c>
      <c r="F68" s="75">
        <v>0</v>
      </c>
      <c r="G68" s="88"/>
      <c r="H68" s="75">
        <v>20000</v>
      </c>
      <c r="I68" s="87"/>
      <c r="J68" s="75">
        <f t="shared" si="3"/>
        <v>20000</v>
      </c>
    </row>
    <row r="69" spans="1:10" s="77" customFormat="1" ht="12.75">
      <c r="A69" s="80" t="s">
        <v>22</v>
      </c>
      <c r="B69" s="87"/>
      <c r="C69" s="81">
        <v>0</v>
      </c>
      <c r="D69" s="81">
        <v>0</v>
      </c>
      <c r="E69" s="81">
        <v>0</v>
      </c>
      <c r="F69" s="75">
        <v>1093021.863705096</v>
      </c>
      <c r="G69" s="88"/>
      <c r="H69" s="75">
        <v>96835.02793</v>
      </c>
      <c r="I69" s="87"/>
      <c r="J69" s="75">
        <f t="shared" si="3"/>
        <v>1189856.8916350962</v>
      </c>
    </row>
    <row r="70" spans="1:10" s="77" customFormat="1" ht="12.75">
      <c r="A70" s="80" t="s">
        <v>23</v>
      </c>
      <c r="B70" s="87"/>
      <c r="C70" s="81">
        <v>0</v>
      </c>
      <c r="D70" s="81">
        <v>0</v>
      </c>
      <c r="E70" s="81">
        <v>0</v>
      </c>
      <c r="F70" s="75">
        <v>0</v>
      </c>
      <c r="G70" s="88"/>
      <c r="H70" s="75">
        <v>2.745</v>
      </c>
      <c r="I70" s="87"/>
      <c r="J70" s="75">
        <f t="shared" si="3"/>
        <v>2.745</v>
      </c>
    </row>
    <row r="71" spans="1:10" s="77" customFormat="1" ht="12.75">
      <c r="A71" s="80" t="s">
        <v>24</v>
      </c>
      <c r="B71" s="87"/>
      <c r="C71" s="81">
        <v>0</v>
      </c>
      <c r="D71" s="81">
        <v>0</v>
      </c>
      <c r="E71" s="81">
        <v>0</v>
      </c>
      <c r="F71" s="75">
        <v>0</v>
      </c>
      <c r="G71" s="88"/>
      <c r="H71" s="75">
        <v>0</v>
      </c>
      <c r="I71" s="87"/>
      <c r="J71" s="75">
        <f t="shared" si="3"/>
        <v>0</v>
      </c>
    </row>
    <row r="72" spans="1:10" s="77" customFormat="1" ht="12.75">
      <c r="A72" s="80" t="s">
        <v>25</v>
      </c>
      <c r="B72" s="87"/>
      <c r="C72" s="81">
        <v>0</v>
      </c>
      <c r="D72" s="81">
        <v>0</v>
      </c>
      <c r="E72" s="81">
        <v>0</v>
      </c>
      <c r="F72" s="75">
        <v>0</v>
      </c>
      <c r="G72" s="88"/>
      <c r="H72" s="75">
        <v>0</v>
      </c>
      <c r="I72" s="87"/>
      <c r="J72" s="75">
        <f t="shared" si="3"/>
        <v>0</v>
      </c>
    </row>
    <row r="73" spans="1:10" s="77" customFormat="1" ht="12.75">
      <c r="A73" s="80" t="s">
        <v>26</v>
      </c>
      <c r="B73" s="87"/>
      <c r="C73" s="81">
        <v>0</v>
      </c>
      <c r="D73" s="81">
        <v>0</v>
      </c>
      <c r="E73" s="81">
        <v>0</v>
      </c>
      <c r="F73" s="75">
        <v>47880.65222785531</v>
      </c>
      <c r="G73" s="88"/>
      <c r="H73" s="75">
        <v>3530.9479</v>
      </c>
      <c r="I73" s="87"/>
      <c r="J73" s="75">
        <f t="shared" si="3"/>
        <v>51411.60012785531</v>
      </c>
    </row>
    <row r="74" spans="1:11" s="77" customFormat="1" ht="12.75">
      <c r="A74" s="83"/>
      <c r="B74" s="83"/>
      <c r="C74" s="83" t="s">
        <v>18</v>
      </c>
      <c r="D74" s="83" t="s">
        <v>28</v>
      </c>
      <c r="E74" s="84" t="s">
        <v>29</v>
      </c>
      <c r="F74" s="85">
        <f>SUM(F64:F73)</f>
        <v>1701373.0605529654</v>
      </c>
      <c r="G74" s="85"/>
      <c r="H74" s="85">
        <f>SUM(H64:H73)</f>
        <v>497324.2191199999</v>
      </c>
      <c r="I74" s="89"/>
      <c r="J74" s="85">
        <f t="shared" si="3"/>
        <v>2198697.2796729654</v>
      </c>
      <c r="K74" s="86"/>
    </row>
    <row r="75" spans="1:10" ht="11.25" customHeight="1">
      <c r="A75" s="161"/>
      <c r="B75" s="161"/>
      <c r="C75" s="161"/>
      <c r="D75" s="161"/>
      <c r="E75" s="161"/>
      <c r="F75" s="161"/>
      <c r="G75" s="161"/>
      <c r="H75" s="161"/>
      <c r="I75" s="161"/>
      <c r="J75" s="161"/>
    </row>
    <row r="76" spans="1:10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</row>
    <row r="78" spans="1:10" ht="15">
      <c r="A78" s="21" t="s">
        <v>0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5">
      <c r="A79" s="45" t="s">
        <v>100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5">
      <c r="A80" s="21" t="s">
        <v>1</v>
      </c>
      <c r="B80" s="21"/>
      <c r="C80" s="21"/>
      <c r="D80" s="21"/>
      <c r="E80" s="21"/>
      <c r="F80" s="21"/>
      <c r="G80" s="21"/>
      <c r="H80" s="21"/>
      <c r="I80" s="21"/>
      <c r="J80" s="21"/>
    </row>
    <row r="81" ht="14.25">
      <c r="J81" s="2" t="s">
        <v>5</v>
      </c>
    </row>
    <row r="82" spans="1:10" s="77" customFormat="1" ht="38.25">
      <c r="A82" s="156" t="s">
        <v>31</v>
      </c>
      <c r="B82" s="159" t="s">
        <v>6</v>
      </c>
      <c r="C82" s="159"/>
      <c r="D82" s="159"/>
      <c r="E82" s="159"/>
      <c r="F82" s="159"/>
      <c r="G82" s="159"/>
      <c r="H82" s="76" t="s">
        <v>7</v>
      </c>
      <c r="I82" s="76" t="s">
        <v>87</v>
      </c>
      <c r="J82" s="154" t="s">
        <v>8</v>
      </c>
    </row>
    <row r="83" spans="1:10" s="77" customFormat="1" ht="12.75">
      <c r="A83" s="160"/>
      <c r="B83" s="159" t="s">
        <v>9</v>
      </c>
      <c r="C83" s="159"/>
      <c r="D83" s="159"/>
      <c r="E83" s="159"/>
      <c r="F83" s="154" t="s">
        <v>10</v>
      </c>
      <c r="G83" s="154" t="s">
        <v>2</v>
      </c>
      <c r="H83" s="154" t="s">
        <v>11</v>
      </c>
      <c r="I83" s="154" t="s">
        <v>12</v>
      </c>
      <c r="J83" s="158"/>
    </row>
    <row r="84" spans="1:10" s="77" customFormat="1" ht="12.75">
      <c r="A84" s="160"/>
      <c r="B84" s="154" t="s">
        <v>13</v>
      </c>
      <c r="C84" s="154" t="s">
        <v>79</v>
      </c>
      <c r="D84" s="158" t="s">
        <v>14</v>
      </c>
      <c r="E84" s="158" t="s">
        <v>15</v>
      </c>
      <c r="F84" s="158"/>
      <c r="G84" s="158"/>
      <c r="H84" s="158"/>
      <c r="I84" s="158"/>
      <c r="J84" s="158"/>
    </row>
    <row r="85" spans="1:10" s="77" customFormat="1" ht="12.75">
      <c r="A85" s="157"/>
      <c r="B85" s="155"/>
      <c r="C85" s="155"/>
      <c r="D85" s="155"/>
      <c r="E85" s="155"/>
      <c r="F85" s="155"/>
      <c r="G85" s="155"/>
      <c r="H85" s="155"/>
      <c r="I85" s="155"/>
      <c r="J85" s="155"/>
    </row>
    <row r="86" spans="1:5" s="77" customFormat="1" ht="12.75">
      <c r="A86" s="78" t="s">
        <v>6</v>
      </c>
      <c r="E86" s="79"/>
    </row>
    <row r="87" spans="1:10" s="77" customFormat="1" ht="12.75">
      <c r="A87" s="80" t="s">
        <v>16</v>
      </c>
      <c r="B87" s="81">
        <v>0</v>
      </c>
      <c r="C87" s="81">
        <v>0</v>
      </c>
      <c r="D87" s="81">
        <v>0</v>
      </c>
      <c r="E87" s="81">
        <v>0</v>
      </c>
      <c r="F87" s="75">
        <v>390475.2351509997</v>
      </c>
      <c r="G87" s="75">
        <v>0</v>
      </c>
      <c r="H87" s="81">
        <v>0</v>
      </c>
      <c r="I87" s="81">
        <v>0</v>
      </c>
      <c r="J87" s="75">
        <f aca="true" t="shared" si="4" ref="J87:J97">SUM(B87:I87)</f>
        <v>390475.2351509997</v>
      </c>
    </row>
    <row r="88" spans="1:10" s="77" customFormat="1" ht="12.75">
      <c r="A88" s="80" t="s">
        <v>17</v>
      </c>
      <c r="B88" s="81">
        <v>0</v>
      </c>
      <c r="C88" s="81">
        <v>0</v>
      </c>
      <c r="D88" s="81">
        <v>0</v>
      </c>
      <c r="E88" s="81">
        <v>0</v>
      </c>
      <c r="F88" s="75"/>
      <c r="G88" s="75">
        <v>0</v>
      </c>
      <c r="H88" s="81">
        <v>0</v>
      </c>
      <c r="I88" s="81">
        <v>0</v>
      </c>
      <c r="J88" s="75">
        <f t="shared" si="4"/>
        <v>0</v>
      </c>
    </row>
    <row r="89" spans="1:10" s="77" customFormat="1" ht="12.75">
      <c r="A89" s="80" t="s">
        <v>19</v>
      </c>
      <c r="B89" s="81">
        <v>0</v>
      </c>
      <c r="C89" s="81">
        <v>0</v>
      </c>
      <c r="D89" s="81">
        <v>0</v>
      </c>
      <c r="E89" s="81">
        <v>0</v>
      </c>
      <c r="F89" s="75">
        <v>51788.79604937525</v>
      </c>
      <c r="G89" s="75">
        <v>0</v>
      </c>
      <c r="H89" s="81">
        <v>0</v>
      </c>
      <c r="I89" s="81">
        <v>0</v>
      </c>
      <c r="J89" s="75">
        <f t="shared" si="4"/>
        <v>51788.79604937525</v>
      </c>
    </row>
    <row r="90" spans="1:10" s="77" customFormat="1" ht="12.75">
      <c r="A90" s="80" t="s">
        <v>20</v>
      </c>
      <c r="B90" s="81">
        <v>0</v>
      </c>
      <c r="C90" s="81">
        <v>0</v>
      </c>
      <c r="D90" s="81">
        <v>0</v>
      </c>
      <c r="E90" s="81">
        <v>0</v>
      </c>
      <c r="F90" s="75">
        <v>141646.51275551223</v>
      </c>
      <c r="G90" s="75">
        <v>0</v>
      </c>
      <c r="H90" s="81">
        <v>0</v>
      </c>
      <c r="I90" s="81">
        <v>0</v>
      </c>
      <c r="J90" s="75">
        <f t="shared" si="4"/>
        <v>141646.51275551223</v>
      </c>
    </row>
    <row r="91" spans="1:10" s="77" customFormat="1" ht="12.75">
      <c r="A91" s="80" t="s">
        <v>21</v>
      </c>
      <c r="B91" s="81">
        <v>0</v>
      </c>
      <c r="C91" s="81">
        <v>0</v>
      </c>
      <c r="D91" s="81">
        <v>0</v>
      </c>
      <c r="E91" s="81">
        <v>0</v>
      </c>
      <c r="F91" s="75">
        <v>18810.973120000006</v>
      </c>
      <c r="G91" s="75">
        <v>0</v>
      </c>
      <c r="H91" s="81">
        <v>0</v>
      </c>
      <c r="I91" s="81">
        <v>0</v>
      </c>
      <c r="J91" s="75">
        <f t="shared" si="4"/>
        <v>18810.973120000006</v>
      </c>
    </row>
    <row r="92" spans="1:10" s="77" customFormat="1" ht="12.75">
      <c r="A92" s="80" t="s">
        <v>22</v>
      </c>
      <c r="B92" s="81">
        <v>0</v>
      </c>
      <c r="C92" s="81">
        <v>0</v>
      </c>
      <c r="D92" s="81">
        <v>0</v>
      </c>
      <c r="E92" s="81">
        <v>0</v>
      </c>
      <c r="F92" s="75">
        <v>7601645.360814406</v>
      </c>
      <c r="G92" s="75">
        <v>0</v>
      </c>
      <c r="H92" s="81">
        <v>0</v>
      </c>
      <c r="I92" s="81">
        <v>0</v>
      </c>
      <c r="J92" s="75">
        <f t="shared" si="4"/>
        <v>7601645.360814406</v>
      </c>
    </row>
    <row r="93" spans="1:10" s="77" customFormat="1" ht="12.75">
      <c r="A93" s="80" t="s">
        <v>23</v>
      </c>
      <c r="B93" s="81">
        <v>0</v>
      </c>
      <c r="C93" s="81">
        <v>0</v>
      </c>
      <c r="D93" s="81">
        <v>0</v>
      </c>
      <c r="E93" s="81">
        <v>0</v>
      </c>
      <c r="F93" s="75">
        <v>750361.21238</v>
      </c>
      <c r="G93" s="75">
        <v>8223570</v>
      </c>
      <c r="H93" s="81">
        <v>0</v>
      </c>
      <c r="I93" s="81">
        <v>0</v>
      </c>
      <c r="J93" s="75">
        <f t="shared" si="4"/>
        <v>8973931.21238</v>
      </c>
    </row>
    <row r="94" spans="1:10" s="77" customFormat="1" ht="12.75">
      <c r="A94" s="80" t="s">
        <v>24</v>
      </c>
      <c r="B94" s="81">
        <v>0</v>
      </c>
      <c r="C94" s="81">
        <v>0</v>
      </c>
      <c r="D94" s="81">
        <v>0</v>
      </c>
      <c r="E94" s="81">
        <v>0</v>
      </c>
      <c r="F94" s="75">
        <v>11037.036239999998</v>
      </c>
      <c r="G94" s="81">
        <v>0</v>
      </c>
      <c r="H94" s="81">
        <v>0</v>
      </c>
      <c r="I94" s="81">
        <v>0</v>
      </c>
      <c r="J94" s="75">
        <f t="shared" si="4"/>
        <v>11037.036239999998</v>
      </c>
    </row>
    <row r="95" spans="1:10" s="77" customFormat="1" ht="12.75">
      <c r="A95" s="80" t="s">
        <v>25</v>
      </c>
      <c r="B95" s="81">
        <v>0</v>
      </c>
      <c r="C95" s="81">
        <v>0</v>
      </c>
      <c r="D95" s="81">
        <v>0</v>
      </c>
      <c r="E95" s="81">
        <v>0</v>
      </c>
      <c r="F95" s="75">
        <v>168.778</v>
      </c>
      <c r="G95" s="81">
        <v>0</v>
      </c>
      <c r="H95" s="81">
        <v>0</v>
      </c>
      <c r="I95" s="81">
        <v>0</v>
      </c>
      <c r="J95" s="75">
        <f t="shared" si="4"/>
        <v>168.778</v>
      </c>
    </row>
    <row r="96" spans="1:10" s="77" customFormat="1" ht="12.75">
      <c r="A96" s="80" t="s">
        <v>26</v>
      </c>
      <c r="B96" s="81">
        <v>0</v>
      </c>
      <c r="C96" s="81">
        <v>0</v>
      </c>
      <c r="D96" s="81">
        <v>0</v>
      </c>
      <c r="E96" s="81">
        <v>0</v>
      </c>
      <c r="F96" s="75">
        <v>775545.9834057305</v>
      </c>
      <c r="G96" s="81">
        <v>0</v>
      </c>
      <c r="H96" s="81">
        <v>0</v>
      </c>
      <c r="I96" s="81">
        <v>0</v>
      </c>
      <c r="J96" s="75">
        <f t="shared" si="4"/>
        <v>775545.9834057305</v>
      </c>
    </row>
    <row r="97" spans="1:10" s="77" customFormat="1" ht="12.75">
      <c r="A97" s="83"/>
      <c r="B97" s="83" t="s">
        <v>27</v>
      </c>
      <c r="C97" s="83" t="s">
        <v>18</v>
      </c>
      <c r="D97" s="83" t="s">
        <v>28</v>
      </c>
      <c r="E97" s="84" t="s">
        <v>29</v>
      </c>
      <c r="F97" s="85">
        <f>SUM(F87:F96)</f>
        <v>9741479.887916023</v>
      </c>
      <c r="G97" s="85">
        <f>SUM(G87:G96)</f>
        <v>8223570</v>
      </c>
      <c r="H97" s="85">
        <v>0</v>
      </c>
      <c r="I97" s="85">
        <v>0</v>
      </c>
      <c r="J97" s="85">
        <f t="shared" si="4"/>
        <v>17965049.88791602</v>
      </c>
    </row>
    <row r="98" spans="1:9" s="77" customFormat="1" ht="12.75">
      <c r="A98" s="78" t="s">
        <v>30</v>
      </c>
      <c r="B98" s="87"/>
      <c r="E98" s="79"/>
      <c r="G98" s="87"/>
      <c r="I98" s="87"/>
    </row>
    <row r="99" spans="1:10" s="77" customFormat="1" ht="12.75">
      <c r="A99" s="80" t="s">
        <v>16</v>
      </c>
      <c r="B99" s="87"/>
      <c r="C99" s="81">
        <v>0</v>
      </c>
      <c r="D99" s="81">
        <v>0</v>
      </c>
      <c r="E99" s="81">
        <v>0</v>
      </c>
      <c r="F99" s="75">
        <v>0</v>
      </c>
      <c r="G99" s="88"/>
      <c r="H99" s="75">
        <v>266.48472999999996</v>
      </c>
      <c r="I99" s="87"/>
      <c r="J99" s="75">
        <f aca="true" t="shared" si="5" ref="J99:J109">SUM(C99:H99)</f>
        <v>266.48472999999996</v>
      </c>
    </row>
    <row r="100" spans="1:10" s="77" customFormat="1" ht="12.75">
      <c r="A100" s="80" t="s">
        <v>17</v>
      </c>
      <c r="B100" s="87"/>
      <c r="C100" s="81">
        <v>0</v>
      </c>
      <c r="D100" s="81">
        <v>0</v>
      </c>
      <c r="E100" s="81">
        <v>0</v>
      </c>
      <c r="F100" s="75">
        <v>0</v>
      </c>
      <c r="G100" s="88"/>
      <c r="H100" s="75">
        <v>0</v>
      </c>
      <c r="I100" s="87"/>
      <c r="J100" s="75">
        <f t="shared" si="5"/>
        <v>0</v>
      </c>
    </row>
    <row r="101" spans="1:10" s="77" customFormat="1" ht="12.75">
      <c r="A101" s="80" t="s">
        <v>19</v>
      </c>
      <c r="B101" s="87"/>
      <c r="C101" s="81">
        <v>0</v>
      </c>
      <c r="D101" s="81">
        <v>0</v>
      </c>
      <c r="E101" s="81">
        <v>0</v>
      </c>
      <c r="F101" s="75">
        <v>202658.63819962775</v>
      </c>
      <c r="G101" s="88"/>
      <c r="H101" s="75">
        <v>150608.21964000002</v>
      </c>
      <c r="I101" s="87"/>
      <c r="J101" s="75">
        <f t="shared" si="5"/>
        <v>353266.8578396278</v>
      </c>
    </row>
    <row r="102" spans="1:10" s="77" customFormat="1" ht="12.75">
      <c r="A102" s="80" t="s">
        <v>20</v>
      </c>
      <c r="B102" s="87"/>
      <c r="C102" s="81">
        <v>0</v>
      </c>
      <c r="D102" s="81">
        <v>0</v>
      </c>
      <c r="E102" s="81">
        <v>0</v>
      </c>
      <c r="F102" s="75">
        <v>372318.1533173476</v>
      </c>
      <c r="G102" s="88"/>
      <c r="H102" s="75">
        <v>126071.09740999999</v>
      </c>
      <c r="I102" s="87"/>
      <c r="J102" s="75">
        <f t="shared" si="5"/>
        <v>498389.25072734756</v>
      </c>
    </row>
    <row r="103" spans="1:10" s="77" customFormat="1" ht="12.75">
      <c r="A103" s="80" t="s">
        <v>21</v>
      </c>
      <c r="B103" s="87"/>
      <c r="C103" s="81">
        <v>0</v>
      </c>
      <c r="D103" s="81">
        <v>0</v>
      </c>
      <c r="E103" s="81">
        <v>0</v>
      </c>
      <c r="F103" s="75">
        <v>0</v>
      </c>
      <c r="G103" s="88"/>
      <c r="H103" s="75">
        <v>40000</v>
      </c>
      <c r="I103" s="87"/>
      <c r="J103" s="75">
        <f t="shared" si="5"/>
        <v>40000</v>
      </c>
    </row>
    <row r="104" spans="1:10" s="77" customFormat="1" ht="12.75">
      <c r="A104" s="80" t="s">
        <v>22</v>
      </c>
      <c r="B104" s="87"/>
      <c r="C104" s="81">
        <v>0</v>
      </c>
      <c r="D104" s="81">
        <v>0</v>
      </c>
      <c r="E104" s="81">
        <v>0</v>
      </c>
      <c r="F104" s="75">
        <v>1117487.6901587227</v>
      </c>
      <c r="G104" s="88"/>
      <c r="H104" s="75">
        <v>128781.59408</v>
      </c>
      <c r="I104" s="87"/>
      <c r="J104" s="75">
        <f t="shared" si="5"/>
        <v>1246269.2842387226</v>
      </c>
    </row>
    <row r="105" spans="1:10" s="77" customFormat="1" ht="12.75">
      <c r="A105" s="80" t="s">
        <v>23</v>
      </c>
      <c r="B105" s="87"/>
      <c r="C105" s="81">
        <v>0</v>
      </c>
      <c r="D105" s="81">
        <v>0</v>
      </c>
      <c r="E105" s="81">
        <v>0</v>
      </c>
      <c r="F105" s="75">
        <v>0</v>
      </c>
      <c r="G105" s="88"/>
      <c r="H105" s="75">
        <v>0</v>
      </c>
      <c r="I105" s="87"/>
      <c r="J105" s="75">
        <f t="shared" si="5"/>
        <v>0</v>
      </c>
    </row>
    <row r="106" spans="1:10" s="77" customFormat="1" ht="12.75">
      <c r="A106" s="80" t="s">
        <v>24</v>
      </c>
      <c r="B106" s="87"/>
      <c r="C106" s="81">
        <v>0</v>
      </c>
      <c r="D106" s="81">
        <v>0</v>
      </c>
      <c r="E106" s="81">
        <v>0</v>
      </c>
      <c r="F106" s="75">
        <v>0</v>
      </c>
      <c r="G106" s="88"/>
      <c r="H106" s="75">
        <v>0</v>
      </c>
      <c r="I106" s="87"/>
      <c r="J106" s="75">
        <f t="shared" si="5"/>
        <v>0</v>
      </c>
    </row>
    <row r="107" spans="1:10" s="77" customFormat="1" ht="12.75">
      <c r="A107" s="80" t="s">
        <v>25</v>
      </c>
      <c r="B107" s="87"/>
      <c r="C107" s="81">
        <v>0</v>
      </c>
      <c r="D107" s="81">
        <v>0</v>
      </c>
      <c r="E107" s="81">
        <v>0</v>
      </c>
      <c r="F107" s="75">
        <v>0</v>
      </c>
      <c r="G107" s="88"/>
      <c r="H107" s="75">
        <v>0</v>
      </c>
      <c r="I107" s="87"/>
      <c r="J107" s="75">
        <f t="shared" si="5"/>
        <v>0</v>
      </c>
    </row>
    <row r="108" spans="1:10" s="77" customFormat="1" ht="12.75">
      <c r="A108" s="80" t="s">
        <v>26</v>
      </c>
      <c r="B108" s="87"/>
      <c r="C108" s="81">
        <v>0</v>
      </c>
      <c r="D108" s="81">
        <v>0</v>
      </c>
      <c r="E108" s="81">
        <v>0</v>
      </c>
      <c r="F108" s="75">
        <v>74906.03267167017</v>
      </c>
      <c r="G108" s="88"/>
      <c r="H108" s="75">
        <v>4271.047560000001</v>
      </c>
      <c r="I108" s="87"/>
      <c r="J108" s="75">
        <f t="shared" si="5"/>
        <v>79177.08023167017</v>
      </c>
    </row>
    <row r="109" spans="1:11" s="77" customFormat="1" ht="12.75">
      <c r="A109" s="83"/>
      <c r="B109" s="83"/>
      <c r="C109" s="83" t="s">
        <v>18</v>
      </c>
      <c r="D109" s="83" t="s">
        <v>28</v>
      </c>
      <c r="E109" s="84" t="s">
        <v>29</v>
      </c>
      <c r="F109" s="85">
        <f>SUM(F99:F108)</f>
        <v>1767370.5143473682</v>
      </c>
      <c r="G109" s="85"/>
      <c r="H109" s="85">
        <f>SUM(H99:H108)</f>
        <v>449998.44341999997</v>
      </c>
      <c r="I109" s="89"/>
      <c r="J109" s="85">
        <f t="shared" si="5"/>
        <v>2217368.9577673683</v>
      </c>
      <c r="K109" s="86"/>
    </row>
    <row r="110" spans="1:10" ht="11.25" customHeight="1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</row>
    <row r="111" spans="1:10" ht="14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</row>
    <row r="113" spans="1:10" ht="15">
      <c r="A113" s="21" t="s">
        <v>0</v>
      </c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5">
      <c r="A114" s="45" t="s">
        <v>100</v>
      </c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15">
      <c r="A115" s="21" t="s">
        <v>77</v>
      </c>
      <c r="B115" s="21"/>
      <c r="C115" s="21"/>
      <c r="D115" s="21"/>
      <c r="E115" s="21"/>
      <c r="F115" s="21"/>
      <c r="G115" s="21"/>
      <c r="H115" s="21"/>
      <c r="I115" s="21"/>
      <c r="J115" s="21"/>
    </row>
    <row r="116" ht="14.25">
      <c r="J116" s="22" t="s">
        <v>5</v>
      </c>
    </row>
    <row r="117" spans="1:10" s="77" customFormat="1" ht="38.25">
      <c r="A117" s="156" t="s">
        <v>31</v>
      </c>
      <c r="B117" s="159" t="s">
        <v>6</v>
      </c>
      <c r="C117" s="159"/>
      <c r="D117" s="159"/>
      <c r="E117" s="159"/>
      <c r="F117" s="159"/>
      <c r="G117" s="159"/>
      <c r="H117" s="76" t="s">
        <v>7</v>
      </c>
      <c r="I117" s="76" t="s">
        <v>87</v>
      </c>
      <c r="J117" s="154" t="s">
        <v>8</v>
      </c>
    </row>
    <row r="118" spans="1:10" s="77" customFormat="1" ht="12.75">
      <c r="A118" s="160"/>
      <c r="B118" s="159" t="s">
        <v>9</v>
      </c>
      <c r="C118" s="159"/>
      <c r="D118" s="159"/>
      <c r="E118" s="159"/>
      <c r="F118" s="154" t="s">
        <v>10</v>
      </c>
      <c r="G118" s="154" t="s">
        <v>2</v>
      </c>
      <c r="H118" s="154" t="s">
        <v>11</v>
      </c>
      <c r="I118" s="154" t="s">
        <v>12</v>
      </c>
      <c r="J118" s="158"/>
    </row>
    <row r="119" spans="1:10" s="77" customFormat="1" ht="12.75">
      <c r="A119" s="160"/>
      <c r="B119" s="154" t="s">
        <v>13</v>
      </c>
      <c r="C119" s="154" t="s">
        <v>79</v>
      </c>
      <c r="D119" s="158" t="s">
        <v>14</v>
      </c>
      <c r="E119" s="158" t="s">
        <v>15</v>
      </c>
      <c r="F119" s="158"/>
      <c r="G119" s="158"/>
      <c r="H119" s="158"/>
      <c r="I119" s="158"/>
      <c r="J119" s="158"/>
    </row>
    <row r="120" spans="1:10" s="77" customFormat="1" ht="12.75">
      <c r="A120" s="157"/>
      <c r="B120" s="155"/>
      <c r="C120" s="155"/>
      <c r="D120" s="155"/>
      <c r="E120" s="155"/>
      <c r="F120" s="155"/>
      <c r="G120" s="155"/>
      <c r="H120" s="155"/>
      <c r="I120" s="155"/>
      <c r="J120" s="155"/>
    </row>
    <row r="121" spans="1:5" s="77" customFormat="1" ht="12.75">
      <c r="A121" s="78" t="s">
        <v>6</v>
      </c>
      <c r="E121" s="79"/>
    </row>
    <row r="122" spans="1:10" s="77" customFormat="1" ht="12.75">
      <c r="A122" s="80" t="s">
        <v>16</v>
      </c>
      <c r="B122" s="81">
        <v>0</v>
      </c>
      <c r="C122" s="81">
        <v>0</v>
      </c>
      <c r="D122" s="81">
        <v>0</v>
      </c>
      <c r="E122" s="81">
        <v>0</v>
      </c>
      <c r="F122" s="75">
        <v>356218.71072611056</v>
      </c>
      <c r="G122" s="75">
        <v>0</v>
      </c>
      <c r="H122" s="81">
        <v>0</v>
      </c>
      <c r="I122" s="81">
        <v>0</v>
      </c>
      <c r="J122" s="75">
        <f aca="true" t="shared" si="6" ref="J122:J132">SUM(B122:I122)</f>
        <v>356218.71072611056</v>
      </c>
    </row>
    <row r="123" spans="1:10" s="77" customFormat="1" ht="12.75">
      <c r="A123" s="80" t="s">
        <v>17</v>
      </c>
      <c r="B123" s="81">
        <v>0</v>
      </c>
      <c r="C123" s="81">
        <v>0</v>
      </c>
      <c r="D123" s="81">
        <v>0</v>
      </c>
      <c r="E123" s="81">
        <v>0</v>
      </c>
      <c r="F123" s="75"/>
      <c r="G123" s="75">
        <v>0</v>
      </c>
      <c r="H123" s="81">
        <v>0</v>
      </c>
      <c r="I123" s="81">
        <v>0</v>
      </c>
      <c r="J123" s="75">
        <f t="shared" si="6"/>
        <v>0</v>
      </c>
    </row>
    <row r="124" spans="1:10" s="77" customFormat="1" ht="12.75">
      <c r="A124" s="80" t="s">
        <v>19</v>
      </c>
      <c r="B124" s="81">
        <v>0</v>
      </c>
      <c r="C124" s="81">
        <v>0</v>
      </c>
      <c r="D124" s="81">
        <v>0</v>
      </c>
      <c r="E124" s="81">
        <v>0</v>
      </c>
      <c r="F124" s="75">
        <v>49992.21175961512</v>
      </c>
      <c r="G124" s="75">
        <v>0</v>
      </c>
      <c r="H124" s="81">
        <v>0</v>
      </c>
      <c r="I124" s="81">
        <v>0</v>
      </c>
      <c r="J124" s="75">
        <f t="shared" si="6"/>
        <v>49992.21175961512</v>
      </c>
    </row>
    <row r="125" spans="1:10" s="77" customFormat="1" ht="12.75">
      <c r="A125" s="80" t="s">
        <v>20</v>
      </c>
      <c r="B125" s="81">
        <v>0</v>
      </c>
      <c r="C125" s="81">
        <v>0</v>
      </c>
      <c r="D125" s="81">
        <v>0</v>
      </c>
      <c r="E125" s="81">
        <v>0</v>
      </c>
      <c r="F125" s="75">
        <v>137966.85095751897</v>
      </c>
      <c r="G125" s="75">
        <v>0</v>
      </c>
      <c r="H125" s="81">
        <v>0</v>
      </c>
      <c r="I125" s="81">
        <v>0</v>
      </c>
      <c r="J125" s="75">
        <f t="shared" si="6"/>
        <v>137966.85095751897</v>
      </c>
    </row>
    <row r="126" spans="1:10" s="77" customFormat="1" ht="12.75">
      <c r="A126" s="80" t="s">
        <v>21</v>
      </c>
      <c r="B126" s="81">
        <v>0</v>
      </c>
      <c r="C126" s="81">
        <v>0</v>
      </c>
      <c r="D126" s="81">
        <v>0</v>
      </c>
      <c r="E126" s="81">
        <v>0</v>
      </c>
      <c r="F126" s="75">
        <v>4144.912720000004</v>
      </c>
      <c r="G126" s="75">
        <v>0</v>
      </c>
      <c r="H126" s="81">
        <v>0</v>
      </c>
      <c r="I126" s="81">
        <v>0</v>
      </c>
      <c r="J126" s="75">
        <f t="shared" si="6"/>
        <v>4144.912720000004</v>
      </c>
    </row>
    <row r="127" spans="1:10" s="77" customFormat="1" ht="12.75">
      <c r="A127" s="80" t="s">
        <v>22</v>
      </c>
      <c r="B127" s="81">
        <v>0</v>
      </c>
      <c r="C127" s="81">
        <v>0</v>
      </c>
      <c r="D127" s="81">
        <v>0</v>
      </c>
      <c r="E127" s="81">
        <v>0</v>
      </c>
      <c r="F127" s="75">
        <v>7405264.239658428</v>
      </c>
      <c r="G127" s="75">
        <v>0</v>
      </c>
      <c r="H127" s="81">
        <v>0</v>
      </c>
      <c r="I127" s="81">
        <v>0</v>
      </c>
      <c r="J127" s="75">
        <f t="shared" si="6"/>
        <v>7405264.239658428</v>
      </c>
    </row>
    <row r="128" spans="1:10" s="77" customFormat="1" ht="12.75">
      <c r="A128" s="80" t="s">
        <v>23</v>
      </c>
      <c r="B128" s="81">
        <v>0</v>
      </c>
      <c r="C128" s="81">
        <v>0</v>
      </c>
      <c r="D128" s="81">
        <v>0</v>
      </c>
      <c r="E128" s="81">
        <v>0</v>
      </c>
      <c r="F128" s="75">
        <v>741989.40829</v>
      </c>
      <c r="G128" s="75">
        <v>8223076</v>
      </c>
      <c r="H128" s="81">
        <v>0</v>
      </c>
      <c r="I128" s="81">
        <v>0</v>
      </c>
      <c r="J128" s="75">
        <f t="shared" si="6"/>
        <v>8965065.40829</v>
      </c>
    </row>
    <row r="129" spans="1:10" s="77" customFormat="1" ht="12.75">
      <c r="A129" s="80" t="s">
        <v>24</v>
      </c>
      <c r="B129" s="81">
        <v>0</v>
      </c>
      <c r="C129" s="81">
        <v>0</v>
      </c>
      <c r="D129" s="81">
        <v>0</v>
      </c>
      <c r="E129" s="81">
        <v>0</v>
      </c>
      <c r="F129" s="75">
        <v>12951.122319999999</v>
      </c>
      <c r="G129" s="81">
        <v>0</v>
      </c>
      <c r="H129" s="81">
        <v>0</v>
      </c>
      <c r="I129" s="81">
        <v>0</v>
      </c>
      <c r="J129" s="75">
        <f t="shared" si="6"/>
        <v>12951.122319999999</v>
      </c>
    </row>
    <row r="130" spans="1:10" s="77" customFormat="1" ht="12.75">
      <c r="A130" s="80" t="s">
        <v>25</v>
      </c>
      <c r="B130" s="81">
        <v>0</v>
      </c>
      <c r="C130" s="81">
        <v>0</v>
      </c>
      <c r="D130" s="81">
        <v>0</v>
      </c>
      <c r="E130" s="81">
        <v>0</v>
      </c>
      <c r="F130" s="75">
        <v>156.12660000000002</v>
      </c>
      <c r="G130" s="81">
        <v>0</v>
      </c>
      <c r="H130" s="81">
        <v>0</v>
      </c>
      <c r="I130" s="81">
        <v>0</v>
      </c>
      <c r="J130" s="75">
        <f t="shared" si="6"/>
        <v>156.12660000000002</v>
      </c>
    </row>
    <row r="131" spans="1:10" s="77" customFormat="1" ht="12.75">
      <c r="A131" s="80" t="s">
        <v>26</v>
      </c>
      <c r="B131" s="81">
        <v>0</v>
      </c>
      <c r="C131" s="81">
        <v>0</v>
      </c>
      <c r="D131" s="81">
        <v>0</v>
      </c>
      <c r="E131" s="81">
        <v>0</v>
      </c>
      <c r="F131" s="75">
        <v>691944.7569316911</v>
      </c>
      <c r="G131" s="81">
        <v>0</v>
      </c>
      <c r="H131" s="81">
        <v>0</v>
      </c>
      <c r="I131" s="81">
        <v>0</v>
      </c>
      <c r="J131" s="75">
        <f t="shared" si="6"/>
        <v>691944.7569316911</v>
      </c>
    </row>
    <row r="132" spans="1:10" s="77" customFormat="1" ht="12.75">
      <c r="A132" s="83"/>
      <c r="B132" s="83" t="s">
        <v>27</v>
      </c>
      <c r="C132" s="83" t="s">
        <v>18</v>
      </c>
      <c r="D132" s="83" t="s">
        <v>28</v>
      </c>
      <c r="E132" s="84" t="s">
        <v>29</v>
      </c>
      <c r="F132" s="85">
        <f>SUM(F122:F131)</f>
        <v>9400628.339963363</v>
      </c>
      <c r="G132" s="85">
        <f>SUM(G122:G131)</f>
        <v>8223076</v>
      </c>
      <c r="H132" s="85">
        <v>0</v>
      </c>
      <c r="I132" s="85">
        <v>0</v>
      </c>
      <c r="J132" s="85">
        <f t="shared" si="6"/>
        <v>17623704.33996336</v>
      </c>
    </row>
    <row r="133" spans="1:9" s="77" customFormat="1" ht="12.75">
      <c r="A133" s="78" t="s">
        <v>30</v>
      </c>
      <c r="B133" s="87"/>
      <c r="E133" s="79"/>
      <c r="G133" s="87"/>
      <c r="I133" s="87"/>
    </row>
    <row r="134" spans="1:10" s="77" customFormat="1" ht="12.75">
      <c r="A134" s="80" t="s">
        <v>16</v>
      </c>
      <c r="B134" s="87"/>
      <c r="C134" s="81">
        <v>0</v>
      </c>
      <c r="D134" s="81">
        <v>0</v>
      </c>
      <c r="E134" s="81">
        <v>0</v>
      </c>
      <c r="F134" s="75">
        <v>0</v>
      </c>
      <c r="G134" s="88"/>
      <c r="H134" s="75">
        <v>514.90496</v>
      </c>
      <c r="I134" s="87"/>
      <c r="J134" s="75">
        <f aca="true" t="shared" si="7" ref="J134:J144">SUM(C134:H134)</f>
        <v>514.90496</v>
      </c>
    </row>
    <row r="135" spans="1:10" s="77" customFormat="1" ht="12.75">
      <c r="A135" s="80" t="s">
        <v>17</v>
      </c>
      <c r="B135" s="87"/>
      <c r="C135" s="81">
        <v>0</v>
      </c>
      <c r="D135" s="81">
        <v>0</v>
      </c>
      <c r="E135" s="81">
        <v>0</v>
      </c>
      <c r="F135" s="75">
        <v>0</v>
      </c>
      <c r="G135" s="88"/>
      <c r="H135" s="75">
        <v>0</v>
      </c>
      <c r="I135" s="87"/>
      <c r="J135" s="75">
        <f t="shared" si="7"/>
        <v>0</v>
      </c>
    </row>
    <row r="136" spans="1:10" s="77" customFormat="1" ht="12.75">
      <c r="A136" s="80" t="s">
        <v>19</v>
      </c>
      <c r="B136" s="87"/>
      <c r="C136" s="81">
        <v>0</v>
      </c>
      <c r="D136" s="81">
        <v>0</v>
      </c>
      <c r="E136" s="81">
        <v>0</v>
      </c>
      <c r="F136" s="75">
        <v>208988.8256186967</v>
      </c>
      <c r="G136" s="88"/>
      <c r="H136" s="75">
        <v>265680.49319</v>
      </c>
      <c r="I136" s="87"/>
      <c r="J136" s="75">
        <f t="shared" si="7"/>
        <v>474669.3188086967</v>
      </c>
    </row>
    <row r="137" spans="1:10" s="77" customFormat="1" ht="12.75">
      <c r="A137" s="80" t="s">
        <v>20</v>
      </c>
      <c r="B137" s="87"/>
      <c r="C137" s="81">
        <v>0</v>
      </c>
      <c r="D137" s="81">
        <v>0</v>
      </c>
      <c r="E137" s="81">
        <v>0</v>
      </c>
      <c r="F137" s="75">
        <v>352694.34888721636</v>
      </c>
      <c r="G137" s="88"/>
      <c r="H137" s="75">
        <v>111901.63854999999</v>
      </c>
      <c r="I137" s="87"/>
      <c r="J137" s="75">
        <f t="shared" si="7"/>
        <v>464595.98743721633</v>
      </c>
    </row>
    <row r="138" spans="1:10" s="77" customFormat="1" ht="12.75">
      <c r="A138" s="80" t="s">
        <v>21</v>
      </c>
      <c r="B138" s="87"/>
      <c r="C138" s="81">
        <v>0</v>
      </c>
      <c r="D138" s="81">
        <v>0</v>
      </c>
      <c r="E138" s="81">
        <v>0</v>
      </c>
      <c r="F138" s="75">
        <v>0</v>
      </c>
      <c r="G138" s="88"/>
      <c r="H138" s="75">
        <v>20000</v>
      </c>
      <c r="I138" s="87"/>
      <c r="J138" s="75">
        <f t="shared" si="7"/>
        <v>20000</v>
      </c>
    </row>
    <row r="139" spans="1:10" s="77" customFormat="1" ht="12.75">
      <c r="A139" s="80" t="s">
        <v>22</v>
      </c>
      <c r="B139" s="87"/>
      <c r="C139" s="81">
        <v>0</v>
      </c>
      <c r="D139" s="81">
        <v>0</v>
      </c>
      <c r="E139" s="81">
        <v>0</v>
      </c>
      <c r="F139" s="75">
        <v>1101437.6050734683</v>
      </c>
      <c r="G139" s="88"/>
      <c r="H139" s="75">
        <v>132805.88565</v>
      </c>
      <c r="I139" s="87"/>
      <c r="J139" s="75">
        <f t="shared" si="7"/>
        <v>1234243.4907234684</v>
      </c>
    </row>
    <row r="140" spans="1:10" s="77" customFormat="1" ht="12.75">
      <c r="A140" s="80" t="s">
        <v>23</v>
      </c>
      <c r="B140" s="87"/>
      <c r="C140" s="81">
        <v>0</v>
      </c>
      <c r="D140" s="81">
        <v>0</v>
      </c>
      <c r="E140" s="81">
        <v>0</v>
      </c>
      <c r="F140" s="75">
        <v>0</v>
      </c>
      <c r="G140" s="88"/>
      <c r="H140" s="75">
        <v>0</v>
      </c>
      <c r="I140" s="87"/>
      <c r="J140" s="75">
        <f t="shared" si="7"/>
        <v>0</v>
      </c>
    </row>
    <row r="141" spans="1:10" s="77" customFormat="1" ht="12.75">
      <c r="A141" s="80" t="s">
        <v>24</v>
      </c>
      <c r="B141" s="87"/>
      <c r="C141" s="81">
        <v>0</v>
      </c>
      <c r="D141" s="81">
        <v>0</v>
      </c>
      <c r="E141" s="81">
        <v>0</v>
      </c>
      <c r="F141" s="75">
        <v>0</v>
      </c>
      <c r="G141" s="88"/>
      <c r="H141" s="75">
        <v>0</v>
      </c>
      <c r="I141" s="87"/>
      <c r="J141" s="75">
        <f t="shared" si="7"/>
        <v>0</v>
      </c>
    </row>
    <row r="142" spans="1:10" s="77" customFormat="1" ht="12.75">
      <c r="A142" s="80" t="s">
        <v>25</v>
      </c>
      <c r="B142" s="87"/>
      <c r="C142" s="81">
        <v>0</v>
      </c>
      <c r="D142" s="81">
        <v>0</v>
      </c>
      <c r="E142" s="81">
        <v>0</v>
      </c>
      <c r="F142" s="75">
        <v>0</v>
      </c>
      <c r="G142" s="88"/>
      <c r="H142" s="75">
        <v>0</v>
      </c>
      <c r="I142" s="87"/>
      <c r="J142" s="75">
        <f t="shared" si="7"/>
        <v>0</v>
      </c>
    </row>
    <row r="143" spans="1:10" s="77" customFormat="1" ht="12.75">
      <c r="A143" s="80" t="s">
        <v>26</v>
      </c>
      <c r="B143" s="87"/>
      <c r="C143" s="81">
        <v>0</v>
      </c>
      <c r="D143" s="81">
        <v>0</v>
      </c>
      <c r="E143" s="81">
        <v>0</v>
      </c>
      <c r="F143" s="75">
        <v>107136.61621387568</v>
      </c>
      <c r="G143" s="88"/>
      <c r="H143" s="75">
        <v>3779.55192</v>
      </c>
      <c r="I143" s="87"/>
      <c r="J143" s="75">
        <f t="shared" si="7"/>
        <v>110916.16813387568</v>
      </c>
    </row>
    <row r="144" spans="1:11" s="77" customFormat="1" ht="12.75">
      <c r="A144" s="83"/>
      <c r="B144" s="83"/>
      <c r="C144" s="83" t="s">
        <v>18</v>
      </c>
      <c r="D144" s="83" t="s">
        <v>28</v>
      </c>
      <c r="E144" s="84" t="s">
        <v>29</v>
      </c>
      <c r="F144" s="85">
        <f>SUM(F134:F143)</f>
        <v>1770257.395793257</v>
      </c>
      <c r="G144" s="85"/>
      <c r="H144" s="85">
        <f>SUM(H134:H143)</f>
        <v>534682.47427</v>
      </c>
      <c r="I144" s="89"/>
      <c r="J144" s="85">
        <f t="shared" si="7"/>
        <v>2304939.870063257</v>
      </c>
      <c r="K144" s="86"/>
    </row>
    <row r="145" spans="1:10" s="1" customFormat="1" ht="11.25" customHeight="1">
      <c r="A145" s="152" t="s">
        <v>89</v>
      </c>
      <c r="B145" s="152"/>
      <c r="C145" s="152"/>
      <c r="D145" s="152"/>
      <c r="E145" s="152"/>
      <c r="F145" s="152"/>
      <c r="G145" s="152"/>
      <c r="H145" s="152"/>
      <c r="I145" s="152"/>
      <c r="J145" s="152"/>
    </row>
    <row r="146" s="1" customFormat="1" ht="11.25">
      <c r="A146" s="1" t="s">
        <v>92</v>
      </c>
    </row>
  </sheetData>
  <sheetProtection/>
  <mergeCells count="52">
    <mergeCell ref="A145:J145"/>
    <mergeCell ref="A40:J41"/>
    <mergeCell ref="C14:C15"/>
    <mergeCell ref="C49:C50"/>
    <mergeCell ref="C84:C85"/>
    <mergeCell ref="C119:C120"/>
    <mergeCell ref="A117:A120"/>
    <mergeCell ref="B117:G117"/>
    <mergeCell ref="J117:J120"/>
    <mergeCell ref="B118:E118"/>
    <mergeCell ref="F118:F120"/>
    <mergeCell ref="G118:G120"/>
    <mergeCell ref="H118:H120"/>
    <mergeCell ref="I118:I120"/>
    <mergeCell ref="B119:B120"/>
    <mergeCell ref="D119:D120"/>
    <mergeCell ref="E119:E120"/>
    <mergeCell ref="A110:J111"/>
    <mergeCell ref="A75:J76"/>
    <mergeCell ref="A82:A85"/>
    <mergeCell ref="B82:G82"/>
    <mergeCell ref="J82:J85"/>
    <mergeCell ref="B83:E83"/>
    <mergeCell ref="F83:F85"/>
    <mergeCell ref="G83:G85"/>
    <mergeCell ref="H83:H85"/>
    <mergeCell ref="I83:I85"/>
    <mergeCell ref="B84:B85"/>
    <mergeCell ref="D84:D85"/>
    <mergeCell ref="E84:E85"/>
    <mergeCell ref="A47:A50"/>
    <mergeCell ref="B47:G47"/>
    <mergeCell ref="J47:J50"/>
    <mergeCell ref="B48:E48"/>
    <mergeCell ref="F48:F50"/>
    <mergeCell ref="G48:G50"/>
    <mergeCell ref="H48:H50"/>
    <mergeCell ref="I48:I50"/>
    <mergeCell ref="B49:B50"/>
    <mergeCell ref="D49:D50"/>
    <mergeCell ref="E49:E50"/>
    <mergeCell ref="A12:A15"/>
    <mergeCell ref="E14:E15"/>
    <mergeCell ref="F13:F15"/>
    <mergeCell ref="G13:G15"/>
    <mergeCell ref="H13:H15"/>
    <mergeCell ref="I13:I15"/>
    <mergeCell ref="J12:J15"/>
    <mergeCell ref="B12:G12"/>
    <mergeCell ref="B13:E13"/>
    <mergeCell ref="B14:B15"/>
    <mergeCell ref="D14:D15"/>
  </mergeCells>
  <hyperlinks>
    <hyperlink ref="K3" location="Contenido!A1" display="Volver al 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47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11.421875" defaultRowHeight="15"/>
  <cols>
    <col min="1" max="1" width="30.57421875" style="4" customWidth="1"/>
    <col min="2" max="10" width="15.8515625" style="4" customWidth="1"/>
    <col min="11" max="11" width="13.140625" style="4" customWidth="1"/>
    <col min="12" max="16384" width="11.421875" style="4" customWidth="1"/>
  </cols>
  <sheetData>
    <row r="1" ht="14.25"/>
    <row r="2" ht="14.25"/>
    <row r="3" ht="14.25">
      <c r="K3" s="16" t="s">
        <v>48</v>
      </c>
    </row>
    <row r="4" ht="14.25"/>
    <row r="5" ht="14.25"/>
    <row r="6" ht="14.25"/>
    <row r="7" s="64" customFormat="1" ht="18"/>
    <row r="8" s="21" customFormat="1" ht="15">
      <c r="A8" s="21" t="s">
        <v>0</v>
      </c>
    </row>
    <row r="9" s="21" customFormat="1" ht="15">
      <c r="A9" s="45" t="s">
        <v>101</v>
      </c>
    </row>
    <row r="10" s="21" customFormat="1" ht="15">
      <c r="A10" s="21" t="s">
        <v>38</v>
      </c>
    </row>
    <row r="11" ht="14.25">
      <c r="J11" s="2" t="s">
        <v>5</v>
      </c>
    </row>
    <row r="12" spans="1:12" s="77" customFormat="1" ht="12.75">
      <c r="A12" s="156" t="s">
        <v>31</v>
      </c>
      <c r="B12" s="159" t="s">
        <v>35</v>
      </c>
      <c r="C12" s="159"/>
      <c r="D12" s="159"/>
      <c r="E12" s="159"/>
      <c r="F12" s="159"/>
      <c r="G12" s="72" t="s">
        <v>34</v>
      </c>
      <c r="H12" s="76" t="s">
        <v>7</v>
      </c>
      <c r="I12" s="76"/>
      <c r="J12" s="154" t="s">
        <v>32</v>
      </c>
      <c r="L12" s="69"/>
    </row>
    <row r="13" spans="1:12" s="77" customFormat="1" ht="12.75">
      <c r="A13" s="160"/>
      <c r="B13" s="159" t="s">
        <v>9</v>
      </c>
      <c r="C13" s="159"/>
      <c r="D13" s="159"/>
      <c r="E13" s="159"/>
      <c r="F13" s="154" t="s">
        <v>10</v>
      </c>
      <c r="G13" s="154" t="s">
        <v>2</v>
      </c>
      <c r="H13" s="154" t="s">
        <v>33</v>
      </c>
      <c r="I13" s="154" t="s">
        <v>49</v>
      </c>
      <c r="J13" s="158"/>
      <c r="L13" s="69"/>
    </row>
    <row r="14" spans="1:12" s="77" customFormat="1" ht="12.75">
      <c r="A14" s="160"/>
      <c r="B14" s="154" t="s">
        <v>13</v>
      </c>
      <c r="C14" s="154" t="s">
        <v>79</v>
      </c>
      <c r="D14" s="158" t="s">
        <v>14</v>
      </c>
      <c r="E14" s="158" t="s">
        <v>15</v>
      </c>
      <c r="F14" s="158"/>
      <c r="G14" s="158"/>
      <c r="H14" s="158"/>
      <c r="I14" s="158"/>
      <c r="J14" s="158"/>
      <c r="L14" s="69"/>
    </row>
    <row r="15" spans="1:10" s="77" customFormat="1" ht="12.75">
      <c r="A15" s="157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 s="77" customFormat="1" ht="12.75">
      <c r="A16" s="78" t="s">
        <v>42</v>
      </c>
      <c r="B16" s="75"/>
      <c r="C16" s="75"/>
      <c r="D16" s="75"/>
      <c r="E16" s="90"/>
      <c r="F16" s="75"/>
      <c r="G16" s="88"/>
      <c r="H16" s="75"/>
      <c r="I16" s="75"/>
      <c r="J16" s="75"/>
    </row>
    <row r="17" spans="1:10" s="77" customFormat="1" ht="12.75">
      <c r="A17" s="80" t="s">
        <v>16</v>
      </c>
      <c r="B17" s="75">
        <v>0</v>
      </c>
      <c r="C17" s="75">
        <v>0</v>
      </c>
      <c r="D17" s="75">
        <v>0</v>
      </c>
      <c r="E17" s="90">
        <v>245678.95976999958</v>
      </c>
      <c r="F17" s="75">
        <v>0</v>
      </c>
      <c r="G17" s="88"/>
      <c r="H17" s="75">
        <v>0</v>
      </c>
      <c r="I17" s="75">
        <v>0</v>
      </c>
      <c r="J17" s="75">
        <f>SUM(B17:I17)</f>
        <v>245678.95976999958</v>
      </c>
    </row>
    <row r="18" spans="1:10" s="77" customFormat="1" ht="12.75">
      <c r="A18" s="80" t="s">
        <v>17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88"/>
      <c r="H18" s="75">
        <v>0</v>
      </c>
      <c r="I18" s="75">
        <v>0</v>
      </c>
      <c r="J18" s="75">
        <f aca="true" t="shared" si="0" ref="J18:J25">SUM(B18:I18)</f>
        <v>0</v>
      </c>
    </row>
    <row r="19" spans="1:10" s="77" customFormat="1" ht="12.75">
      <c r="A19" s="80" t="s">
        <v>19</v>
      </c>
      <c r="B19" s="75">
        <v>0</v>
      </c>
      <c r="C19" s="75">
        <v>0.4939421754877608</v>
      </c>
      <c r="D19" s="75">
        <v>12347.21303680397</v>
      </c>
      <c r="E19" s="75">
        <v>18385.777750000005</v>
      </c>
      <c r="F19" s="75">
        <v>32772.0349942443</v>
      </c>
      <c r="G19" s="88"/>
      <c r="H19" s="75">
        <v>0</v>
      </c>
      <c r="I19" s="75">
        <v>0</v>
      </c>
      <c r="J19" s="75">
        <f t="shared" si="0"/>
        <v>63505.51972322376</v>
      </c>
    </row>
    <row r="20" spans="1:10" s="77" customFormat="1" ht="12.75">
      <c r="A20" s="80" t="s">
        <v>20</v>
      </c>
      <c r="B20" s="75">
        <v>0</v>
      </c>
      <c r="C20" s="75">
        <v>112.29351482978157</v>
      </c>
      <c r="D20" s="75">
        <v>86960.12893435096</v>
      </c>
      <c r="E20" s="75">
        <v>0</v>
      </c>
      <c r="F20" s="75">
        <v>48077.34129035132</v>
      </c>
      <c r="G20" s="88"/>
      <c r="H20" s="75">
        <v>0</v>
      </c>
      <c r="I20" s="75">
        <v>0</v>
      </c>
      <c r="J20" s="75">
        <f t="shared" si="0"/>
        <v>135149.76373953206</v>
      </c>
    </row>
    <row r="21" spans="1:10" s="77" customFormat="1" ht="12.75">
      <c r="A21" s="80" t="s">
        <v>21</v>
      </c>
      <c r="B21" s="75">
        <v>0</v>
      </c>
      <c r="C21" s="75">
        <v>0</v>
      </c>
      <c r="D21" s="75">
        <v>0</v>
      </c>
      <c r="E21" s="75">
        <v>3623.304280100001</v>
      </c>
      <c r="F21" s="75">
        <v>0</v>
      </c>
      <c r="G21" s="88"/>
      <c r="H21" s="75">
        <v>0</v>
      </c>
      <c r="I21" s="75">
        <v>0</v>
      </c>
      <c r="J21" s="75">
        <f t="shared" si="0"/>
        <v>3623.304280100001</v>
      </c>
    </row>
    <row r="22" spans="1:10" s="77" customFormat="1" ht="12.75">
      <c r="A22" s="80" t="s">
        <v>22</v>
      </c>
      <c r="B22" s="75">
        <v>0</v>
      </c>
      <c r="C22" s="75">
        <v>5311131.913362561</v>
      </c>
      <c r="D22" s="75">
        <v>1161335.43360104</v>
      </c>
      <c r="E22" s="75">
        <v>0</v>
      </c>
      <c r="F22" s="75">
        <v>447940.33523964975</v>
      </c>
      <c r="G22" s="88"/>
      <c r="H22" s="75">
        <v>0</v>
      </c>
      <c r="I22" s="75">
        <v>0</v>
      </c>
      <c r="J22" s="75">
        <f t="shared" si="0"/>
        <v>6920407.682203251</v>
      </c>
    </row>
    <row r="23" spans="1:10" s="77" customFormat="1" ht="12.75">
      <c r="A23" s="80" t="s">
        <v>23</v>
      </c>
      <c r="B23" s="75">
        <v>8062005.630099914</v>
      </c>
      <c r="C23" s="75">
        <v>0</v>
      </c>
      <c r="D23" s="75">
        <v>0</v>
      </c>
      <c r="E23" s="75">
        <v>988.4272500000002</v>
      </c>
      <c r="F23" s="75">
        <v>0</v>
      </c>
      <c r="G23" s="88"/>
      <c r="H23" s="75">
        <v>0</v>
      </c>
      <c r="I23" s="75">
        <v>460193.03656675015</v>
      </c>
      <c r="J23" s="75">
        <f t="shared" si="0"/>
        <v>8523187.093916664</v>
      </c>
    </row>
    <row r="24" spans="1:10" s="77" customFormat="1" ht="12.75">
      <c r="A24" s="80" t="s">
        <v>24</v>
      </c>
      <c r="B24" s="75">
        <v>0</v>
      </c>
      <c r="C24" s="75">
        <v>0</v>
      </c>
      <c r="D24" s="75">
        <v>0</v>
      </c>
      <c r="E24" s="75">
        <v>12419.128635999998</v>
      </c>
      <c r="F24" s="75">
        <v>0</v>
      </c>
      <c r="G24" s="88"/>
      <c r="H24" s="75">
        <v>0</v>
      </c>
      <c r="I24" s="75">
        <v>0</v>
      </c>
      <c r="J24" s="75">
        <f t="shared" si="0"/>
        <v>12419.128635999998</v>
      </c>
    </row>
    <row r="25" spans="1:10" s="77" customFormat="1" ht="12.75">
      <c r="A25" s="80" t="s">
        <v>25</v>
      </c>
      <c r="B25" s="75">
        <v>0</v>
      </c>
      <c r="C25" s="75">
        <v>0</v>
      </c>
      <c r="D25" s="75">
        <v>0</v>
      </c>
      <c r="E25" s="90">
        <v>17.971349999999997</v>
      </c>
      <c r="F25" s="75">
        <v>0</v>
      </c>
      <c r="G25" s="88"/>
      <c r="H25" s="75">
        <v>0</v>
      </c>
      <c r="I25" s="75">
        <v>0</v>
      </c>
      <c r="J25" s="75">
        <f t="shared" si="0"/>
        <v>17.971349999999997</v>
      </c>
    </row>
    <row r="26" spans="1:11" s="77" customFormat="1" ht="12.75">
      <c r="A26" s="80" t="s">
        <v>26</v>
      </c>
      <c r="B26" s="75">
        <v>0</v>
      </c>
      <c r="C26" s="75">
        <v>91479.53646076725</v>
      </c>
      <c r="D26" s="75">
        <v>91203.60605418037</v>
      </c>
      <c r="E26" s="75">
        <v>549.378</v>
      </c>
      <c r="F26" s="75">
        <v>480045.9448515022</v>
      </c>
      <c r="G26" s="88"/>
      <c r="H26" s="75">
        <v>0</v>
      </c>
      <c r="I26" s="75">
        <v>0</v>
      </c>
      <c r="J26" s="75">
        <f>SUM(B26:I26)</f>
        <v>663278.4653664498</v>
      </c>
      <c r="K26" s="75"/>
    </row>
    <row r="27" spans="1:12" s="77" customFormat="1" ht="12.75">
      <c r="A27" s="83"/>
      <c r="B27" s="85">
        <f>SUM(B17:B26)</f>
        <v>8062005.630099914</v>
      </c>
      <c r="C27" s="85">
        <f>SUM(C17:C26)</f>
        <v>5402724.237280333</v>
      </c>
      <c r="D27" s="85">
        <f>SUM(D17:D26)</f>
        <v>1351846.3816263753</v>
      </c>
      <c r="E27" s="85">
        <f>SUM(E17:E26)</f>
        <v>281662.94703609956</v>
      </c>
      <c r="F27" s="85">
        <f>SUM(F17:F26)</f>
        <v>1008835.6563757475</v>
      </c>
      <c r="G27" s="85"/>
      <c r="H27" s="85">
        <f>SUM(H17:H26)</f>
        <v>0</v>
      </c>
      <c r="I27" s="85">
        <f>SUM(I17:I26)</f>
        <v>460193.03656675015</v>
      </c>
      <c r="J27" s="85">
        <f>SUM(J17:J26)</f>
        <v>16567267.888985218</v>
      </c>
      <c r="K27" s="86"/>
      <c r="L27" s="86"/>
    </row>
    <row r="28" spans="1:11" s="77" customFormat="1" ht="12.75">
      <c r="A28" s="78" t="s">
        <v>36</v>
      </c>
      <c r="B28" s="88"/>
      <c r="C28" s="88"/>
      <c r="D28" s="75"/>
      <c r="E28" s="90"/>
      <c r="F28" s="75"/>
      <c r="G28" s="88"/>
      <c r="H28" s="75"/>
      <c r="I28" s="88"/>
      <c r="J28" s="75"/>
      <c r="K28" s="86"/>
    </row>
    <row r="29" spans="1:10" s="77" customFormat="1" ht="12.75">
      <c r="A29" s="80" t="s">
        <v>16</v>
      </c>
      <c r="B29" s="88"/>
      <c r="C29" s="88"/>
      <c r="D29" s="75">
        <v>0</v>
      </c>
      <c r="E29" s="90">
        <v>0</v>
      </c>
      <c r="F29" s="75">
        <v>0</v>
      </c>
      <c r="G29" s="88"/>
      <c r="H29" s="75">
        <v>279</v>
      </c>
      <c r="I29" s="88"/>
      <c r="J29" s="75">
        <f>SUM(B29:I29)</f>
        <v>279</v>
      </c>
    </row>
    <row r="30" spans="1:10" s="77" customFormat="1" ht="12.75">
      <c r="A30" s="80" t="s">
        <v>17</v>
      </c>
      <c r="B30" s="88"/>
      <c r="C30" s="88"/>
      <c r="D30" s="75">
        <v>0</v>
      </c>
      <c r="E30" s="90">
        <v>0</v>
      </c>
      <c r="F30" s="75">
        <v>0</v>
      </c>
      <c r="G30" s="88"/>
      <c r="H30" s="75">
        <v>0</v>
      </c>
      <c r="I30" s="88"/>
      <c r="J30" s="75">
        <f aca="true" t="shared" si="1" ref="J30:J37">SUM(B30:I30)</f>
        <v>0</v>
      </c>
    </row>
    <row r="31" spans="1:10" s="77" customFormat="1" ht="12.75">
      <c r="A31" s="80" t="s">
        <v>19</v>
      </c>
      <c r="B31" s="88"/>
      <c r="C31" s="88"/>
      <c r="D31" s="75">
        <v>0</v>
      </c>
      <c r="E31" s="90">
        <v>0</v>
      </c>
      <c r="F31" s="75">
        <v>202287.50423767001</v>
      </c>
      <c r="G31" s="88"/>
      <c r="H31" s="75">
        <v>139338.00817999998</v>
      </c>
      <c r="I31" s="88"/>
      <c r="J31" s="75">
        <f t="shared" si="1"/>
        <v>341625.51241767</v>
      </c>
    </row>
    <row r="32" spans="1:10" s="77" customFormat="1" ht="12.75">
      <c r="A32" s="80" t="s">
        <v>20</v>
      </c>
      <c r="B32" s="88"/>
      <c r="C32" s="88"/>
      <c r="D32" s="75">
        <v>0</v>
      </c>
      <c r="E32" s="90">
        <v>0</v>
      </c>
      <c r="F32" s="75">
        <v>323058.41181197314</v>
      </c>
      <c r="G32" s="88"/>
      <c r="H32" s="75">
        <v>11394.310259999998</v>
      </c>
      <c r="I32" s="88"/>
      <c r="J32" s="75">
        <f t="shared" si="1"/>
        <v>334452.72207197314</v>
      </c>
    </row>
    <row r="33" spans="1:10" s="77" customFormat="1" ht="12.75">
      <c r="A33" s="80" t="s">
        <v>21</v>
      </c>
      <c r="B33" s="88"/>
      <c r="C33" s="88"/>
      <c r="D33" s="75">
        <v>0</v>
      </c>
      <c r="E33" s="90">
        <v>0</v>
      </c>
      <c r="F33" s="75">
        <v>0</v>
      </c>
      <c r="G33" s="88"/>
      <c r="H33" s="75">
        <v>0</v>
      </c>
      <c r="I33" s="88"/>
      <c r="J33" s="75">
        <f t="shared" si="1"/>
        <v>0</v>
      </c>
    </row>
    <row r="34" spans="1:10" s="77" customFormat="1" ht="12.75">
      <c r="A34" s="80" t="s">
        <v>22</v>
      </c>
      <c r="B34" s="88"/>
      <c r="C34" s="88"/>
      <c r="D34" s="75">
        <v>0</v>
      </c>
      <c r="E34" s="90">
        <v>0</v>
      </c>
      <c r="F34" s="75">
        <v>971746.3551654451</v>
      </c>
      <c r="G34" s="88"/>
      <c r="H34" s="75">
        <v>4874.265370000001</v>
      </c>
      <c r="I34" s="88"/>
      <c r="J34" s="75">
        <f t="shared" si="1"/>
        <v>976620.6205354452</v>
      </c>
    </row>
    <row r="35" spans="1:10" s="77" customFormat="1" ht="12.75">
      <c r="A35" s="80" t="s">
        <v>23</v>
      </c>
      <c r="B35" s="88"/>
      <c r="C35" s="88"/>
      <c r="D35" s="75">
        <v>0</v>
      </c>
      <c r="E35" s="90">
        <v>0</v>
      </c>
      <c r="F35" s="75">
        <v>0</v>
      </c>
      <c r="G35" s="88"/>
      <c r="H35" s="75">
        <v>0</v>
      </c>
      <c r="I35" s="88"/>
      <c r="J35" s="75">
        <f t="shared" si="1"/>
        <v>0</v>
      </c>
    </row>
    <row r="36" spans="1:10" s="77" customFormat="1" ht="12.75">
      <c r="A36" s="80" t="s">
        <v>24</v>
      </c>
      <c r="B36" s="88"/>
      <c r="C36" s="88"/>
      <c r="D36" s="75">
        <v>0</v>
      </c>
      <c r="E36" s="90">
        <v>0</v>
      </c>
      <c r="F36" s="75">
        <v>0</v>
      </c>
      <c r="G36" s="88"/>
      <c r="H36" s="75">
        <v>0</v>
      </c>
      <c r="I36" s="88"/>
      <c r="J36" s="75">
        <f t="shared" si="1"/>
        <v>0</v>
      </c>
    </row>
    <row r="37" spans="1:10" s="77" customFormat="1" ht="12.75">
      <c r="A37" s="80" t="s">
        <v>25</v>
      </c>
      <c r="B37" s="88"/>
      <c r="C37" s="88"/>
      <c r="D37" s="75">
        <v>0</v>
      </c>
      <c r="E37" s="90">
        <v>0</v>
      </c>
      <c r="F37" s="75">
        <v>0</v>
      </c>
      <c r="G37" s="88"/>
      <c r="H37" s="75">
        <v>0</v>
      </c>
      <c r="I37" s="88"/>
      <c r="J37" s="75">
        <f t="shared" si="1"/>
        <v>0</v>
      </c>
    </row>
    <row r="38" spans="1:10" s="77" customFormat="1" ht="12.75">
      <c r="A38" s="80" t="s">
        <v>26</v>
      </c>
      <c r="B38" s="88"/>
      <c r="C38" s="88"/>
      <c r="D38" s="75">
        <v>0</v>
      </c>
      <c r="E38" s="90">
        <v>0</v>
      </c>
      <c r="F38" s="75">
        <v>33882.541409351805</v>
      </c>
      <c r="G38" s="88"/>
      <c r="H38" s="75">
        <v>51</v>
      </c>
      <c r="I38" s="88"/>
      <c r="J38" s="75">
        <f>SUM(B38:I38)</f>
        <v>33933.541409351805</v>
      </c>
    </row>
    <row r="39" spans="1:12" s="77" customFormat="1" ht="12.75">
      <c r="A39" s="83"/>
      <c r="B39" s="85"/>
      <c r="C39" s="85"/>
      <c r="D39" s="85">
        <f>SUM(D29:D38)</f>
        <v>0</v>
      </c>
      <c r="E39" s="91">
        <f>SUM(E29:E38)</f>
        <v>0</v>
      </c>
      <c r="F39" s="85">
        <f>SUM(F29:F38)</f>
        <v>1530974.81262444</v>
      </c>
      <c r="G39" s="85"/>
      <c r="H39" s="85">
        <f>SUM(H29:H38)</f>
        <v>155936.58380999998</v>
      </c>
      <c r="I39" s="85"/>
      <c r="J39" s="85">
        <f>SUM(J29:J38)</f>
        <v>1686911.3964344403</v>
      </c>
      <c r="K39" s="86"/>
      <c r="L39" s="86"/>
    </row>
    <row r="40" spans="1:10" ht="14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ht="14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</row>
    <row r="43" spans="1:10" ht="15">
      <c r="A43" s="21" t="s">
        <v>0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5">
      <c r="A44" s="45" t="s">
        <v>68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5">
      <c r="A45" s="21" t="s">
        <v>37</v>
      </c>
      <c r="B45" s="21"/>
      <c r="C45" s="21"/>
      <c r="D45" s="21"/>
      <c r="E45" s="21"/>
      <c r="F45" s="21"/>
      <c r="G45" s="21"/>
      <c r="H45" s="21"/>
      <c r="I45" s="21"/>
      <c r="J45" s="21"/>
    </row>
    <row r="46" ht="14.25">
      <c r="J46" s="2" t="s">
        <v>5</v>
      </c>
    </row>
    <row r="47" spans="1:10" s="77" customFormat="1" ht="12.75">
      <c r="A47" s="156" t="s">
        <v>31</v>
      </c>
      <c r="B47" s="159" t="s">
        <v>35</v>
      </c>
      <c r="C47" s="159"/>
      <c r="D47" s="159"/>
      <c r="E47" s="159"/>
      <c r="F47" s="159"/>
      <c r="G47" s="72" t="s">
        <v>34</v>
      </c>
      <c r="H47" s="76" t="s">
        <v>7</v>
      </c>
      <c r="I47" s="76"/>
      <c r="J47" s="154" t="s">
        <v>32</v>
      </c>
    </row>
    <row r="48" spans="1:10" s="77" customFormat="1" ht="12.75">
      <c r="A48" s="160"/>
      <c r="B48" s="159" t="s">
        <v>9</v>
      </c>
      <c r="C48" s="159"/>
      <c r="D48" s="159"/>
      <c r="E48" s="159"/>
      <c r="F48" s="154" t="s">
        <v>10</v>
      </c>
      <c r="G48" s="154" t="s">
        <v>2</v>
      </c>
      <c r="H48" s="154" t="s">
        <v>33</v>
      </c>
      <c r="I48" s="154" t="s">
        <v>49</v>
      </c>
      <c r="J48" s="158"/>
    </row>
    <row r="49" spans="1:10" s="77" customFormat="1" ht="12.75">
      <c r="A49" s="160"/>
      <c r="B49" s="154" t="s">
        <v>13</v>
      </c>
      <c r="C49" s="154" t="s">
        <v>79</v>
      </c>
      <c r="D49" s="158" t="s">
        <v>14</v>
      </c>
      <c r="E49" s="158" t="s">
        <v>15</v>
      </c>
      <c r="F49" s="158"/>
      <c r="G49" s="158"/>
      <c r="H49" s="158"/>
      <c r="I49" s="158"/>
      <c r="J49" s="158"/>
    </row>
    <row r="50" spans="1:10" s="77" customFormat="1" ht="12.75">
      <c r="A50" s="157"/>
      <c r="B50" s="155"/>
      <c r="C50" s="155"/>
      <c r="D50" s="155"/>
      <c r="E50" s="155"/>
      <c r="F50" s="155"/>
      <c r="G50" s="155"/>
      <c r="H50" s="155"/>
      <c r="I50" s="155"/>
      <c r="J50" s="155"/>
    </row>
    <row r="51" spans="1:10" s="77" customFormat="1" ht="12.75">
      <c r="A51" s="78" t="s">
        <v>42</v>
      </c>
      <c r="B51" s="75"/>
      <c r="C51" s="75"/>
      <c r="D51" s="75"/>
      <c r="E51" s="90"/>
      <c r="F51" s="75"/>
      <c r="G51" s="88"/>
      <c r="H51" s="75"/>
      <c r="I51" s="75"/>
      <c r="J51" s="75"/>
    </row>
    <row r="52" spans="1:10" s="77" customFormat="1" ht="12.75">
      <c r="A52" s="80" t="s">
        <v>16</v>
      </c>
      <c r="B52" s="75">
        <v>0</v>
      </c>
      <c r="C52" s="75">
        <v>0</v>
      </c>
      <c r="D52" s="75">
        <v>0</v>
      </c>
      <c r="E52" s="90">
        <v>291230.63951999956</v>
      </c>
      <c r="F52" s="75">
        <v>0</v>
      </c>
      <c r="G52" s="88"/>
      <c r="H52" s="75">
        <v>0</v>
      </c>
      <c r="I52" s="75">
        <v>0</v>
      </c>
      <c r="J52" s="75">
        <f>SUM(B52:I52)</f>
        <v>291230.63951999956</v>
      </c>
    </row>
    <row r="53" spans="1:10" s="77" customFormat="1" ht="12.75">
      <c r="A53" s="80" t="s">
        <v>17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88"/>
      <c r="H53" s="75">
        <v>0</v>
      </c>
      <c r="I53" s="75">
        <v>0</v>
      </c>
      <c r="J53" s="75">
        <f aca="true" t="shared" si="2" ref="J53:J60">SUM(B53:I53)</f>
        <v>0</v>
      </c>
    </row>
    <row r="54" spans="1:10" s="77" customFormat="1" ht="12.75">
      <c r="A54" s="80" t="s">
        <v>19</v>
      </c>
      <c r="B54" s="75">
        <v>0</v>
      </c>
      <c r="C54" s="75">
        <v>28.149055236079818</v>
      </c>
      <c r="D54" s="75">
        <v>6031.887047942884</v>
      </c>
      <c r="E54" s="75">
        <v>22478.233531000016</v>
      </c>
      <c r="F54" s="75">
        <v>19220.312355867634</v>
      </c>
      <c r="G54" s="88"/>
      <c r="H54" s="75">
        <v>0</v>
      </c>
      <c r="I54" s="75">
        <v>0</v>
      </c>
      <c r="J54" s="75">
        <f t="shared" si="2"/>
        <v>47758.581990046616</v>
      </c>
    </row>
    <row r="55" spans="1:10" s="77" customFormat="1" ht="12.75">
      <c r="A55" s="80" t="s">
        <v>20</v>
      </c>
      <c r="B55" s="75">
        <v>0</v>
      </c>
      <c r="C55" s="75">
        <v>57.786260684409804</v>
      </c>
      <c r="D55" s="75">
        <v>110430.92941337937</v>
      </c>
      <c r="E55" s="75">
        <v>0</v>
      </c>
      <c r="F55" s="75">
        <v>43735.81506767352</v>
      </c>
      <c r="G55" s="88"/>
      <c r="H55" s="75">
        <v>0</v>
      </c>
      <c r="I55" s="75">
        <v>0</v>
      </c>
      <c r="J55" s="75">
        <f t="shared" si="2"/>
        <v>154224.5307417373</v>
      </c>
    </row>
    <row r="56" spans="1:10" s="77" customFormat="1" ht="12.75">
      <c r="A56" s="80" t="s">
        <v>21</v>
      </c>
      <c r="B56" s="75">
        <v>0</v>
      </c>
      <c r="C56" s="75">
        <v>0</v>
      </c>
      <c r="D56" s="75">
        <v>0</v>
      </c>
      <c r="E56" s="75">
        <v>7594.521019999999</v>
      </c>
      <c r="F56" s="75">
        <v>0</v>
      </c>
      <c r="G56" s="88"/>
      <c r="H56" s="75">
        <v>0</v>
      </c>
      <c r="I56" s="75">
        <v>0</v>
      </c>
      <c r="J56" s="75">
        <f t="shared" si="2"/>
        <v>7594.521019999999</v>
      </c>
    </row>
    <row r="57" spans="1:10" s="77" customFormat="1" ht="12.75">
      <c r="A57" s="80" t="s">
        <v>22</v>
      </c>
      <c r="B57" s="75">
        <v>0</v>
      </c>
      <c r="C57" s="75">
        <v>5420247.213938092</v>
      </c>
      <c r="D57" s="75">
        <v>1177590.0417336484</v>
      </c>
      <c r="E57" s="75"/>
      <c r="F57" s="75">
        <v>814263.8138334575</v>
      </c>
      <c r="G57" s="88"/>
      <c r="H57" s="75">
        <v>0</v>
      </c>
      <c r="I57" s="75">
        <v>0</v>
      </c>
      <c r="J57" s="75">
        <f t="shared" si="2"/>
        <v>7412101.069505198</v>
      </c>
    </row>
    <row r="58" spans="1:10" s="77" customFormat="1" ht="12.75">
      <c r="A58" s="80" t="s">
        <v>23</v>
      </c>
      <c r="B58" s="75">
        <v>8408886.606155533</v>
      </c>
      <c r="C58" s="75">
        <v>0</v>
      </c>
      <c r="D58" s="75">
        <v>0</v>
      </c>
      <c r="E58" s="75">
        <v>975.4018799999999</v>
      </c>
      <c r="F58" s="75">
        <v>0</v>
      </c>
      <c r="G58" s="88"/>
      <c r="H58" s="75">
        <v>0</v>
      </c>
      <c r="I58" s="75">
        <v>474112.28126125137</v>
      </c>
      <c r="J58" s="75">
        <f t="shared" si="2"/>
        <v>8883974.289296785</v>
      </c>
    </row>
    <row r="59" spans="1:10" s="77" customFormat="1" ht="12.75">
      <c r="A59" s="80" t="s">
        <v>24</v>
      </c>
      <c r="B59" s="75">
        <v>0</v>
      </c>
      <c r="C59" s="75">
        <v>0</v>
      </c>
      <c r="D59" s="75">
        <v>0</v>
      </c>
      <c r="E59" s="75">
        <v>15069.714799999998</v>
      </c>
      <c r="F59" s="75">
        <v>0</v>
      </c>
      <c r="G59" s="88"/>
      <c r="H59" s="75">
        <v>0</v>
      </c>
      <c r="I59" s="75">
        <v>0</v>
      </c>
      <c r="J59" s="75">
        <f t="shared" si="2"/>
        <v>15069.714799999998</v>
      </c>
    </row>
    <row r="60" spans="1:10" s="77" customFormat="1" ht="12.75">
      <c r="A60" s="80" t="s">
        <v>25</v>
      </c>
      <c r="B60" s="75">
        <v>0</v>
      </c>
      <c r="C60" s="75">
        <v>0</v>
      </c>
      <c r="D60" s="75">
        <v>0</v>
      </c>
      <c r="E60" s="90">
        <v>171.108</v>
      </c>
      <c r="F60" s="75">
        <v>0</v>
      </c>
      <c r="G60" s="88"/>
      <c r="H60" s="75">
        <v>0</v>
      </c>
      <c r="I60" s="75">
        <v>0</v>
      </c>
      <c r="J60" s="75">
        <f t="shared" si="2"/>
        <v>171.108</v>
      </c>
    </row>
    <row r="61" spans="1:11" s="77" customFormat="1" ht="12.75">
      <c r="A61" s="80" t="s">
        <v>26</v>
      </c>
      <c r="B61" s="75">
        <v>0</v>
      </c>
      <c r="C61" s="75">
        <v>42147.67446647208</v>
      </c>
      <c r="D61" s="75">
        <v>184736.53219575586</v>
      </c>
      <c r="E61" s="75">
        <v>685.87487</v>
      </c>
      <c r="F61" s="75">
        <v>446593.0479865482</v>
      </c>
      <c r="G61" s="88"/>
      <c r="H61" s="75">
        <v>0</v>
      </c>
      <c r="I61" s="75">
        <v>0</v>
      </c>
      <c r="J61" s="75">
        <f>SUM(B61:I61)</f>
        <v>674163.1295187762</v>
      </c>
      <c r="K61" s="75"/>
    </row>
    <row r="62" spans="1:12" s="77" customFormat="1" ht="12.75">
      <c r="A62" s="83"/>
      <c r="B62" s="85">
        <f>SUM(B52:B61)</f>
        <v>8408886.606155533</v>
      </c>
      <c r="C62" s="85">
        <f>SUM(C52:C61)</f>
        <v>5462480.823720484</v>
      </c>
      <c r="D62" s="85">
        <f>SUM(D52:D61)</f>
        <v>1478789.3903907267</v>
      </c>
      <c r="E62" s="85">
        <f>SUM(E52:E61)</f>
        <v>338205.4936209996</v>
      </c>
      <c r="F62" s="85">
        <f>SUM(F52:F61)</f>
        <v>1323812.989243547</v>
      </c>
      <c r="G62" s="85"/>
      <c r="H62" s="85">
        <f>SUM(H52:H61)</f>
        <v>0</v>
      </c>
      <c r="I62" s="85">
        <f>SUM(I52:I61)</f>
        <v>474112.28126125137</v>
      </c>
      <c r="J62" s="85">
        <f>SUM(J52:J61)</f>
        <v>17486287.584392544</v>
      </c>
      <c r="L62" s="86"/>
    </row>
    <row r="63" spans="1:10" s="77" customFormat="1" ht="12.75">
      <c r="A63" s="78" t="s">
        <v>36</v>
      </c>
      <c r="B63" s="88"/>
      <c r="C63" s="88"/>
      <c r="D63" s="75"/>
      <c r="E63" s="90"/>
      <c r="F63" s="75"/>
      <c r="G63" s="88"/>
      <c r="H63" s="75"/>
      <c r="I63" s="88"/>
      <c r="J63" s="75"/>
    </row>
    <row r="64" spans="1:10" s="77" customFormat="1" ht="12.75">
      <c r="A64" s="80" t="s">
        <v>16</v>
      </c>
      <c r="B64" s="88"/>
      <c r="C64" s="88"/>
      <c r="D64" s="75">
        <v>0</v>
      </c>
      <c r="E64" s="90">
        <v>0</v>
      </c>
      <c r="F64" s="75">
        <v>0</v>
      </c>
      <c r="G64" s="88"/>
      <c r="H64" s="75">
        <v>524.43245</v>
      </c>
      <c r="I64" s="88"/>
      <c r="J64" s="75">
        <f>SUM(B64:I64)</f>
        <v>524.43245</v>
      </c>
    </row>
    <row r="65" spans="1:10" s="77" customFormat="1" ht="12.75">
      <c r="A65" s="80" t="s">
        <v>17</v>
      </c>
      <c r="B65" s="88"/>
      <c r="C65" s="88"/>
      <c r="D65" s="75">
        <v>0</v>
      </c>
      <c r="E65" s="90">
        <v>0</v>
      </c>
      <c r="F65" s="75">
        <v>0</v>
      </c>
      <c r="G65" s="88"/>
      <c r="H65" s="75">
        <v>0</v>
      </c>
      <c r="I65" s="88"/>
      <c r="J65" s="75">
        <f aca="true" t="shared" si="3" ref="J65:J72">SUM(B65:I65)</f>
        <v>0</v>
      </c>
    </row>
    <row r="66" spans="1:10" s="77" customFormat="1" ht="12.75">
      <c r="A66" s="80" t="s">
        <v>19</v>
      </c>
      <c r="B66" s="88"/>
      <c r="C66" s="88"/>
      <c r="D66" s="75">
        <v>0</v>
      </c>
      <c r="E66" s="90">
        <v>0</v>
      </c>
      <c r="F66" s="75">
        <v>233057.3941940773</v>
      </c>
      <c r="G66" s="88"/>
      <c r="H66" s="75">
        <v>197861.48243</v>
      </c>
      <c r="I66" s="88"/>
      <c r="J66" s="75">
        <f t="shared" si="3"/>
        <v>430918.8766240773</v>
      </c>
    </row>
    <row r="67" spans="1:10" s="77" customFormat="1" ht="12.75">
      <c r="A67" s="80" t="s">
        <v>20</v>
      </c>
      <c r="B67" s="88"/>
      <c r="C67" s="88"/>
      <c r="D67" s="75">
        <v>0</v>
      </c>
      <c r="E67" s="90">
        <v>0</v>
      </c>
      <c r="F67" s="75">
        <v>327413.15042593685</v>
      </c>
      <c r="G67" s="88"/>
      <c r="H67" s="75">
        <v>8922.26065</v>
      </c>
      <c r="I67" s="88"/>
      <c r="J67" s="75">
        <f t="shared" si="3"/>
        <v>336335.41107593686</v>
      </c>
    </row>
    <row r="68" spans="1:10" s="77" customFormat="1" ht="12.75">
      <c r="A68" s="80" t="s">
        <v>21</v>
      </c>
      <c r="B68" s="88"/>
      <c r="C68" s="88"/>
      <c r="D68" s="75">
        <v>0</v>
      </c>
      <c r="E68" s="90">
        <v>0</v>
      </c>
      <c r="F68" s="75">
        <v>0</v>
      </c>
      <c r="G68" s="88"/>
      <c r="H68" s="75">
        <v>0</v>
      </c>
      <c r="I68" s="88"/>
      <c r="J68" s="75">
        <f t="shared" si="3"/>
        <v>0</v>
      </c>
    </row>
    <row r="69" spans="1:10" s="77" customFormat="1" ht="12.75">
      <c r="A69" s="80" t="s">
        <v>22</v>
      </c>
      <c r="B69" s="88"/>
      <c r="C69" s="88"/>
      <c r="D69" s="75">
        <v>0</v>
      </c>
      <c r="E69" s="90">
        <v>0</v>
      </c>
      <c r="F69" s="75">
        <v>1093021.863705096</v>
      </c>
      <c r="G69" s="88"/>
      <c r="H69" s="75">
        <v>3805.7331</v>
      </c>
      <c r="I69" s="88"/>
      <c r="J69" s="75">
        <f t="shared" si="3"/>
        <v>1096827.5968050961</v>
      </c>
    </row>
    <row r="70" spans="1:10" s="77" customFormat="1" ht="12.75">
      <c r="A70" s="80" t="s">
        <v>23</v>
      </c>
      <c r="B70" s="88"/>
      <c r="C70" s="88"/>
      <c r="D70" s="75">
        <v>0</v>
      </c>
      <c r="E70" s="90">
        <v>0</v>
      </c>
      <c r="F70" s="75">
        <v>0</v>
      </c>
      <c r="G70" s="88"/>
      <c r="H70" s="75">
        <v>0</v>
      </c>
      <c r="I70" s="88"/>
      <c r="J70" s="75">
        <f t="shared" si="3"/>
        <v>0</v>
      </c>
    </row>
    <row r="71" spans="1:10" s="77" customFormat="1" ht="12.75">
      <c r="A71" s="80" t="s">
        <v>24</v>
      </c>
      <c r="B71" s="88"/>
      <c r="C71" s="88"/>
      <c r="D71" s="75">
        <v>0</v>
      </c>
      <c r="E71" s="90">
        <v>0</v>
      </c>
      <c r="F71" s="75">
        <v>0</v>
      </c>
      <c r="G71" s="88"/>
      <c r="H71" s="75">
        <v>0</v>
      </c>
      <c r="I71" s="88"/>
      <c r="J71" s="75">
        <f t="shared" si="3"/>
        <v>0</v>
      </c>
    </row>
    <row r="72" spans="1:10" s="77" customFormat="1" ht="12.75">
      <c r="A72" s="80" t="s">
        <v>25</v>
      </c>
      <c r="B72" s="88"/>
      <c r="C72" s="88"/>
      <c r="D72" s="75">
        <v>0</v>
      </c>
      <c r="E72" s="90">
        <v>0</v>
      </c>
      <c r="F72" s="75">
        <v>0</v>
      </c>
      <c r="G72" s="88"/>
      <c r="H72" s="75">
        <v>0</v>
      </c>
      <c r="I72" s="88"/>
      <c r="J72" s="75">
        <f t="shared" si="3"/>
        <v>0</v>
      </c>
    </row>
    <row r="73" spans="1:10" s="77" customFormat="1" ht="12.75">
      <c r="A73" s="80" t="s">
        <v>26</v>
      </c>
      <c r="B73" s="88"/>
      <c r="C73" s="88"/>
      <c r="D73" s="75">
        <v>0</v>
      </c>
      <c r="E73" s="90">
        <v>0</v>
      </c>
      <c r="F73" s="75">
        <v>47880.65222785531</v>
      </c>
      <c r="G73" s="88"/>
      <c r="H73" s="75">
        <v>152.475</v>
      </c>
      <c r="I73" s="88"/>
      <c r="J73" s="75">
        <f>SUM(B73:I73)</f>
        <v>48033.12722785531</v>
      </c>
    </row>
    <row r="74" spans="1:11" s="77" customFormat="1" ht="12.75">
      <c r="A74" s="83"/>
      <c r="B74" s="85"/>
      <c r="C74" s="85"/>
      <c r="D74" s="85">
        <f>SUM(D64:D73)</f>
        <v>0</v>
      </c>
      <c r="E74" s="91">
        <f>SUM(E64:E73)</f>
        <v>0</v>
      </c>
      <c r="F74" s="85">
        <f>SUM(F64:F73)</f>
        <v>1701373.0605529654</v>
      </c>
      <c r="G74" s="85"/>
      <c r="H74" s="85">
        <f>SUM(H64:H73)</f>
        <v>211266.38363000003</v>
      </c>
      <c r="I74" s="85"/>
      <c r="J74" s="85">
        <f>SUM(J64:J73)</f>
        <v>1912639.4441829657</v>
      </c>
      <c r="K74" s="86"/>
    </row>
    <row r="75" spans="1:10" ht="14.25">
      <c r="A75" s="161"/>
      <c r="B75" s="161"/>
      <c r="C75" s="161"/>
      <c r="D75" s="161"/>
      <c r="E75" s="161"/>
      <c r="F75" s="161"/>
      <c r="G75" s="161"/>
      <c r="H75" s="161"/>
      <c r="I75" s="161"/>
      <c r="J75" s="161"/>
    </row>
    <row r="76" spans="1:10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</row>
    <row r="78" spans="1:10" ht="15">
      <c r="A78" s="21" t="s">
        <v>0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5">
      <c r="A79" s="45" t="s">
        <v>68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5">
      <c r="A80" s="21" t="s">
        <v>1</v>
      </c>
      <c r="B80" s="21"/>
      <c r="C80" s="21"/>
      <c r="D80" s="21"/>
      <c r="E80" s="21"/>
      <c r="F80" s="21"/>
      <c r="G80" s="21"/>
      <c r="H80" s="21"/>
      <c r="I80" s="21"/>
      <c r="J80" s="21"/>
    </row>
    <row r="81" ht="14.25">
      <c r="J81" s="2" t="s">
        <v>5</v>
      </c>
    </row>
    <row r="82" spans="1:10" s="77" customFormat="1" ht="12.75">
      <c r="A82" s="156" t="s">
        <v>31</v>
      </c>
      <c r="B82" s="159" t="s">
        <v>35</v>
      </c>
      <c r="C82" s="159"/>
      <c r="D82" s="159"/>
      <c r="E82" s="159"/>
      <c r="F82" s="159"/>
      <c r="G82" s="72" t="s">
        <v>34</v>
      </c>
      <c r="H82" s="76" t="s">
        <v>7</v>
      </c>
      <c r="I82" s="76"/>
      <c r="J82" s="154" t="s">
        <v>32</v>
      </c>
    </row>
    <row r="83" spans="1:10" s="77" customFormat="1" ht="12.75">
      <c r="A83" s="160"/>
      <c r="B83" s="159" t="s">
        <v>9</v>
      </c>
      <c r="C83" s="159"/>
      <c r="D83" s="159"/>
      <c r="E83" s="159"/>
      <c r="F83" s="154" t="s">
        <v>10</v>
      </c>
      <c r="G83" s="154" t="s">
        <v>2</v>
      </c>
      <c r="H83" s="154" t="s">
        <v>33</v>
      </c>
      <c r="I83" s="154" t="s">
        <v>49</v>
      </c>
      <c r="J83" s="158"/>
    </row>
    <row r="84" spans="1:10" s="77" customFormat="1" ht="12.75">
      <c r="A84" s="160"/>
      <c r="B84" s="154" t="s">
        <v>13</v>
      </c>
      <c r="C84" s="154" t="s">
        <v>79</v>
      </c>
      <c r="D84" s="158" t="s">
        <v>14</v>
      </c>
      <c r="E84" s="158" t="s">
        <v>15</v>
      </c>
      <c r="F84" s="158"/>
      <c r="G84" s="158"/>
      <c r="H84" s="158"/>
      <c r="I84" s="158"/>
      <c r="J84" s="158"/>
    </row>
    <row r="85" spans="1:10" s="77" customFormat="1" ht="12.75">
      <c r="A85" s="157"/>
      <c r="B85" s="155"/>
      <c r="C85" s="155"/>
      <c r="D85" s="155"/>
      <c r="E85" s="155"/>
      <c r="F85" s="155"/>
      <c r="G85" s="155"/>
      <c r="H85" s="155"/>
      <c r="I85" s="155"/>
      <c r="J85" s="155"/>
    </row>
    <row r="86" spans="1:10" s="77" customFormat="1" ht="12.75">
      <c r="A86" s="78" t="s">
        <v>42</v>
      </c>
      <c r="B86" s="75"/>
      <c r="C86" s="75"/>
      <c r="D86" s="75"/>
      <c r="E86" s="90"/>
      <c r="F86" s="75"/>
      <c r="G86" s="88"/>
      <c r="H86" s="75"/>
      <c r="I86" s="75"/>
      <c r="J86" s="75"/>
    </row>
    <row r="87" spans="1:10" s="77" customFormat="1" ht="12.75">
      <c r="A87" s="80" t="s">
        <v>16</v>
      </c>
      <c r="B87" s="75">
        <v>0</v>
      </c>
      <c r="C87" s="75">
        <v>0</v>
      </c>
      <c r="D87" s="75">
        <v>0</v>
      </c>
      <c r="E87" s="90">
        <v>390475.2351509997</v>
      </c>
      <c r="F87" s="75">
        <v>0</v>
      </c>
      <c r="G87" s="88"/>
      <c r="H87" s="75">
        <v>0</v>
      </c>
      <c r="I87" s="75">
        <v>0</v>
      </c>
      <c r="J87" s="75">
        <f>SUM(B87:I87)</f>
        <v>390475.2351509997</v>
      </c>
    </row>
    <row r="88" spans="1:10" s="77" customFormat="1" ht="12.75">
      <c r="A88" s="80" t="s">
        <v>17</v>
      </c>
      <c r="B88" s="75">
        <v>0</v>
      </c>
      <c r="C88" s="75">
        <v>0</v>
      </c>
      <c r="D88" s="75">
        <v>0</v>
      </c>
      <c r="E88" s="75">
        <v>0</v>
      </c>
      <c r="F88" s="75">
        <v>0</v>
      </c>
      <c r="G88" s="88"/>
      <c r="H88" s="75">
        <v>0</v>
      </c>
      <c r="I88" s="75">
        <v>0</v>
      </c>
      <c r="J88" s="75">
        <f aca="true" t="shared" si="4" ref="J88:J95">SUM(B88:I88)</f>
        <v>0</v>
      </c>
    </row>
    <row r="89" spans="1:10" s="77" customFormat="1" ht="12.75">
      <c r="A89" s="80" t="s">
        <v>19</v>
      </c>
      <c r="B89" s="75">
        <v>0</v>
      </c>
      <c r="C89" s="75">
        <v>29.956143952944654</v>
      </c>
      <c r="D89" s="75">
        <v>9022.428747836522</v>
      </c>
      <c r="E89" s="75">
        <v>31871.326204</v>
      </c>
      <c r="F89" s="75">
        <v>10865.08495358578</v>
      </c>
      <c r="G89" s="88"/>
      <c r="H89" s="75">
        <v>0</v>
      </c>
      <c r="I89" s="75">
        <v>0</v>
      </c>
      <c r="J89" s="75">
        <f t="shared" si="4"/>
        <v>51788.79604937525</v>
      </c>
    </row>
    <row r="90" spans="1:10" s="77" customFormat="1" ht="12.75">
      <c r="A90" s="80" t="s">
        <v>20</v>
      </c>
      <c r="B90" s="75">
        <v>0</v>
      </c>
      <c r="C90" s="75">
        <v>218.87864237081507</v>
      </c>
      <c r="D90" s="75">
        <v>108028.98243080468</v>
      </c>
      <c r="E90" s="75">
        <v>0</v>
      </c>
      <c r="F90" s="75">
        <v>33398.65168233672</v>
      </c>
      <c r="G90" s="88"/>
      <c r="H90" s="75">
        <v>0</v>
      </c>
      <c r="I90" s="75">
        <v>0</v>
      </c>
      <c r="J90" s="75">
        <f t="shared" si="4"/>
        <v>141646.5127555122</v>
      </c>
    </row>
    <row r="91" spans="1:10" s="77" customFormat="1" ht="12.75">
      <c r="A91" s="80" t="s">
        <v>21</v>
      </c>
      <c r="B91" s="75">
        <v>0</v>
      </c>
      <c r="C91" s="75">
        <v>0</v>
      </c>
      <c r="D91" s="75">
        <v>0</v>
      </c>
      <c r="E91" s="75">
        <v>18810.973120000006</v>
      </c>
      <c r="F91" s="75">
        <v>0</v>
      </c>
      <c r="G91" s="88"/>
      <c r="H91" s="75">
        <v>0</v>
      </c>
      <c r="I91" s="75">
        <v>0</v>
      </c>
      <c r="J91" s="75">
        <f t="shared" si="4"/>
        <v>18810.973120000006</v>
      </c>
    </row>
    <row r="92" spans="1:10" s="77" customFormat="1" ht="12.75">
      <c r="A92" s="80" t="s">
        <v>22</v>
      </c>
      <c r="B92" s="75">
        <v>0</v>
      </c>
      <c r="C92" s="75">
        <v>5933635.91766786</v>
      </c>
      <c r="D92" s="75">
        <v>1529767.299113162</v>
      </c>
      <c r="E92" s="75"/>
      <c r="F92" s="75">
        <v>138242.14403338346</v>
      </c>
      <c r="G92" s="88"/>
      <c r="H92" s="75">
        <v>0</v>
      </c>
      <c r="I92" s="75">
        <v>0</v>
      </c>
      <c r="J92" s="75">
        <f t="shared" si="4"/>
        <v>7601645.360814406</v>
      </c>
    </row>
    <row r="93" spans="1:10" s="77" customFormat="1" ht="12.75">
      <c r="A93" s="80" t="s">
        <v>23</v>
      </c>
      <c r="B93" s="75">
        <v>8584931.196606906</v>
      </c>
      <c r="C93" s="75">
        <v>0</v>
      </c>
      <c r="D93" s="75">
        <v>0</v>
      </c>
      <c r="E93" s="75">
        <v>972.2123799999991</v>
      </c>
      <c r="F93" s="75">
        <v>0</v>
      </c>
      <c r="G93" s="88"/>
      <c r="H93" s="75">
        <v>0</v>
      </c>
      <c r="I93" s="75">
        <v>388027.80339309416</v>
      </c>
      <c r="J93" s="75">
        <f t="shared" si="4"/>
        <v>8973931.21238</v>
      </c>
    </row>
    <row r="94" spans="1:10" s="77" customFormat="1" ht="12.75">
      <c r="A94" s="80" t="s">
        <v>24</v>
      </c>
      <c r="B94" s="75">
        <v>0</v>
      </c>
      <c r="C94" s="75">
        <v>0</v>
      </c>
      <c r="D94" s="75">
        <v>0</v>
      </c>
      <c r="E94" s="75">
        <v>11037.036239999998</v>
      </c>
      <c r="F94" s="75">
        <v>0</v>
      </c>
      <c r="G94" s="88"/>
      <c r="H94" s="75">
        <v>0</v>
      </c>
      <c r="I94" s="75">
        <v>0</v>
      </c>
      <c r="J94" s="75">
        <f t="shared" si="4"/>
        <v>11037.036239999998</v>
      </c>
    </row>
    <row r="95" spans="1:10" s="77" customFormat="1" ht="12.75">
      <c r="A95" s="80" t="s">
        <v>25</v>
      </c>
      <c r="B95" s="75">
        <v>0</v>
      </c>
      <c r="C95" s="75">
        <v>0</v>
      </c>
      <c r="D95" s="75">
        <v>0</v>
      </c>
      <c r="E95" s="90">
        <v>168.778</v>
      </c>
      <c r="F95" s="75">
        <v>0</v>
      </c>
      <c r="G95" s="88"/>
      <c r="H95" s="75">
        <v>0</v>
      </c>
      <c r="I95" s="75">
        <v>0</v>
      </c>
      <c r="J95" s="75">
        <f t="shared" si="4"/>
        <v>168.778</v>
      </c>
    </row>
    <row r="96" spans="1:11" s="77" customFormat="1" ht="12.75">
      <c r="A96" s="80" t="s">
        <v>26</v>
      </c>
      <c r="B96" s="75">
        <v>0</v>
      </c>
      <c r="C96" s="75">
        <v>96935.22605296104</v>
      </c>
      <c r="D96" s="75">
        <v>177050.27472720676</v>
      </c>
      <c r="E96" s="75">
        <v>307.31766</v>
      </c>
      <c r="F96" s="75">
        <v>501253.1649655627</v>
      </c>
      <c r="G96" s="88"/>
      <c r="H96" s="75">
        <v>0</v>
      </c>
      <c r="I96" s="75">
        <v>0</v>
      </c>
      <c r="J96" s="75">
        <f>SUM(B96:I96)</f>
        <v>775545.9834057305</v>
      </c>
      <c r="K96" s="75"/>
    </row>
    <row r="97" spans="1:12" s="77" customFormat="1" ht="12.75">
      <c r="A97" s="83"/>
      <c r="B97" s="85">
        <f>SUM(B87:B96)</f>
        <v>8584931.196606906</v>
      </c>
      <c r="C97" s="85">
        <f>SUM(C87:C96)</f>
        <v>6030819.978507145</v>
      </c>
      <c r="D97" s="85">
        <f>SUM(D87:D96)</f>
        <v>1823868.98501901</v>
      </c>
      <c r="E97" s="85">
        <f>SUM(E87:E96)</f>
        <v>453642.8787549996</v>
      </c>
      <c r="F97" s="85">
        <f>SUM(F87:F96)</f>
        <v>683759.0456348687</v>
      </c>
      <c r="G97" s="85"/>
      <c r="H97" s="85">
        <f>SUM(H87:H96)</f>
        <v>0</v>
      </c>
      <c r="I97" s="85">
        <f>SUM(I87:I96)</f>
        <v>388027.80339309416</v>
      </c>
      <c r="J97" s="85">
        <f>SUM(J87:J96)</f>
        <v>17965049.887916025</v>
      </c>
      <c r="L97" s="86"/>
    </row>
    <row r="98" spans="1:10" s="77" customFormat="1" ht="12.75">
      <c r="A98" s="78" t="s">
        <v>36</v>
      </c>
      <c r="B98" s="88"/>
      <c r="C98" s="88"/>
      <c r="D98" s="75"/>
      <c r="E98" s="90"/>
      <c r="F98" s="75"/>
      <c r="G98" s="88"/>
      <c r="H98" s="75"/>
      <c r="I98" s="88"/>
      <c r="J98" s="75"/>
    </row>
    <row r="99" spans="1:10" s="77" customFormat="1" ht="12.75">
      <c r="A99" s="80" t="s">
        <v>16</v>
      </c>
      <c r="B99" s="88"/>
      <c r="C99" s="88"/>
      <c r="D99" s="75">
        <v>0</v>
      </c>
      <c r="E99" s="90">
        <v>0</v>
      </c>
      <c r="F99" s="75">
        <v>0</v>
      </c>
      <c r="G99" s="88"/>
      <c r="H99" s="75">
        <v>254.40525000000002</v>
      </c>
      <c r="I99" s="88"/>
      <c r="J99" s="75">
        <f>SUM(B99:I99)</f>
        <v>254.40525000000002</v>
      </c>
    </row>
    <row r="100" spans="1:10" s="77" customFormat="1" ht="12.75">
      <c r="A100" s="80" t="s">
        <v>17</v>
      </c>
      <c r="B100" s="88"/>
      <c r="C100" s="88"/>
      <c r="D100" s="75">
        <v>0</v>
      </c>
      <c r="E100" s="90">
        <v>0</v>
      </c>
      <c r="F100" s="75">
        <v>0</v>
      </c>
      <c r="G100" s="88"/>
      <c r="H100" s="75">
        <v>0</v>
      </c>
      <c r="I100" s="88"/>
      <c r="J100" s="75">
        <f aca="true" t="shared" si="5" ref="J100:J107">SUM(B100:I100)</f>
        <v>0</v>
      </c>
    </row>
    <row r="101" spans="1:10" s="77" customFormat="1" ht="12.75">
      <c r="A101" s="80" t="s">
        <v>19</v>
      </c>
      <c r="B101" s="88"/>
      <c r="C101" s="88"/>
      <c r="D101" s="75">
        <v>0</v>
      </c>
      <c r="E101" s="90">
        <v>0</v>
      </c>
      <c r="F101" s="75">
        <v>202658.63819962775</v>
      </c>
      <c r="G101" s="88"/>
      <c r="H101" s="75">
        <v>152709.23955</v>
      </c>
      <c r="I101" s="88"/>
      <c r="J101" s="75">
        <f t="shared" si="5"/>
        <v>355367.87774962775</v>
      </c>
    </row>
    <row r="102" spans="1:10" s="77" customFormat="1" ht="12.75">
      <c r="A102" s="80" t="s">
        <v>20</v>
      </c>
      <c r="B102" s="88"/>
      <c r="C102" s="88"/>
      <c r="D102" s="75">
        <v>0</v>
      </c>
      <c r="E102" s="90">
        <v>0</v>
      </c>
      <c r="F102" s="75">
        <v>372318.1533173476</v>
      </c>
      <c r="G102" s="88"/>
      <c r="H102" s="75">
        <v>5182.65494</v>
      </c>
      <c r="I102" s="88"/>
      <c r="J102" s="75">
        <f t="shared" si="5"/>
        <v>377500.80825734755</v>
      </c>
    </row>
    <row r="103" spans="1:10" s="77" customFormat="1" ht="12.75">
      <c r="A103" s="80" t="s">
        <v>21</v>
      </c>
      <c r="B103" s="88"/>
      <c r="C103" s="88"/>
      <c r="D103" s="75">
        <v>0</v>
      </c>
      <c r="E103" s="90">
        <v>0</v>
      </c>
      <c r="F103" s="75">
        <v>0</v>
      </c>
      <c r="G103" s="88"/>
      <c r="H103" s="75">
        <v>0</v>
      </c>
      <c r="I103" s="88"/>
      <c r="J103" s="75">
        <f t="shared" si="5"/>
        <v>0</v>
      </c>
    </row>
    <row r="104" spans="1:10" s="77" customFormat="1" ht="12.75">
      <c r="A104" s="80" t="s">
        <v>22</v>
      </c>
      <c r="B104" s="88"/>
      <c r="C104" s="88"/>
      <c r="D104" s="75">
        <v>0</v>
      </c>
      <c r="E104" s="90">
        <v>0</v>
      </c>
      <c r="F104" s="75">
        <v>1117487.6901587227</v>
      </c>
      <c r="G104" s="88"/>
      <c r="H104" s="75">
        <v>1195.18442</v>
      </c>
      <c r="I104" s="88"/>
      <c r="J104" s="75">
        <f t="shared" si="5"/>
        <v>1118682.8745787228</v>
      </c>
    </row>
    <row r="105" spans="1:10" s="77" customFormat="1" ht="12.75">
      <c r="A105" s="80" t="s">
        <v>23</v>
      </c>
      <c r="B105" s="88"/>
      <c r="C105" s="88"/>
      <c r="D105" s="75">
        <v>0</v>
      </c>
      <c r="E105" s="90">
        <v>0</v>
      </c>
      <c r="F105" s="75">
        <v>0</v>
      </c>
      <c r="G105" s="88"/>
      <c r="H105" s="75">
        <v>0</v>
      </c>
      <c r="I105" s="88"/>
      <c r="J105" s="75">
        <f t="shared" si="5"/>
        <v>0</v>
      </c>
    </row>
    <row r="106" spans="1:10" s="77" customFormat="1" ht="12.75">
      <c r="A106" s="80" t="s">
        <v>24</v>
      </c>
      <c r="B106" s="88"/>
      <c r="C106" s="88"/>
      <c r="D106" s="75">
        <v>0</v>
      </c>
      <c r="E106" s="90">
        <v>0</v>
      </c>
      <c r="F106" s="75">
        <v>0</v>
      </c>
      <c r="G106" s="88"/>
      <c r="H106" s="75">
        <v>0</v>
      </c>
      <c r="I106" s="88"/>
      <c r="J106" s="75">
        <f t="shared" si="5"/>
        <v>0</v>
      </c>
    </row>
    <row r="107" spans="1:10" s="77" customFormat="1" ht="12.75">
      <c r="A107" s="80" t="s">
        <v>25</v>
      </c>
      <c r="B107" s="88"/>
      <c r="C107" s="88"/>
      <c r="D107" s="75">
        <v>0</v>
      </c>
      <c r="E107" s="90">
        <v>0</v>
      </c>
      <c r="F107" s="75">
        <v>0</v>
      </c>
      <c r="G107" s="88"/>
      <c r="H107" s="75">
        <v>0</v>
      </c>
      <c r="I107" s="88"/>
      <c r="J107" s="75">
        <f t="shared" si="5"/>
        <v>0</v>
      </c>
    </row>
    <row r="108" spans="1:10" s="77" customFormat="1" ht="12.75">
      <c r="A108" s="80" t="s">
        <v>26</v>
      </c>
      <c r="B108" s="88"/>
      <c r="C108" s="88"/>
      <c r="D108" s="75">
        <v>0</v>
      </c>
      <c r="E108" s="90">
        <v>0</v>
      </c>
      <c r="F108" s="75">
        <v>74906.03267167017</v>
      </c>
      <c r="G108" s="88"/>
      <c r="H108" s="75">
        <v>84.11266</v>
      </c>
      <c r="I108" s="88"/>
      <c r="J108" s="75">
        <f>SUM(B108:I108)</f>
        <v>74990.14533167017</v>
      </c>
    </row>
    <row r="109" spans="1:11" s="77" customFormat="1" ht="12.75">
      <c r="A109" s="83"/>
      <c r="B109" s="85"/>
      <c r="C109" s="85"/>
      <c r="D109" s="85">
        <f>SUM(D99:D108)</f>
        <v>0</v>
      </c>
      <c r="E109" s="91">
        <f>SUM(E99:E108)</f>
        <v>0</v>
      </c>
      <c r="F109" s="85">
        <f>SUM(F99:F108)</f>
        <v>1767370.5143473682</v>
      </c>
      <c r="G109" s="85"/>
      <c r="H109" s="85">
        <f>SUM(H99:H108)</f>
        <v>159425.59682000004</v>
      </c>
      <c r="I109" s="85"/>
      <c r="J109" s="85">
        <f>SUM(J99:J108)</f>
        <v>1926796.111167368</v>
      </c>
      <c r="K109" s="86"/>
    </row>
    <row r="110" spans="1:10" ht="14.25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</row>
    <row r="111" spans="1:10" ht="14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</row>
    <row r="113" spans="1:10" ht="15">
      <c r="A113" s="21" t="s">
        <v>0</v>
      </c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5">
      <c r="A114" s="45" t="s">
        <v>68</v>
      </c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15">
      <c r="A115" s="21" t="s">
        <v>77</v>
      </c>
      <c r="B115" s="21"/>
      <c r="C115" s="21"/>
      <c r="D115" s="21"/>
      <c r="E115" s="21"/>
      <c r="F115" s="21"/>
      <c r="G115" s="21"/>
      <c r="H115" s="21"/>
      <c r="I115" s="21"/>
      <c r="J115" s="21"/>
    </row>
    <row r="116" ht="14.25">
      <c r="J116" s="2" t="s">
        <v>5</v>
      </c>
    </row>
    <row r="117" spans="1:10" s="77" customFormat="1" ht="12.75">
      <c r="A117" s="156" t="s">
        <v>31</v>
      </c>
      <c r="B117" s="159" t="s">
        <v>35</v>
      </c>
      <c r="C117" s="159"/>
      <c r="D117" s="159"/>
      <c r="E117" s="159"/>
      <c r="F117" s="159"/>
      <c r="G117" s="72" t="s">
        <v>34</v>
      </c>
      <c r="H117" s="76" t="s">
        <v>7</v>
      </c>
      <c r="I117" s="76"/>
      <c r="J117" s="154" t="s">
        <v>32</v>
      </c>
    </row>
    <row r="118" spans="1:10" s="77" customFormat="1" ht="12.75">
      <c r="A118" s="160"/>
      <c r="B118" s="159" t="s">
        <v>9</v>
      </c>
      <c r="C118" s="159"/>
      <c r="D118" s="159"/>
      <c r="E118" s="159"/>
      <c r="F118" s="154" t="s">
        <v>10</v>
      </c>
      <c r="G118" s="154" t="s">
        <v>2</v>
      </c>
      <c r="H118" s="154" t="s">
        <v>33</v>
      </c>
      <c r="I118" s="154" t="s">
        <v>49</v>
      </c>
      <c r="J118" s="158"/>
    </row>
    <row r="119" spans="1:10" s="77" customFormat="1" ht="12.75">
      <c r="A119" s="160"/>
      <c r="B119" s="154" t="s">
        <v>13</v>
      </c>
      <c r="C119" s="154" t="s">
        <v>79</v>
      </c>
      <c r="D119" s="158" t="s">
        <v>14</v>
      </c>
      <c r="E119" s="158" t="s">
        <v>15</v>
      </c>
      <c r="F119" s="158"/>
      <c r="G119" s="158"/>
      <c r="H119" s="158"/>
      <c r="I119" s="158"/>
      <c r="J119" s="158"/>
    </row>
    <row r="120" spans="1:10" s="77" customFormat="1" ht="12.75">
      <c r="A120" s="157"/>
      <c r="B120" s="155"/>
      <c r="C120" s="155"/>
      <c r="D120" s="155"/>
      <c r="E120" s="155"/>
      <c r="F120" s="155"/>
      <c r="G120" s="155"/>
      <c r="H120" s="155"/>
      <c r="I120" s="155"/>
      <c r="J120" s="155"/>
    </row>
    <row r="121" spans="1:10" s="77" customFormat="1" ht="12.75">
      <c r="A121" s="78" t="s">
        <v>42</v>
      </c>
      <c r="B121" s="75"/>
      <c r="C121" s="75"/>
      <c r="D121" s="75"/>
      <c r="E121" s="90"/>
      <c r="F121" s="75"/>
      <c r="G121" s="88"/>
      <c r="H121" s="75"/>
      <c r="I121" s="75"/>
      <c r="J121" s="75"/>
    </row>
    <row r="122" spans="1:10" s="77" customFormat="1" ht="12.75">
      <c r="A122" s="80" t="s">
        <v>16</v>
      </c>
      <c r="B122" s="75">
        <v>0</v>
      </c>
      <c r="C122" s="75">
        <v>0</v>
      </c>
      <c r="D122" s="75">
        <v>0</v>
      </c>
      <c r="E122" s="90">
        <v>356218.71072611056</v>
      </c>
      <c r="F122" s="75">
        <v>0</v>
      </c>
      <c r="G122" s="88"/>
      <c r="H122" s="75">
        <v>0</v>
      </c>
      <c r="I122" s="75">
        <v>0</v>
      </c>
      <c r="J122" s="75">
        <f>SUM(B122:I122)</f>
        <v>356218.71072611056</v>
      </c>
    </row>
    <row r="123" spans="1:10" s="77" customFormat="1" ht="12.75">
      <c r="A123" s="80" t="s">
        <v>17</v>
      </c>
      <c r="B123" s="75">
        <v>0</v>
      </c>
      <c r="C123" s="75">
        <v>0</v>
      </c>
      <c r="D123" s="75">
        <v>0</v>
      </c>
      <c r="E123" s="75">
        <v>0</v>
      </c>
      <c r="F123" s="75">
        <v>0</v>
      </c>
      <c r="G123" s="88"/>
      <c r="H123" s="75">
        <v>0</v>
      </c>
      <c r="I123" s="75">
        <v>0</v>
      </c>
      <c r="J123" s="75">
        <f aca="true" t="shared" si="6" ref="J123:J130">SUM(B123:I123)</f>
        <v>0</v>
      </c>
    </row>
    <row r="124" spans="1:10" s="77" customFormat="1" ht="12.75">
      <c r="A124" s="80" t="s">
        <v>19</v>
      </c>
      <c r="B124" s="75">
        <v>0</v>
      </c>
      <c r="C124" s="75">
        <v>59.13773077482003</v>
      </c>
      <c r="D124" s="75">
        <v>11267.678036173811</v>
      </c>
      <c r="E124" s="75">
        <v>31327.867290000024</v>
      </c>
      <c r="F124" s="75">
        <v>7337.528702666472</v>
      </c>
      <c r="G124" s="88"/>
      <c r="H124" s="75">
        <v>0</v>
      </c>
      <c r="I124" s="75">
        <v>0</v>
      </c>
      <c r="J124" s="75">
        <f t="shared" si="6"/>
        <v>49992.21175961513</v>
      </c>
    </row>
    <row r="125" spans="1:10" s="77" customFormat="1" ht="12.75">
      <c r="A125" s="80" t="s">
        <v>20</v>
      </c>
      <c r="B125" s="75">
        <v>0</v>
      </c>
      <c r="C125" s="75">
        <v>58.47168799765693</v>
      </c>
      <c r="D125" s="75">
        <v>102430.91447996556</v>
      </c>
      <c r="E125" s="75">
        <v>0</v>
      </c>
      <c r="F125" s="75">
        <v>35477.46478955574</v>
      </c>
      <c r="G125" s="88"/>
      <c r="H125" s="75">
        <v>0</v>
      </c>
      <c r="I125" s="75">
        <v>0</v>
      </c>
      <c r="J125" s="75">
        <f t="shared" si="6"/>
        <v>137966.85095751897</v>
      </c>
    </row>
    <row r="126" spans="1:10" s="77" customFormat="1" ht="12.75">
      <c r="A126" s="80" t="s">
        <v>21</v>
      </c>
      <c r="B126" s="75">
        <v>0</v>
      </c>
      <c r="C126" s="75">
        <v>0</v>
      </c>
      <c r="D126" s="75">
        <v>0</v>
      </c>
      <c r="E126" s="75">
        <v>4144.912720000004</v>
      </c>
      <c r="F126" s="75">
        <v>0</v>
      </c>
      <c r="G126" s="88"/>
      <c r="H126" s="75">
        <v>0</v>
      </c>
      <c r="I126" s="75">
        <v>0</v>
      </c>
      <c r="J126" s="75">
        <f t="shared" si="6"/>
        <v>4144.912720000004</v>
      </c>
    </row>
    <row r="127" spans="1:10" s="77" customFormat="1" ht="12.75">
      <c r="A127" s="80" t="s">
        <v>22</v>
      </c>
      <c r="B127" s="75">
        <v>0</v>
      </c>
      <c r="C127" s="75">
        <v>5854172.040638475</v>
      </c>
      <c r="D127" s="75">
        <v>1334929.548038628</v>
      </c>
      <c r="E127" s="75"/>
      <c r="F127" s="75">
        <v>216162.65098132574</v>
      </c>
      <c r="G127" s="88"/>
      <c r="H127" s="75">
        <v>0</v>
      </c>
      <c r="I127" s="75">
        <v>0</v>
      </c>
      <c r="J127" s="75">
        <f t="shared" si="6"/>
        <v>7405264.239658428</v>
      </c>
    </row>
    <row r="128" spans="1:10" s="77" customFormat="1" ht="12.75">
      <c r="A128" s="80" t="s">
        <v>23</v>
      </c>
      <c r="B128" s="75">
        <v>8705050.710812831</v>
      </c>
      <c r="C128" s="75">
        <v>0</v>
      </c>
      <c r="D128" s="75">
        <v>0</v>
      </c>
      <c r="E128" s="75">
        <v>850.4082899999987</v>
      </c>
      <c r="F128" s="75">
        <v>0</v>
      </c>
      <c r="G128" s="88"/>
      <c r="H128" s="75">
        <v>0</v>
      </c>
      <c r="I128" s="75">
        <v>259164.28918716806</v>
      </c>
      <c r="J128" s="75">
        <f t="shared" si="6"/>
        <v>8965065.40829</v>
      </c>
    </row>
    <row r="129" spans="1:10" s="77" customFormat="1" ht="12.75">
      <c r="A129" s="80" t="s">
        <v>24</v>
      </c>
      <c r="B129" s="75">
        <v>0</v>
      </c>
      <c r="C129" s="75">
        <v>0</v>
      </c>
      <c r="D129" s="75">
        <v>0</v>
      </c>
      <c r="E129" s="75">
        <v>12951.122319999999</v>
      </c>
      <c r="F129" s="75">
        <v>0</v>
      </c>
      <c r="G129" s="88"/>
      <c r="H129" s="75">
        <v>0</v>
      </c>
      <c r="I129" s="75">
        <v>0</v>
      </c>
      <c r="J129" s="75">
        <f t="shared" si="6"/>
        <v>12951.122319999999</v>
      </c>
    </row>
    <row r="130" spans="1:10" s="77" customFormat="1" ht="12.75">
      <c r="A130" s="80" t="s">
        <v>25</v>
      </c>
      <c r="B130" s="75">
        <v>0</v>
      </c>
      <c r="C130" s="75">
        <v>0</v>
      </c>
      <c r="D130" s="75">
        <v>0</v>
      </c>
      <c r="E130" s="90">
        <v>156.12660000000002</v>
      </c>
      <c r="F130" s="75">
        <v>0</v>
      </c>
      <c r="G130" s="88"/>
      <c r="H130" s="75">
        <v>0</v>
      </c>
      <c r="I130" s="75">
        <v>0</v>
      </c>
      <c r="J130" s="75">
        <f t="shared" si="6"/>
        <v>156.12660000000002</v>
      </c>
    </row>
    <row r="131" spans="1:10" s="77" customFormat="1" ht="12.75">
      <c r="A131" s="80" t="s">
        <v>26</v>
      </c>
      <c r="B131" s="75">
        <v>0</v>
      </c>
      <c r="C131" s="75">
        <v>42582.641713110854</v>
      </c>
      <c r="D131" s="75">
        <v>257940.666507035</v>
      </c>
      <c r="E131" s="75">
        <v>429.08014999999904</v>
      </c>
      <c r="F131" s="75">
        <v>390992.36856154515</v>
      </c>
      <c r="G131" s="88"/>
      <c r="H131" s="75">
        <v>0</v>
      </c>
      <c r="I131" s="75">
        <v>0</v>
      </c>
      <c r="J131" s="75">
        <f>SUM(B131:I131)</f>
        <v>691944.756931691</v>
      </c>
    </row>
    <row r="132" spans="1:10" s="77" customFormat="1" ht="12.75">
      <c r="A132" s="83"/>
      <c r="B132" s="85">
        <f>SUM(B122:B131)</f>
        <v>8705050.710812831</v>
      </c>
      <c r="C132" s="85">
        <f aca="true" t="shared" si="7" ref="C132:I132">SUM(C122:C131)</f>
        <v>5896872.291770358</v>
      </c>
      <c r="D132" s="85">
        <f t="shared" si="7"/>
        <v>1706568.8070618024</v>
      </c>
      <c r="E132" s="85">
        <f t="shared" si="7"/>
        <v>406078.22809611063</v>
      </c>
      <c r="F132" s="85">
        <f t="shared" si="7"/>
        <v>649970.0130350931</v>
      </c>
      <c r="G132" s="85"/>
      <c r="H132" s="85">
        <f t="shared" si="7"/>
        <v>0</v>
      </c>
      <c r="I132" s="85">
        <f t="shared" si="7"/>
        <v>259164.28918716806</v>
      </c>
      <c r="J132" s="85">
        <f>SUM(J122:J131)</f>
        <v>17623704.33996337</v>
      </c>
    </row>
    <row r="133" spans="1:10" s="77" customFormat="1" ht="12.75">
      <c r="A133" s="78" t="s">
        <v>36</v>
      </c>
      <c r="B133" s="88"/>
      <c r="C133" s="88"/>
      <c r="D133" s="75"/>
      <c r="E133" s="90"/>
      <c r="F133" s="75"/>
      <c r="G133" s="88"/>
      <c r="H133" s="75"/>
      <c r="I133" s="88"/>
      <c r="J133" s="75"/>
    </row>
    <row r="134" spans="1:10" s="77" customFormat="1" ht="12.75">
      <c r="A134" s="80" t="s">
        <v>16</v>
      </c>
      <c r="B134" s="88"/>
      <c r="C134" s="88"/>
      <c r="D134" s="75">
        <v>0</v>
      </c>
      <c r="E134" s="90">
        <v>0</v>
      </c>
      <c r="F134" s="75">
        <v>0</v>
      </c>
      <c r="G134" s="88"/>
      <c r="H134" s="75">
        <v>220.64733</v>
      </c>
      <c r="I134" s="88"/>
      <c r="J134" s="75">
        <f>SUM(B134:I134)</f>
        <v>220.64733</v>
      </c>
    </row>
    <row r="135" spans="1:10" s="77" customFormat="1" ht="12.75">
      <c r="A135" s="80" t="s">
        <v>17</v>
      </c>
      <c r="B135" s="88"/>
      <c r="C135" s="88"/>
      <c r="D135" s="75">
        <v>0</v>
      </c>
      <c r="E135" s="90">
        <v>0</v>
      </c>
      <c r="F135" s="75">
        <v>0</v>
      </c>
      <c r="G135" s="88"/>
      <c r="H135" s="75">
        <v>0</v>
      </c>
      <c r="I135" s="88"/>
      <c r="J135" s="75">
        <f aca="true" t="shared" si="8" ref="J135:J142">SUM(B135:I135)</f>
        <v>0</v>
      </c>
    </row>
    <row r="136" spans="1:10" s="77" customFormat="1" ht="12.75">
      <c r="A136" s="80" t="s">
        <v>19</v>
      </c>
      <c r="B136" s="88"/>
      <c r="C136" s="88"/>
      <c r="D136" s="75">
        <v>0</v>
      </c>
      <c r="E136" s="90">
        <v>0</v>
      </c>
      <c r="F136" s="75">
        <v>208988.8256186967</v>
      </c>
      <c r="G136" s="88"/>
      <c r="H136" s="75">
        <v>109314.81702</v>
      </c>
      <c r="I136" s="88"/>
      <c r="J136" s="75">
        <f t="shared" si="8"/>
        <v>318303.6426386967</v>
      </c>
    </row>
    <row r="137" spans="1:10" s="77" customFormat="1" ht="12.75">
      <c r="A137" s="80" t="s">
        <v>20</v>
      </c>
      <c r="B137" s="88"/>
      <c r="C137" s="88"/>
      <c r="D137" s="75">
        <v>0</v>
      </c>
      <c r="E137" s="90">
        <v>0</v>
      </c>
      <c r="F137" s="75">
        <v>352694.34888721636</v>
      </c>
      <c r="G137" s="88"/>
      <c r="H137" s="75">
        <v>6450.2914900000005</v>
      </c>
      <c r="I137" s="88"/>
      <c r="J137" s="75">
        <f t="shared" si="8"/>
        <v>359144.64037721633</v>
      </c>
    </row>
    <row r="138" spans="1:10" s="77" customFormat="1" ht="12.75">
      <c r="A138" s="80" t="s">
        <v>21</v>
      </c>
      <c r="B138" s="88"/>
      <c r="C138" s="88"/>
      <c r="D138" s="75">
        <v>0</v>
      </c>
      <c r="E138" s="90">
        <v>0</v>
      </c>
      <c r="F138" s="75">
        <v>0</v>
      </c>
      <c r="G138" s="88"/>
      <c r="H138" s="75">
        <v>0</v>
      </c>
      <c r="I138" s="88"/>
      <c r="J138" s="75">
        <f t="shared" si="8"/>
        <v>0</v>
      </c>
    </row>
    <row r="139" spans="1:10" s="77" customFormat="1" ht="12.75">
      <c r="A139" s="80" t="s">
        <v>22</v>
      </c>
      <c r="B139" s="88"/>
      <c r="C139" s="88"/>
      <c r="D139" s="75">
        <v>0</v>
      </c>
      <c r="E139" s="90">
        <v>0</v>
      </c>
      <c r="F139" s="75">
        <v>1101437.6050734683</v>
      </c>
      <c r="G139" s="88"/>
      <c r="H139" s="75">
        <v>2206.98787</v>
      </c>
      <c r="I139" s="88"/>
      <c r="J139" s="75">
        <f t="shared" si="8"/>
        <v>1103644.5929434684</v>
      </c>
    </row>
    <row r="140" spans="1:10" s="77" customFormat="1" ht="12.75">
      <c r="A140" s="80" t="s">
        <v>23</v>
      </c>
      <c r="B140" s="88"/>
      <c r="C140" s="88"/>
      <c r="D140" s="75">
        <v>0</v>
      </c>
      <c r="E140" s="90">
        <v>0</v>
      </c>
      <c r="F140" s="75">
        <v>0</v>
      </c>
      <c r="G140" s="88"/>
      <c r="H140" s="75">
        <v>0</v>
      </c>
      <c r="I140" s="88"/>
      <c r="J140" s="75">
        <f t="shared" si="8"/>
        <v>0</v>
      </c>
    </row>
    <row r="141" spans="1:10" s="77" customFormat="1" ht="12.75">
      <c r="A141" s="80" t="s">
        <v>24</v>
      </c>
      <c r="B141" s="88"/>
      <c r="C141" s="88"/>
      <c r="D141" s="75">
        <v>0</v>
      </c>
      <c r="E141" s="90">
        <v>0</v>
      </c>
      <c r="F141" s="75">
        <v>0</v>
      </c>
      <c r="G141" s="88"/>
      <c r="H141" s="75">
        <v>0</v>
      </c>
      <c r="I141" s="88"/>
      <c r="J141" s="75">
        <f t="shared" si="8"/>
        <v>0</v>
      </c>
    </row>
    <row r="142" spans="1:10" s="77" customFormat="1" ht="12.75">
      <c r="A142" s="80" t="s">
        <v>25</v>
      </c>
      <c r="B142" s="88"/>
      <c r="C142" s="88"/>
      <c r="D142" s="75">
        <v>0</v>
      </c>
      <c r="E142" s="90">
        <v>0</v>
      </c>
      <c r="F142" s="75">
        <v>0</v>
      </c>
      <c r="G142" s="88"/>
      <c r="H142" s="75">
        <v>0</v>
      </c>
      <c r="I142" s="88"/>
      <c r="J142" s="75">
        <f t="shared" si="8"/>
        <v>0</v>
      </c>
    </row>
    <row r="143" spans="1:10" s="77" customFormat="1" ht="12.75">
      <c r="A143" s="80" t="s">
        <v>26</v>
      </c>
      <c r="B143" s="88"/>
      <c r="C143" s="88"/>
      <c r="D143" s="75">
        <v>0</v>
      </c>
      <c r="E143" s="90">
        <v>0</v>
      </c>
      <c r="F143" s="75">
        <v>107136.61621387568</v>
      </c>
      <c r="G143" s="88"/>
      <c r="H143" s="75">
        <v>60.82</v>
      </c>
      <c r="I143" s="88"/>
      <c r="J143" s="75">
        <f>SUM(B143:I143)</f>
        <v>107197.43621387568</v>
      </c>
    </row>
    <row r="144" spans="1:10" s="77" customFormat="1" ht="12.75">
      <c r="A144" s="83"/>
      <c r="B144" s="85"/>
      <c r="C144" s="85"/>
      <c r="D144" s="85">
        <f>SUM(D134:D143)</f>
        <v>0</v>
      </c>
      <c r="E144" s="85">
        <f>SUM(E134:E143)</f>
        <v>0</v>
      </c>
      <c r="F144" s="85">
        <f>SUM(F134:F143)</f>
        <v>1770257.395793257</v>
      </c>
      <c r="G144" s="85"/>
      <c r="H144" s="85">
        <f>SUM(H134:H143)</f>
        <v>118253.56371000002</v>
      </c>
      <c r="I144" s="85"/>
      <c r="J144" s="85">
        <f>SUM(J134:J143)</f>
        <v>1888510.9595032572</v>
      </c>
    </row>
    <row r="145" spans="1:10" s="1" customFormat="1" ht="11.25">
      <c r="A145" s="152" t="s">
        <v>89</v>
      </c>
      <c r="B145" s="152"/>
      <c r="C145" s="152"/>
      <c r="D145" s="152"/>
      <c r="E145" s="152"/>
      <c r="F145" s="152"/>
      <c r="G145" s="152"/>
      <c r="H145" s="152"/>
      <c r="I145" s="152"/>
      <c r="J145" s="152"/>
    </row>
    <row r="146" spans="1:10" s="1" customFormat="1" ht="11.2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</row>
    <row r="147" s="1" customFormat="1" ht="11.25">
      <c r="A147" s="1" t="s">
        <v>92</v>
      </c>
    </row>
  </sheetData>
  <sheetProtection/>
  <mergeCells count="52">
    <mergeCell ref="A145:J146"/>
    <mergeCell ref="C14:C15"/>
    <mergeCell ref="C49:C50"/>
    <mergeCell ref="C84:C85"/>
    <mergeCell ref="C119:C120"/>
    <mergeCell ref="A117:A120"/>
    <mergeCell ref="B117:F117"/>
    <mergeCell ref="J117:J120"/>
    <mergeCell ref="B118:E118"/>
    <mergeCell ref="F118:F120"/>
    <mergeCell ref="G118:G120"/>
    <mergeCell ref="H118:H120"/>
    <mergeCell ref="I118:I120"/>
    <mergeCell ref="B119:B120"/>
    <mergeCell ref="D119:D120"/>
    <mergeCell ref="E119:E120"/>
    <mergeCell ref="A110:J111"/>
    <mergeCell ref="A75:J76"/>
    <mergeCell ref="A82:A85"/>
    <mergeCell ref="B82:F82"/>
    <mergeCell ref="J82:J85"/>
    <mergeCell ref="B83:E83"/>
    <mergeCell ref="F83:F85"/>
    <mergeCell ref="G83:G85"/>
    <mergeCell ref="H83:H85"/>
    <mergeCell ref="I83:I85"/>
    <mergeCell ref="B84:B85"/>
    <mergeCell ref="D84:D85"/>
    <mergeCell ref="E84:E85"/>
    <mergeCell ref="A47:A50"/>
    <mergeCell ref="B47:F47"/>
    <mergeCell ref="J47:J50"/>
    <mergeCell ref="B48:E48"/>
    <mergeCell ref="F48:F50"/>
    <mergeCell ref="G48:G50"/>
    <mergeCell ref="H48:H50"/>
    <mergeCell ref="I48:I50"/>
    <mergeCell ref="B49:B50"/>
    <mergeCell ref="D49:D50"/>
    <mergeCell ref="E49:E50"/>
    <mergeCell ref="D14:D15"/>
    <mergeCell ref="E14:E15"/>
    <mergeCell ref="A40:J41"/>
    <mergeCell ref="A12:A15"/>
    <mergeCell ref="J12:J15"/>
    <mergeCell ref="B13:E13"/>
    <mergeCell ref="F13:F15"/>
    <mergeCell ref="G13:G15"/>
    <mergeCell ref="H13:H15"/>
    <mergeCell ref="I13:I15"/>
    <mergeCell ref="B14:B15"/>
    <mergeCell ref="B12:F12"/>
  </mergeCells>
  <hyperlinks>
    <hyperlink ref="K3" location="Contenido!A1" display="Volver al 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47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"/>
    </sheetView>
  </sheetViews>
  <sheetFormatPr defaultColWidth="11.421875" defaultRowHeight="15"/>
  <cols>
    <col min="1" max="1" width="0.5625" style="4" customWidth="1"/>
    <col min="2" max="2" width="40.00390625" style="4" customWidth="1"/>
    <col min="3" max="6" width="18.421875" style="4" customWidth="1"/>
    <col min="7" max="16384" width="11.421875" style="4" customWidth="1"/>
  </cols>
  <sheetData>
    <row r="1" ht="14.25"/>
    <row r="2" ht="14.25"/>
    <row r="3" ht="14.25"/>
    <row r="4" ht="14.25">
      <c r="L4" s="16" t="s">
        <v>48</v>
      </c>
    </row>
    <row r="5" ht="14.25"/>
    <row r="6" ht="14.25"/>
    <row r="7" s="64" customFormat="1" ht="18"/>
    <row r="8" s="21" customFormat="1" ht="15">
      <c r="B8" s="21" t="s">
        <v>0</v>
      </c>
    </row>
    <row r="9" s="21" customFormat="1" ht="15">
      <c r="B9" s="45" t="s">
        <v>104</v>
      </c>
    </row>
    <row r="10" s="21" customFormat="1" ht="15">
      <c r="B10" s="21" t="s">
        <v>91</v>
      </c>
    </row>
    <row r="11" spans="2:6" ht="14.25">
      <c r="B11" s="50"/>
      <c r="C11" s="50"/>
      <c r="D11" s="50"/>
      <c r="E11" s="51"/>
      <c r="F11" s="3" t="s">
        <v>5</v>
      </c>
    </row>
    <row r="12" spans="2:6" s="77" customFormat="1" ht="12.75">
      <c r="B12" s="156" t="s">
        <v>31</v>
      </c>
      <c r="C12" s="158" t="s">
        <v>8</v>
      </c>
      <c r="D12" s="158"/>
      <c r="E12" s="158"/>
      <c r="F12" s="158"/>
    </row>
    <row r="13" spans="2:6" s="77" customFormat="1" ht="12.75">
      <c r="B13" s="160"/>
      <c r="C13" s="158"/>
      <c r="D13" s="158"/>
      <c r="E13" s="158"/>
      <c r="F13" s="158"/>
    </row>
    <row r="14" spans="2:6" s="77" customFormat="1" ht="12.75">
      <c r="B14" s="160"/>
      <c r="C14" s="155"/>
      <c r="D14" s="155"/>
      <c r="E14" s="155"/>
      <c r="F14" s="155"/>
    </row>
    <row r="15" spans="2:6" s="77" customFormat="1" ht="12.75">
      <c r="B15" s="157"/>
      <c r="C15" s="66">
        <v>2012</v>
      </c>
      <c r="D15" s="66">
        <v>2013</v>
      </c>
      <c r="E15" s="66">
        <v>2014</v>
      </c>
      <c r="F15" s="66" t="s">
        <v>72</v>
      </c>
    </row>
    <row r="16" spans="2:6" s="77" customFormat="1" ht="12.75">
      <c r="B16" s="92" t="s">
        <v>6</v>
      </c>
      <c r="C16" s="92"/>
      <c r="D16" s="92"/>
      <c r="E16" s="92"/>
      <c r="F16" s="92"/>
    </row>
    <row r="17" spans="2:9" s="77" customFormat="1" ht="12.75">
      <c r="B17" s="93" t="s">
        <v>16</v>
      </c>
      <c r="C17" s="73">
        <v>245678.95976999958</v>
      </c>
      <c r="D17" s="73">
        <v>291230.63951999956</v>
      </c>
      <c r="E17" s="73">
        <v>390475.2351509997</v>
      </c>
      <c r="F17" s="73">
        <v>356218.71072611056</v>
      </c>
      <c r="G17" s="94"/>
      <c r="H17" s="94"/>
      <c r="I17" s="94"/>
    </row>
    <row r="18" spans="2:9" s="77" customFormat="1" ht="12.75">
      <c r="B18" s="93" t="s">
        <v>17</v>
      </c>
      <c r="C18" s="73">
        <v>0</v>
      </c>
      <c r="D18" s="73">
        <v>0</v>
      </c>
      <c r="E18" s="73">
        <v>0</v>
      </c>
      <c r="F18" s="73">
        <v>0</v>
      </c>
      <c r="G18" s="94"/>
      <c r="H18" s="94"/>
      <c r="I18" s="94"/>
    </row>
    <row r="19" spans="2:9" s="77" customFormat="1" ht="12.75">
      <c r="B19" s="93" t="s">
        <v>19</v>
      </c>
      <c r="C19" s="73">
        <v>63505.51972322377</v>
      </c>
      <c r="D19" s="73">
        <v>47759.06496413321</v>
      </c>
      <c r="E19" s="73">
        <v>51788.79604937525</v>
      </c>
      <c r="F19" s="73">
        <v>49992.21175961512</v>
      </c>
      <c r="G19" s="94"/>
      <c r="H19" s="94"/>
      <c r="I19" s="94"/>
    </row>
    <row r="20" spans="2:9" s="77" customFormat="1" ht="12.75">
      <c r="B20" s="93" t="s">
        <v>20</v>
      </c>
      <c r="C20" s="73">
        <v>135149.2488441299</v>
      </c>
      <c r="D20" s="73">
        <v>154224.53074173728</v>
      </c>
      <c r="E20" s="73">
        <v>141646.51275551223</v>
      </c>
      <c r="F20" s="73">
        <v>137966.85095751897</v>
      </c>
      <c r="G20" s="94"/>
      <c r="H20" s="94"/>
      <c r="I20" s="94"/>
    </row>
    <row r="21" spans="2:9" s="77" customFormat="1" ht="12.75">
      <c r="B21" s="93" t="s">
        <v>21</v>
      </c>
      <c r="C21" s="73">
        <v>3623.304280100001</v>
      </c>
      <c r="D21" s="73">
        <v>7594.521019999999</v>
      </c>
      <c r="E21" s="73">
        <v>18810.973120000006</v>
      </c>
      <c r="F21" s="73">
        <v>4144.912720000004</v>
      </c>
      <c r="G21" s="94"/>
      <c r="H21" s="94"/>
      <c r="I21" s="94"/>
    </row>
    <row r="22" spans="2:9" s="77" customFormat="1" ht="12.75">
      <c r="B22" s="93" t="s">
        <v>22</v>
      </c>
      <c r="C22" s="73">
        <v>6920407.3513954375</v>
      </c>
      <c r="D22" s="73">
        <v>7412101.069505199</v>
      </c>
      <c r="E22" s="73">
        <v>7601645.360814406</v>
      </c>
      <c r="F22" s="73">
        <v>7405264.239658428</v>
      </c>
      <c r="G22" s="94"/>
      <c r="H22" s="94"/>
      <c r="I22" s="94"/>
    </row>
    <row r="23" spans="2:9" s="77" customFormat="1" ht="12.75">
      <c r="B23" s="93" t="s">
        <v>23</v>
      </c>
      <c r="C23" s="73">
        <v>8523187.093916664</v>
      </c>
      <c r="D23" s="73">
        <v>8624436.40188</v>
      </c>
      <c r="E23" s="73">
        <v>8973931.21238</v>
      </c>
      <c r="F23" s="73">
        <v>8965065.40829</v>
      </c>
      <c r="G23" s="94"/>
      <c r="H23" s="94"/>
      <c r="I23" s="94"/>
    </row>
    <row r="24" spans="2:9" s="77" customFormat="1" ht="12.75">
      <c r="B24" s="93" t="s">
        <v>24</v>
      </c>
      <c r="C24" s="73">
        <v>12419.128635999998</v>
      </c>
      <c r="D24" s="73">
        <v>15069.714799999998</v>
      </c>
      <c r="E24" s="73">
        <v>11037.036239999998</v>
      </c>
      <c r="F24" s="73">
        <v>12951.122319999999</v>
      </c>
      <c r="G24" s="94"/>
      <c r="H24" s="94"/>
      <c r="I24" s="94"/>
    </row>
    <row r="25" spans="2:9" s="77" customFormat="1" ht="12.75">
      <c r="B25" s="93" t="s">
        <v>25</v>
      </c>
      <c r="C25" s="73">
        <v>17.971349999999997</v>
      </c>
      <c r="D25" s="73">
        <v>171.108</v>
      </c>
      <c r="E25" s="73">
        <v>168.778</v>
      </c>
      <c r="F25" s="73">
        <v>156.12660000000002</v>
      </c>
      <c r="G25" s="94"/>
      <c r="H25" s="94"/>
      <c r="I25" s="94"/>
    </row>
    <row r="26" spans="2:9" s="77" customFormat="1" ht="12.75">
      <c r="B26" s="93" t="s">
        <v>26</v>
      </c>
      <c r="C26" s="73">
        <v>663278.4653664499</v>
      </c>
      <c r="D26" s="73">
        <v>674163.1295187763</v>
      </c>
      <c r="E26" s="73">
        <v>775545.9834057305</v>
      </c>
      <c r="F26" s="73">
        <v>691944.7569316911</v>
      </c>
      <c r="G26" s="94"/>
      <c r="H26" s="94"/>
      <c r="I26" s="94"/>
    </row>
    <row r="27" spans="2:9" s="77" customFormat="1" ht="12.75">
      <c r="B27" s="83" t="s">
        <v>41</v>
      </c>
      <c r="C27" s="85">
        <f>SUM(C17:C26)</f>
        <v>16567267.043282004</v>
      </c>
      <c r="D27" s="85">
        <f>SUM(D17:D26)</f>
        <v>17226750.179949846</v>
      </c>
      <c r="E27" s="85">
        <f>SUM(E17:E26)</f>
        <v>17965049.887916025</v>
      </c>
      <c r="F27" s="85">
        <f>SUM(F17:F26)</f>
        <v>17623704.33996337</v>
      </c>
      <c r="G27" s="94"/>
      <c r="H27" s="94"/>
      <c r="I27" s="94"/>
    </row>
    <row r="28" spans="2:6" s="77" customFormat="1" ht="12.75">
      <c r="B28" s="92" t="s">
        <v>44</v>
      </c>
      <c r="C28" s="73"/>
      <c r="D28" s="73"/>
      <c r="E28" s="73"/>
      <c r="F28" s="73"/>
    </row>
    <row r="29" spans="2:9" s="77" customFormat="1" ht="12.75">
      <c r="B29" s="93" t="s">
        <v>16</v>
      </c>
      <c r="C29" s="73">
        <v>1430.93859</v>
      </c>
      <c r="D29" s="73">
        <v>707.8123399999998</v>
      </c>
      <c r="E29" s="73">
        <v>266.48472999999996</v>
      </c>
      <c r="F29" s="73">
        <v>514.90496</v>
      </c>
      <c r="G29" s="94"/>
      <c r="H29" s="94"/>
      <c r="I29" s="94"/>
    </row>
    <row r="30" spans="2:9" s="77" customFormat="1" ht="12.75">
      <c r="B30" s="93" t="s">
        <v>17</v>
      </c>
      <c r="C30" s="73">
        <v>0</v>
      </c>
      <c r="D30" s="73">
        <v>0</v>
      </c>
      <c r="E30" s="73">
        <v>0</v>
      </c>
      <c r="F30" s="73">
        <v>0</v>
      </c>
      <c r="G30" s="94"/>
      <c r="H30" s="94"/>
      <c r="I30" s="94"/>
    </row>
    <row r="31" spans="2:12" s="77" customFormat="1" ht="12.75">
      <c r="B31" s="93" t="s">
        <v>19</v>
      </c>
      <c r="C31" s="73">
        <v>354817.83534767</v>
      </c>
      <c r="D31" s="73">
        <v>494042.78603407723</v>
      </c>
      <c r="E31" s="73">
        <v>353266.8578396278</v>
      </c>
      <c r="F31" s="73">
        <v>474669.3188086967</v>
      </c>
      <c r="G31" s="94"/>
      <c r="H31" s="94"/>
      <c r="I31" s="94"/>
      <c r="J31" s="95"/>
      <c r="K31" s="95"/>
      <c r="L31" s="95"/>
    </row>
    <row r="32" spans="2:9" s="77" customFormat="1" ht="12.75">
      <c r="B32" s="93" t="s">
        <v>20</v>
      </c>
      <c r="C32" s="73">
        <v>420969.47484197316</v>
      </c>
      <c r="D32" s="73">
        <v>442675.4445359368</v>
      </c>
      <c r="E32" s="73">
        <v>498389.25072734756</v>
      </c>
      <c r="F32" s="73">
        <v>464595.98743721633</v>
      </c>
      <c r="G32" s="94"/>
      <c r="H32" s="94"/>
      <c r="I32" s="94"/>
    </row>
    <row r="33" spans="2:9" s="77" customFormat="1" ht="12.75">
      <c r="B33" s="93" t="s">
        <v>21</v>
      </c>
      <c r="C33" s="73">
        <v>320000</v>
      </c>
      <c r="D33" s="73">
        <v>20000</v>
      </c>
      <c r="E33" s="73">
        <v>40000</v>
      </c>
      <c r="F33" s="73">
        <v>20000</v>
      </c>
      <c r="G33" s="94"/>
      <c r="H33" s="94"/>
      <c r="I33" s="94"/>
    </row>
    <row r="34" spans="2:9" s="77" customFormat="1" ht="12.75">
      <c r="B34" s="93" t="s">
        <v>22</v>
      </c>
      <c r="C34" s="73">
        <v>1058945.1734054452</v>
      </c>
      <c r="D34" s="73">
        <v>1189856.8916350962</v>
      </c>
      <c r="E34" s="73">
        <v>1246269.2842387226</v>
      </c>
      <c r="F34" s="73">
        <v>1234243.4907234684</v>
      </c>
      <c r="G34" s="94"/>
      <c r="H34" s="94"/>
      <c r="I34" s="94"/>
    </row>
    <row r="35" spans="2:9" s="77" customFormat="1" ht="12.75">
      <c r="B35" s="93" t="s">
        <v>23</v>
      </c>
      <c r="C35" s="73">
        <v>19.95</v>
      </c>
      <c r="D35" s="73">
        <v>2.745</v>
      </c>
      <c r="E35" s="73">
        <v>0</v>
      </c>
      <c r="F35" s="73">
        <v>0</v>
      </c>
      <c r="G35" s="94"/>
      <c r="H35" s="94"/>
      <c r="I35" s="94"/>
    </row>
    <row r="36" spans="2:9" s="77" customFormat="1" ht="12.75">
      <c r="B36" s="93" t="s">
        <v>24</v>
      </c>
      <c r="C36" s="73">
        <v>0</v>
      </c>
      <c r="D36" s="73">
        <v>0</v>
      </c>
      <c r="E36" s="73">
        <v>0</v>
      </c>
      <c r="F36" s="73">
        <v>0</v>
      </c>
      <c r="G36" s="94"/>
      <c r="H36" s="94"/>
      <c r="I36" s="94"/>
    </row>
    <row r="37" spans="2:9" s="77" customFormat="1" ht="12.75">
      <c r="B37" s="93" t="s">
        <v>25</v>
      </c>
      <c r="C37" s="73">
        <v>0</v>
      </c>
      <c r="D37" s="73">
        <v>0</v>
      </c>
      <c r="E37" s="73">
        <v>0</v>
      </c>
      <c r="F37" s="73">
        <v>0</v>
      </c>
      <c r="G37" s="94"/>
      <c r="H37" s="94"/>
      <c r="I37" s="94"/>
    </row>
    <row r="38" spans="2:9" s="77" customFormat="1" ht="12.75">
      <c r="B38" s="93" t="s">
        <v>26</v>
      </c>
      <c r="C38" s="73">
        <v>36033.4708193518</v>
      </c>
      <c r="D38" s="73">
        <v>51411.60012785531</v>
      </c>
      <c r="E38" s="73">
        <v>79177.08023167017</v>
      </c>
      <c r="F38" s="73">
        <v>110916.16813387568</v>
      </c>
      <c r="G38" s="94"/>
      <c r="H38" s="94"/>
      <c r="I38" s="94"/>
    </row>
    <row r="39" spans="2:9" s="77" customFormat="1" ht="12.75">
      <c r="B39" s="83" t="s">
        <v>40</v>
      </c>
      <c r="C39" s="85">
        <f>SUM(C29:C38)</f>
        <v>2192216.8430044404</v>
      </c>
      <c r="D39" s="85">
        <f>SUM(D29:D38)</f>
        <v>2198697.2796729654</v>
      </c>
      <c r="E39" s="85">
        <f>SUM(E29:E38)</f>
        <v>2217368.9577673683</v>
      </c>
      <c r="F39" s="85">
        <f>SUM(F29:F38)</f>
        <v>2304939.870063257</v>
      </c>
      <c r="G39" s="94"/>
      <c r="H39" s="94"/>
      <c r="I39" s="94"/>
    </row>
    <row r="40" spans="2:6" s="77" customFormat="1" ht="12.75">
      <c r="B40" s="96" t="s">
        <v>39</v>
      </c>
      <c r="C40" s="97">
        <f>+C39+C27</f>
        <v>18759483.886286445</v>
      </c>
      <c r="D40" s="97">
        <f>+D39+D27</f>
        <v>19425447.45962281</v>
      </c>
      <c r="E40" s="97">
        <f>+E39+E27</f>
        <v>20182418.845683392</v>
      </c>
      <c r="F40" s="97">
        <f>+F39+F27</f>
        <v>19928644.210026626</v>
      </c>
    </row>
    <row r="41" spans="2:5" s="1" customFormat="1" ht="11.25">
      <c r="B41" s="152" t="s">
        <v>89</v>
      </c>
      <c r="C41" s="152"/>
      <c r="D41" s="152"/>
      <c r="E41" s="152"/>
    </row>
    <row r="42" spans="2:5" s="1" customFormat="1" ht="11.25">
      <c r="B42" s="153"/>
      <c r="C42" s="153"/>
      <c r="D42" s="153"/>
      <c r="E42" s="153"/>
    </row>
    <row r="43" spans="2:3" s="1" customFormat="1" ht="11.25">
      <c r="B43" s="1" t="s">
        <v>92</v>
      </c>
      <c r="C43" s="98"/>
    </row>
    <row r="44" s="1" customFormat="1" ht="11.25">
      <c r="E44" s="71"/>
    </row>
    <row r="45" spans="3:5" ht="14.25">
      <c r="C45" s="24"/>
      <c r="D45" s="24"/>
      <c r="E45" s="24"/>
    </row>
    <row r="46" spans="3:5" ht="14.25">
      <c r="C46" s="24"/>
      <c r="D46" s="24"/>
      <c r="E46" s="24"/>
    </row>
    <row r="47" ht="14.25">
      <c r="E47" s="26"/>
    </row>
  </sheetData>
  <sheetProtection/>
  <mergeCells count="3">
    <mergeCell ref="B41:E42"/>
    <mergeCell ref="C12:F14"/>
    <mergeCell ref="B12:B15"/>
  </mergeCells>
  <hyperlinks>
    <hyperlink ref="L4" location="Contenido!A1" display="Volver al 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W29"/>
  <sheetViews>
    <sheetView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K30" sqref="K30"/>
    </sheetView>
  </sheetViews>
  <sheetFormatPr defaultColWidth="11.421875" defaultRowHeight="15"/>
  <cols>
    <col min="1" max="1" width="0.71875" style="4" customWidth="1"/>
    <col min="2" max="2" width="18.140625" style="4" customWidth="1"/>
    <col min="3" max="3" width="22.28125" style="4" customWidth="1"/>
    <col min="4" max="4" width="13.140625" style="4" customWidth="1"/>
    <col min="5" max="5" width="9.28125" style="4" customWidth="1"/>
    <col min="6" max="13" width="13.28125" style="4" customWidth="1"/>
    <col min="14" max="14" width="14.57421875" style="4" customWidth="1"/>
    <col min="15" max="15" width="12.57421875" style="4" customWidth="1"/>
    <col min="16" max="16" width="11.421875" style="4" customWidth="1"/>
    <col min="17" max="17" width="6.140625" style="4" customWidth="1"/>
    <col min="18" max="16384" width="11.421875" style="4" customWidth="1"/>
  </cols>
  <sheetData>
    <row r="1" ht="14.25"/>
    <row r="2" ht="14.25"/>
    <row r="3" ht="14.25">
      <c r="O3" s="16" t="s">
        <v>48</v>
      </c>
    </row>
    <row r="4" ht="14.25"/>
    <row r="5" ht="14.25"/>
    <row r="6" ht="14.25"/>
    <row r="7" s="64" customFormat="1" ht="18"/>
    <row r="8" s="21" customFormat="1" ht="15">
      <c r="B8" s="21" t="s">
        <v>0</v>
      </c>
    </row>
    <row r="9" s="21" customFormat="1" ht="15">
      <c r="B9" s="45" t="s">
        <v>105</v>
      </c>
    </row>
    <row r="10" spans="2:23" s="21" customFormat="1" ht="15">
      <c r="B10" s="21" t="s">
        <v>95</v>
      </c>
      <c r="W10" s="22"/>
    </row>
    <row r="11" spans="2:23" s="21" customFormat="1" ht="15">
      <c r="B11" s="46"/>
      <c r="C11" s="46"/>
      <c r="D11" s="46"/>
      <c r="E11" s="46"/>
      <c r="F11" s="47"/>
      <c r="G11" s="47"/>
      <c r="H11" s="47"/>
      <c r="I11" s="47"/>
      <c r="J11" s="47"/>
      <c r="K11" s="47"/>
      <c r="L11" s="47"/>
      <c r="M11" s="117" t="s">
        <v>5</v>
      </c>
      <c r="W11" s="22"/>
    </row>
    <row r="12" spans="2:13" s="77" customFormat="1" ht="12.75">
      <c r="B12" s="163" t="s">
        <v>43</v>
      </c>
      <c r="C12" s="156"/>
      <c r="D12" s="156"/>
      <c r="E12" s="164"/>
      <c r="F12" s="182" t="s">
        <v>84</v>
      </c>
      <c r="G12" s="159"/>
      <c r="H12" s="159"/>
      <c r="I12" s="72"/>
      <c r="J12" s="182" t="s">
        <v>85</v>
      </c>
      <c r="K12" s="159"/>
      <c r="L12" s="159"/>
      <c r="M12" s="183"/>
    </row>
    <row r="13" spans="2:13" s="77" customFormat="1" ht="12.75">
      <c r="B13" s="165"/>
      <c r="C13" s="157"/>
      <c r="D13" s="157"/>
      <c r="E13" s="166"/>
      <c r="F13" s="99">
        <v>2012</v>
      </c>
      <c r="G13" s="72">
        <v>2013</v>
      </c>
      <c r="H13" s="72">
        <v>2014</v>
      </c>
      <c r="I13" s="72" t="s">
        <v>72</v>
      </c>
      <c r="J13" s="99">
        <v>2012</v>
      </c>
      <c r="K13" s="72">
        <v>2013</v>
      </c>
      <c r="L13" s="72">
        <v>2014</v>
      </c>
      <c r="M13" s="100" t="s">
        <v>72</v>
      </c>
    </row>
    <row r="14" spans="2:13" s="77" customFormat="1" ht="12.75">
      <c r="B14" s="167" t="s">
        <v>35</v>
      </c>
      <c r="C14" s="167" t="s">
        <v>9</v>
      </c>
      <c r="D14" s="170" t="s">
        <v>13</v>
      </c>
      <c r="E14" s="171"/>
      <c r="F14" s="101">
        <f>+'Cuadro 4.'!B27</f>
        <v>8062005.630099914</v>
      </c>
      <c r="G14" s="102">
        <f>+'Cuadro 4.'!B62</f>
        <v>8408886.606155533</v>
      </c>
      <c r="H14" s="102">
        <f>+'Cuadro 4.'!B97</f>
        <v>8584931.196606906</v>
      </c>
      <c r="I14" s="102">
        <f>+'Cuadro 4.'!B132</f>
        <v>8705050.710812831</v>
      </c>
      <c r="J14" s="103"/>
      <c r="K14" s="104"/>
      <c r="L14" s="104"/>
      <c r="M14" s="105"/>
    </row>
    <row r="15" spans="2:13" s="77" customFormat="1" ht="12.75">
      <c r="B15" s="168"/>
      <c r="C15" s="168"/>
      <c r="D15" s="172" t="s">
        <v>14</v>
      </c>
      <c r="E15" s="173"/>
      <c r="F15" s="106">
        <f>+'Cuadro 4.'!D27</f>
        <v>1351846.3816263753</v>
      </c>
      <c r="G15" s="69">
        <f>+'Cuadro 4.'!D62</f>
        <v>1478789.3903907267</v>
      </c>
      <c r="H15" s="69">
        <f>+'Cuadro 4.'!D97</f>
        <v>1823868.98501901</v>
      </c>
      <c r="I15" s="69">
        <f>+'Cuadro 4.'!D132</f>
        <v>1706568.8070618024</v>
      </c>
      <c r="J15" s="106">
        <v>0</v>
      </c>
      <c r="K15" s="69">
        <v>0</v>
      </c>
      <c r="L15" s="69">
        <v>0</v>
      </c>
      <c r="M15" s="107">
        <v>0</v>
      </c>
    </row>
    <row r="16" spans="2:13" s="77" customFormat="1" ht="12.75">
      <c r="B16" s="168"/>
      <c r="C16" s="169"/>
      <c r="D16" s="174" t="s">
        <v>15</v>
      </c>
      <c r="E16" s="175"/>
      <c r="F16" s="106">
        <f>+'Cuadro 4.'!C27+'Cuadro 4.'!E27</f>
        <v>5684387.184316433</v>
      </c>
      <c r="G16" s="69">
        <f>+'Cuadro 4.'!C62+'Cuadro 4.'!E62</f>
        <v>5800686.317341484</v>
      </c>
      <c r="H16" s="69">
        <f>+'Cuadro 4.'!C97+'Cuadro 4.'!E97</f>
        <v>6484462.857262145</v>
      </c>
      <c r="I16" s="69">
        <f>+'Cuadro 4.'!C132+'Cuadro 4.'!E132</f>
        <v>6302950.519866468</v>
      </c>
      <c r="J16" s="106">
        <v>0</v>
      </c>
      <c r="K16" s="69">
        <v>0</v>
      </c>
      <c r="L16" s="69">
        <v>0</v>
      </c>
      <c r="M16" s="107">
        <v>0</v>
      </c>
    </row>
    <row r="17" spans="2:16" s="77" customFormat="1" ht="12.75">
      <c r="B17" s="169"/>
      <c r="C17" s="176" t="s">
        <v>10</v>
      </c>
      <c r="D17" s="177"/>
      <c r="E17" s="178"/>
      <c r="F17" s="106">
        <f>+'Cuadro 4.'!F27</f>
        <v>1008835.6563757475</v>
      </c>
      <c r="G17" s="69">
        <f>+'Cuadro 4.'!F62</f>
        <v>1323812.989243547</v>
      </c>
      <c r="H17" s="69">
        <f>+'Cuadro 4.'!F97</f>
        <v>683759.0456348687</v>
      </c>
      <c r="I17" s="69">
        <f>+'Cuadro 4.'!F132</f>
        <v>649970.0130350931</v>
      </c>
      <c r="J17" s="106">
        <f>+'Cuadro 4.'!F39</f>
        <v>1530974.81262444</v>
      </c>
      <c r="K17" s="69">
        <f>+'Cuadro 4.'!F74</f>
        <v>1701373.0605529654</v>
      </c>
      <c r="L17" s="69">
        <f>+'Cuadro 4.'!F109</f>
        <v>1767370.5143473682</v>
      </c>
      <c r="M17" s="107">
        <f>+'Cuadro 4.'!F144</f>
        <v>1770257.395793257</v>
      </c>
      <c r="N17" s="86"/>
      <c r="O17" s="86"/>
      <c r="P17" s="86"/>
    </row>
    <row r="18" spans="2:13" s="77" customFormat="1" ht="12.75">
      <c r="B18" s="108" t="s">
        <v>7</v>
      </c>
      <c r="C18" s="176" t="s">
        <v>33</v>
      </c>
      <c r="D18" s="177"/>
      <c r="E18" s="178"/>
      <c r="F18" s="106">
        <v>0</v>
      </c>
      <c r="G18" s="69">
        <v>0</v>
      </c>
      <c r="H18" s="69">
        <v>0</v>
      </c>
      <c r="I18" s="69">
        <v>0</v>
      </c>
      <c r="J18" s="106">
        <f>+'Cuadro 4.'!H39</f>
        <v>155936.58380999998</v>
      </c>
      <c r="K18" s="69">
        <f>+'Cuadro 4.'!H74</f>
        <v>211266.38363000003</v>
      </c>
      <c r="L18" s="69">
        <f>+'Cuadro 4.'!H109</f>
        <v>159425.59682000004</v>
      </c>
      <c r="M18" s="107">
        <f>+'Cuadro 4.'!H144</f>
        <v>118253.56371000002</v>
      </c>
    </row>
    <row r="19" spans="2:13" s="77" customFormat="1" ht="12.75">
      <c r="B19" s="176" t="s">
        <v>49</v>
      </c>
      <c r="C19" s="177"/>
      <c r="D19" s="177"/>
      <c r="E19" s="178"/>
      <c r="F19" s="109">
        <f>+'Cuadro 4.'!I27</f>
        <v>460193.03656675015</v>
      </c>
      <c r="G19" s="110">
        <f>+'Cuadro 4.'!I62</f>
        <v>474112.28126125137</v>
      </c>
      <c r="H19" s="110">
        <f>+'Cuadro 4.'!I97</f>
        <v>388027.80339309416</v>
      </c>
      <c r="I19" s="69">
        <f>+'Cuadro 4.'!I132</f>
        <v>259164.28918716806</v>
      </c>
      <c r="J19" s="111"/>
      <c r="K19" s="112"/>
      <c r="L19" s="112"/>
      <c r="M19" s="113"/>
    </row>
    <row r="20" spans="2:13" s="77" customFormat="1" ht="12.75">
      <c r="B20" s="179" t="s">
        <v>32</v>
      </c>
      <c r="C20" s="180"/>
      <c r="D20" s="180"/>
      <c r="E20" s="181"/>
      <c r="F20" s="114">
        <f aca="true" t="shared" si="0" ref="F20:M20">SUM(F14:F19)</f>
        <v>16567267.88898522</v>
      </c>
      <c r="G20" s="115">
        <f t="shared" si="0"/>
        <v>17486287.584392544</v>
      </c>
      <c r="H20" s="115">
        <f t="shared" si="0"/>
        <v>17965049.887916025</v>
      </c>
      <c r="I20" s="115">
        <f t="shared" si="0"/>
        <v>17623704.33996336</v>
      </c>
      <c r="J20" s="114">
        <f t="shared" si="0"/>
        <v>1686911.39643444</v>
      </c>
      <c r="K20" s="115">
        <f t="shared" si="0"/>
        <v>1912639.4441829654</v>
      </c>
      <c r="L20" s="115">
        <f t="shared" si="0"/>
        <v>1926796.1111673682</v>
      </c>
      <c r="M20" s="116">
        <f t="shared" si="0"/>
        <v>1888510.9595032572</v>
      </c>
    </row>
    <row r="21" spans="2:13" s="1" customFormat="1" ht="11.25">
      <c r="B21" s="152" t="s">
        <v>89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2:13" s="1" customFormat="1" ht="11.2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2:13" s="1" customFormat="1" ht="11.25">
      <c r="B23" s="1" t="s">
        <v>92</v>
      </c>
      <c r="F23" s="70"/>
      <c r="G23" s="70"/>
      <c r="H23" s="70"/>
      <c r="I23" s="70"/>
      <c r="M23" s="71"/>
    </row>
    <row r="24" spans="6:9" ht="14.25">
      <c r="F24" s="48"/>
      <c r="G24" s="48"/>
      <c r="H24" s="48"/>
      <c r="I24" s="24"/>
    </row>
    <row r="25" spans="6:13" ht="14.25">
      <c r="F25" s="24"/>
      <c r="G25" s="24"/>
      <c r="H25" s="24"/>
      <c r="I25" s="48"/>
      <c r="J25" s="24"/>
      <c r="K25" s="24"/>
      <c r="L25" s="24"/>
      <c r="M25" s="24"/>
    </row>
    <row r="26" spans="7:9" ht="14.25">
      <c r="G26" s="49"/>
      <c r="H26" s="49"/>
      <c r="I26" s="49"/>
    </row>
    <row r="29" spans="6:9" ht="14.25">
      <c r="F29" s="26"/>
      <c r="I29" s="24"/>
    </row>
  </sheetData>
  <sheetProtection/>
  <mergeCells count="13">
    <mergeCell ref="B21:M22"/>
    <mergeCell ref="B12:E13"/>
    <mergeCell ref="B14:B17"/>
    <mergeCell ref="C14:C16"/>
    <mergeCell ref="D14:E14"/>
    <mergeCell ref="D15:E15"/>
    <mergeCell ref="D16:E16"/>
    <mergeCell ref="C17:E17"/>
    <mergeCell ref="C18:E18"/>
    <mergeCell ref="B20:E20"/>
    <mergeCell ref="B19:E19"/>
    <mergeCell ref="F12:H12"/>
    <mergeCell ref="J12:M12"/>
  </mergeCells>
  <conditionalFormatting sqref="J29:J3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{f7b2142a-a6c2-4596-ab2c-912cc27d8bc5}</x14:id>
        </ext>
      </extLst>
    </cfRule>
  </conditionalFormatting>
  <hyperlinks>
    <hyperlink ref="O3" location="Contenido!A1" display="Volver al contenido"/>
  </hyperlinks>
  <printOptions/>
  <pageMargins left="0.7" right="0.7" top="0.75" bottom="0.75" header="0.3" footer="0.3"/>
  <pageSetup horizontalDpi="600" verticalDpi="600" orientation="portrait" r:id="rId2"/>
  <ignoredErrors>
    <ignoredError sqref="J20:L20 F20:I20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b2142a-a6c2-4596-ab2c-912cc27d8b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J29:J36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B3:U62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10" sqref="B10"/>
    </sheetView>
  </sheetViews>
  <sheetFormatPr defaultColWidth="11.421875" defaultRowHeight="15"/>
  <cols>
    <col min="1" max="1" width="1.28515625" style="4" customWidth="1"/>
    <col min="2" max="2" width="40.28125" style="4" customWidth="1"/>
    <col min="3" max="3" width="22.28125" style="4" customWidth="1"/>
    <col min="4" max="7" width="18.28125" style="4" customWidth="1"/>
    <col min="8" max="8" width="13.421875" style="4" bestFit="1" customWidth="1"/>
    <col min="9" max="10" width="11.421875" style="4" customWidth="1"/>
    <col min="11" max="11" width="13.00390625" style="4" customWidth="1"/>
    <col min="12" max="16384" width="11.421875" style="4" customWidth="1"/>
  </cols>
  <sheetData>
    <row r="1" ht="14.25"/>
    <row r="2" ht="14.25"/>
    <row r="3" ht="14.25">
      <c r="J3" s="16" t="s">
        <v>48</v>
      </c>
    </row>
    <row r="4" ht="14.25"/>
    <row r="5" ht="14.25"/>
    <row r="6" ht="14.25"/>
    <row r="7" s="64" customFormat="1" ht="18"/>
    <row r="8" s="21" customFormat="1" ht="15">
      <c r="B8" s="21" t="s">
        <v>0</v>
      </c>
    </row>
    <row r="9" s="21" customFormat="1" ht="15">
      <c r="B9" s="21" t="s">
        <v>106</v>
      </c>
    </row>
    <row r="10" s="21" customFormat="1" ht="15">
      <c r="B10" s="21" t="s">
        <v>91</v>
      </c>
    </row>
    <row r="11" spans="6:7" ht="14.25">
      <c r="F11" s="22"/>
      <c r="G11" s="22"/>
    </row>
    <row r="12" spans="2:7" s="77" customFormat="1" ht="18" customHeight="1" thickBot="1">
      <c r="B12" s="118" t="s">
        <v>54</v>
      </c>
      <c r="C12" s="118" t="s">
        <v>55</v>
      </c>
      <c r="D12" s="118">
        <v>2012</v>
      </c>
      <c r="E12" s="118">
        <v>2013</v>
      </c>
      <c r="F12" s="118">
        <v>2014</v>
      </c>
      <c r="G12" s="119" t="s">
        <v>72</v>
      </c>
    </row>
    <row r="13" spans="2:9" s="77" customFormat="1" ht="15" customHeight="1" thickTop="1">
      <c r="B13" s="120" t="s">
        <v>49</v>
      </c>
      <c r="C13" s="121" t="s">
        <v>5</v>
      </c>
      <c r="D13" s="69">
        <v>460193.03656675015</v>
      </c>
      <c r="E13" s="69">
        <v>474112.28126125137</v>
      </c>
      <c r="F13" s="69">
        <v>388027.80339309416</v>
      </c>
      <c r="G13" s="69">
        <v>259164.28918716806</v>
      </c>
      <c r="I13" s="122"/>
    </row>
    <row r="14" spans="2:9" s="77" customFormat="1" ht="15" customHeight="1">
      <c r="B14" s="120" t="s">
        <v>76</v>
      </c>
      <c r="C14" s="121" t="s">
        <v>5</v>
      </c>
      <c r="D14" s="69">
        <f>+D16-D15</f>
        <v>505304.6008667834</v>
      </c>
      <c r="E14" s="69">
        <f>+E16-E15</f>
        <v>286058.3184640892</v>
      </c>
      <c r="F14" s="69">
        <f>+F16-F15</f>
        <v>290572.8465999998</v>
      </c>
      <c r="G14" s="69">
        <f>+G16-G15</f>
        <v>416428.91055999696</v>
      </c>
      <c r="I14" s="122"/>
    </row>
    <row r="15" spans="2:9" s="77" customFormat="1" ht="15" customHeight="1">
      <c r="B15" s="120" t="s">
        <v>75</v>
      </c>
      <c r="C15" s="121" t="s">
        <v>5</v>
      </c>
      <c r="D15" s="123">
        <v>18254179.285419658</v>
      </c>
      <c r="E15" s="123">
        <v>19139389.141158722</v>
      </c>
      <c r="F15" s="123">
        <v>19891845.999083392</v>
      </c>
      <c r="G15" s="123">
        <v>19512215.299466625</v>
      </c>
      <c r="I15" s="122"/>
    </row>
    <row r="16" spans="2:9" s="77" customFormat="1" ht="15" customHeight="1">
      <c r="B16" s="124" t="s">
        <v>74</v>
      </c>
      <c r="C16" s="125" t="s">
        <v>5</v>
      </c>
      <c r="D16" s="126">
        <v>18759483.88628644</v>
      </c>
      <c r="E16" s="126">
        <v>19425447.45962281</v>
      </c>
      <c r="F16" s="126">
        <v>20182418.845683392</v>
      </c>
      <c r="G16" s="126">
        <v>19928644.21002662</v>
      </c>
      <c r="I16" s="122"/>
    </row>
    <row r="17" spans="2:9" s="77" customFormat="1" ht="15" customHeight="1">
      <c r="B17" s="127" t="s">
        <v>73</v>
      </c>
      <c r="C17" s="128" t="s">
        <v>56</v>
      </c>
      <c r="D17" s="129">
        <f>((D15)/D16)*100</f>
        <v>97.30640456885826</v>
      </c>
      <c r="E17" s="129">
        <f>((E15)/E16)*100</f>
        <v>98.52740422552077</v>
      </c>
      <c r="F17" s="129">
        <f>((F15)/F16)*100</f>
        <v>98.56026748418142</v>
      </c>
      <c r="G17" s="129">
        <f>((G15)/G16)*100</f>
        <v>97.91040019495917</v>
      </c>
      <c r="I17" s="122"/>
    </row>
    <row r="18" spans="2:9" s="77" customFormat="1" ht="15" customHeight="1">
      <c r="B18" s="120" t="s">
        <v>60</v>
      </c>
      <c r="C18" s="121" t="s">
        <v>58</v>
      </c>
      <c r="D18" s="130">
        <v>46581823</v>
      </c>
      <c r="E18" s="130">
        <v>47121089</v>
      </c>
      <c r="F18" s="130">
        <v>47661787</v>
      </c>
      <c r="G18" s="130">
        <v>48203405</v>
      </c>
      <c r="I18" s="122"/>
    </row>
    <row r="19" spans="2:10" s="77" customFormat="1" ht="15" customHeight="1">
      <c r="B19" s="131" t="s">
        <v>50</v>
      </c>
      <c r="C19" s="125" t="s">
        <v>5</v>
      </c>
      <c r="D19" s="132">
        <f>+D16/D18</f>
        <v>0.40272111905724345</v>
      </c>
      <c r="E19" s="132">
        <f>+E16/E18</f>
        <v>0.4122452997557593</v>
      </c>
      <c r="F19" s="132">
        <f>+F16/F18</f>
        <v>0.42345073728946403</v>
      </c>
      <c r="G19" s="132">
        <f>+G16/G18</f>
        <v>0.41342814288796864</v>
      </c>
      <c r="H19" s="133"/>
      <c r="I19" s="122"/>
      <c r="J19" s="86"/>
    </row>
    <row r="20" spans="2:10" s="77" customFormat="1" ht="15" customHeight="1">
      <c r="B20" s="120" t="s">
        <v>57</v>
      </c>
      <c r="C20" s="121" t="s">
        <v>2</v>
      </c>
      <c r="D20" s="130">
        <v>12741081</v>
      </c>
      <c r="E20" s="130">
        <v>13020867</v>
      </c>
      <c r="F20" s="130">
        <v>13302351</v>
      </c>
      <c r="G20" s="130">
        <v>13584950</v>
      </c>
      <c r="H20" s="133"/>
      <c r="I20" s="122"/>
      <c r="J20" s="86"/>
    </row>
    <row r="21" spans="2:10" s="77" customFormat="1" ht="15" customHeight="1">
      <c r="B21" s="131" t="s">
        <v>51</v>
      </c>
      <c r="C21" s="125" t="s">
        <v>5</v>
      </c>
      <c r="D21" s="134">
        <f>+D16/D20</f>
        <v>1.472362030057453</v>
      </c>
      <c r="E21" s="134">
        <f>+E16/E20</f>
        <v>1.4918705075186476</v>
      </c>
      <c r="F21" s="134">
        <f>+F16/F20</f>
        <v>1.5172069091909688</v>
      </c>
      <c r="G21" s="134">
        <f>+G16/G20</f>
        <v>1.4669648552277794</v>
      </c>
      <c r="H21" s="133"/>
      <c r="I21" s="122"/>
      <c r="J21" s="86"/>
    </row>
    <row r="22" spans="2:10" s="77" customFormat="1" ht="15" customHeight="1">
      <c r="B22" s="135" t="s">
        <v>62</v>
      </c>
      <c r="C22" s="121" t="s">
        <v>61</v>
      </c>
      <c r="D22" s="136">
        <v>664.24</v>
      </c>
      <c r="E22" s="136">
        <v>710.497</v>
      </c>
      <c r="F22" s="136">
        <v>757.506</v>
      </c>
      <c r="G22" s="136">
        <v>799.312</v>
      </c>
      <c r="H22" s="133"/>
      <c r="I22" s="122"/>
      <c r="J22" s="86"/>
    </row>
    <row r="23" spans="2:10" s="77" customFormat="1" ht="15" customHeight="1">
      <c r="B23" s="137" t="s">
        <v>52</v>
      </c>
      <c r="C23" s="121" t="s">
        <v>5</v>
      </c>
      <c r="D23" s="138">
        <f>+D16/D22</f>
        <v>28242.02680700717</v>
      </c>
      <c r="E23" s="138">
        <f>+E16/E22</f>
        <v>27340.646701707134</v>
      </c>
      <c r="F23" s="138">
        <f>+F16/F22</f>
        <v>26643.246186410925</v>
      </c>
      <c r="G23" s="138">
        <f>+G16/G22</f>
        <v>24932.24699494893</v>
      </c>
      <c r="H23" s="133"/>
      <c r="I23" s="122"/>
      <c r="J23" s="86"/>
    </row>
    <row r="24" spans="2:10" s="77" customFormat="1" ht="15" customHeight="1">
      <c r="B24" s="139" t="s">
        <v>53</v>
      </c>
      <c r="C24" s="125" t="s">
        <v>5</v>
      </c>
      <c r="D24" s="140">
        <f>+D15/D22</f>
        <v>27481.300863271797</v>
      </c>
      <c r="E24" s="140">
        <f>+E15/E22</f>
        <v>26938.029493662496</v>
      </c>
      <c r="F24" s="140">
        <f>+F15/F22</f>
        <v>26259.654707795573</v>
      </c>
      <c r="G24" s="140">
        <f>+G15/G22</f>
        <v>24411.26281035018</v>
      </c>
      <c r="H24" s="133"/>
      <c r="I24" s="122"/>
      <c r="J24" s="86"/>
    </row>
    <row r="25" spans="2:10" s="77" customFormat="1" ht="15" customHeight="1">
      <c r="B25" s="120" t="s">
        <v>90</v>
      </c>
      <c r="C25" s="121" t="s">
        <v>5</v>
      </c>
      <c r="D25" s="141">
        <v>6754570.618906708</v>
      </c>
      <c r="E25" s="141">
        <v>6941270.214111211</v>
      </c>
      <c r="F25" s="141">
        <v>7854688.963526156</v>
      </c>
      <c r="G25" s="141">
        <v>7603441.09883216</v>
      </c>
      <c r="H25" s="133"/>
      <c r="I25" s="122"/>
      <c r="J25" s="86"/>
    </row>
    <row r="26" spans="2:10" s="77" customFormat="1" ht="15" customHeight="1">
      <c r="B26" s="120" t="s">
        <v>59</v>
      </c>
      <c r="C26" s="121" t="s">
        <v>5</v>
      </c>
      <c r="D26" s="142">
        <v>1351846.3816263753</v>
      </c>
      <c r="E26" s="142">
        <v>1478789.3903907267</v>
      </c>
      <c r="F26" s="142">
        <v>1823868.98501901</v>
      </c>
      <c r="G26" s="142">
        <v>1706568.8070618024</v>
      </c>
      <c r="H26" s="133"/>
      <c r="I26" s="122"/>
      <c r="J26" s="86"/>
    </row>
    <row r="27" spans="2:10" s="77" customFormat="1" ht="15" customHeight="1">
      <c r="B27" s="137" t="s">
        <v>94</v>
      </c>
      <c r="C27" s="121" t="s">
        <v>56</v>
      </c>
      <c r="D27" s="121">
        <f>(D25/D16)*100</f>
        <v>36.006164454473264</v>
      </c>
      <c r="E27" s="121">
        <f>(E25/E16)*100</f>
        <v>35.732871680506406</v>
      </c>
      <c r="F27" s="121">
        <f>(F25/F16)*100</f>
        <v>38.918471683616424</v>
      </c>
      <c r="G27" s="121">
        <f>(G25/G16)*100</f>
        <v>38.15332853906173</v>
      </c>
      <c r="H27" s="133"/>
      <c r="I27" s="122"/>
      <c r="J27" s="86"/>
    </row>
    <row r="28" spans="2:9" s="77" customFormat="1" ht="15" customHeight="1">
      <c r="B28" s="139" t="s">
        <v>93</v>
      </c>
      <c r="C28" s="125" t="s">
        <v>56</v>
      </c>
      <c r="D28" s="143">
        <f>(D26/D16)*100</f>
        <v>7.206202419111338</v>
      </c>
      <c r="E28" s="143">
        <f>(E26/E16)*100</f>
        <v>7.612640035522975</v>
      </c>
      <c r="F28" s="143">
        <f>(F26/F16)*100</f>
        <v>9.036919702065832</v>
      </c>
      <c r="G28" s="143">
        <f>(G26/G16)*100</f>
        <v>8.563396431169076</v>
      </c>
      <c r="H28" s="144"/>
      <c r="I28" s="122"/>
    </row>
    <row r="29" spans="2:9" ht="5.25" customHeight="1">
      <c r="B29" s="27"/>
      <c r="C29" s="27"/>
      <c r="D29" s="14"/>
      <c r="E29" s="14"/>
      <c r="F29" s="14"/>
      <c r="G29" s="14"/>
      <c r="H29" s="25"/>
      <c r="I29" s="24"/>
    </row>
    <row r="30" spans="2:7" s="1" customFormat="1" ht="9.75" customHeight="1">
      <c r="B30" s="153" t="s">
        <v>89</v>
      </c>
      <c r="C30" s="153"/>
      <c r="D30" s="153"/>
      <c r="E30" s="153"/>
      <c r="F30" s="153"/>
      <c r="G30" s="13"/>
    </row>
    <row r="31" spans="2:7" s="1" customFormat="1" ht="11.25">
      <c r="B31" s="153"/>
      <c r="C31" s="153"/>
      <c r="D31" s="153"/>
      <c r="E31" s="153"/>
      <c r="F31" s="153"/>
      <c r="G31" s="13"/>
    </row>
    <row r="32" spans="2:8" s="1" customFormat="1" ht="11.25">
      <c r="B32" s="1" t="s">
        <v>92</v>
      </c>
      <c r="D32" s="145"/>
      <c r="E32" s="146"/>
      <c r="F32" s="146"/>
      <c r="G32" s="147"/>
      <c r="H32" s="148"/>
    </row>
    <row r="33" spans="3:8" ht="14.25">
      <c r="C33" s="29"/>
      <c r="D33" s="30"/>
      <c r="E33" s="30"/>
      <c r="F33" s="18"/>
      <c r="G33" s="17"/>
      <c r="H33" s="24"/>
    </row>
    <row r="34" spans="3:16" ht="15">
      <c r="C34" s="31"/>
      <c r="D34" s="32"/>
      <c r="E34" s="32"/>
      <c r="F34" s="32"/>
      <c r="G34" s="33"/>
      <c r="H34" s="5"/>
      <c r="K34" s="23"/>
      <c r="L34" s="34"/>
      <c r="M34" s="34"/>
      <c r="N34" s="34"/>
      <c r="O34" s="34"/>
      <c r="P34" s="34"/>
    </row>
    <row r="35" spans="3:21" ht="15">
      <c r="C35" s="35"/>
      <c r="D35" s="36"/>
      <c r="E35" s="36"/>
      <c r="F35" s="36"/>
      <c r="G35" s="36"/>
      <c r="H35" s="5"/>
      <c r="Q35" s="23"/>
      <c r="R35" s="34"/>
      <c r="S35" s="34"/>
      <c r="T35" s="34"/>
      <c r="U35" s="34"/>
    </row>
    <row r="36" spans="3:17" ht="14.25">
      <c r="C36" s="29"/>
      <c r="D36" s="37"/>
      <c r="E36" s="37"/>
      <c r="F36" s="37"/>
      <c r="G36" s="37"/>
      <c r="Q36" s="5"/>
    </row>
    <row r="37" spans="3:7" ht="14.25">
      <c r="C37" s="29"/>
      <c r="D37" s="38"/>
      <c r="E37" s="38"/>
      <c r="F37" s="38"/>
      <c r="G37" s="38"/>
    </row>
    <row r="38" spans="3:7" ht="14.25">
      <c r="C38" s="29"/>
      <c r="D38" s="39">
        <f>+D13/D16</f>
        <v>0.024531220547232672</v>
      </c>
      <c r="E38" s="39">
        <f>+E13/E16</f>
        <v>0.02440676243091583</v>
      </c>
      <c r="F38" s="39">
        <f>+F13/F16</f>
        <v>0.019226030653708558</v>
      </c>
      <c r="G38" s="39">
        <f>+G13/G16</f>
        <v>0.013004612178121768</v>
      </c>
    </row>
    <row r="39" spans="3:7" ht="14.25">
      <c r="C39" s="29"/>
      <c r="D39" s="29"/>
      <c r="E39" s="29"/>
      <c r="F39" s="29"/>
      <c r="G39" s="29"/>
    </row>
    <row r="40" spans="3:7" ht="14.25">
      <c r="C40" s="29"/>
      <c r="D40" s="29"/>
      <c r="E40" s="29"/>
      <c r="F40" s="29"/>
      <c r="G40" s="29"/>
    </row>
    <row r="41" spans="3:7" ht="14.25">
      <c r="C41" s="29"/>
      <c r="D41" s="29"/>
      <c r="E41" s="29"/>
      <c r="F41" s="29"/>
      <c r="G41" s="29"/>
    </row>
    <row r="42" spans="2:7" ht="14.25">
      <c r="B42" s="5"/>
      <c r="C42" s="29"/>
      <c r="D42" s="40"/>
      <c r="E42" s="41"/>
      <c r="F42" s="29"/>
      <c r="G42" s="29"/>
    </row>
    <row r="43" spans="2:7" ht="14.25">
      <c r="B43" s="42"/>
      <c r="C43" s="43"/>
      <c r="D43" s="40"/>
      <c r="E43" s="43">
        <f>1-(E13/D13)</f>
        <v>-0.030246534798407998</v>
      </c>
      <c r="F43" s="43">
        <f>1-(F13/E13)</f>
        <v>0.18156981219544033</v>
      </c>
      <c r="G43" s="43">
        <f>1-(G13/F13)</f>
        <v>0.3320986616914666</v>
      </c>
    </row>
    <row r="44" spans="2:7" ht="14.25">
      <c r="B44" s="42"/>
      <c r="C44" s="43"/>
      <c r="D44" s="40"/>
      <c r="E44" s="41"/>
      <c r="F44" s="29"/>
      <c r="G44" s="29"/>
    </row>
    <row r="45" spans="2:7" ht="14.25">
      <c r="B45" s="5"/>
      <c r="C45" s="29"/>
      <c r="D45" s="29"/>
      <c r="E45" s="29"/>
      <c r="F45" s="29"/>
      <c r="G45" s="29"/>
    </row>
    <row r="46" spans="4:7" ht="14.25">
      <c r="D46" s="5"/>
      <c r="E46" s="27"/>
      <c r="F46" s="5"/>
      <c r="G46" s="5"/>
    </row>
    <row r="47" spans="4:7" ht="14.25">
      <c r="D47" s="5"/>
      <c r="E47" s="44"/>
      <c r="F47" s="5"/>
      <c r="G47" s="5"/>
    </row>
    <row r="48" spans="4:7" ht="14.25">
      <c r="D48" s="5"/>
      <c r="E48" s="44"/>
      <c r="F48" s="5"/>
      <c r="G48" s="5"/>
    </row>
    <row r="49" spans="4:7" ht="14.25">
      <c r="D49" s="5"/>
      <c r="E49" s="44"/>
      <c r="F49" s="5"/>
      <c r="G49" s="5"/>
    </row>
    <row r="62" spans="4:6" ht="14.25">
      <c r="D62" s="24"/>
      <c r="E62" s="24"/>
      <c r="F62" s="24"/>
    </row>
  </sheetData>
  <sheetProtection/>
  <mergeCells count="1">
    <mergeCell ref="B30:F31"/>
  </mergeCells>
  <conditionalFormatting sqref="E62">
    <cfRule type="dataBar" priority="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{5f9fd202-a1e3-4e6d-a351-7517c2e0d6a2}</x14:id>
        </ext>
      </extLst>
    </cfRule>
  </conditionalFormatting>
  <conditionalFormatting sqref="D62">
    <cfRule type="dataBar" priority="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{08209b27-7b7f-4fa4-b144-6c303f9e3522}</x14:id>
        </ext>
      </extLst>
    </cfRule>
  </conditionalFormatting>
  <conditionalFormatting sqref="F62">
    <cfRule type="dataBar" priority="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{8d59bc5c-b884-47fb-95e4-54e50d0aec8e}</x14:id>
        </ext>
      </extLst>
    </cfRule>
  </conditionalFormatting>
  <hyperlinks>
    <hyperlink ref="J3" location="Contenido!A1" display="Volver al contenido"/>
  </hyperlinks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9fd202-a1e3-4e6d-a351-7517c2e0d6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E62</xm:sqref>
        </x14:conditionalFormatting>
        <x14:conditionalFormatting xmlns:xm="http://schemas.microsoft.com/office/excel/2006/main">
          <x14:cfRule type="dataBar" id="{08209b27-7b7f-4fa4-b144-6c303f9e35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D62</xm:sqref>
        </x14:conditionalFormatting>
        <x14:conditionalFormatting xmlns:xm="http://schemas.microsoft.com/office/excel/2006/main">
          <x14:cfRule type="dataBar" id="{8d59bc5c-b884-47fb-95e4-54e50d0aec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Velasquez García</dc:creator>
  <cp:keywords/>
  <dc:description/>
  <cp:lastModifiedBy>Francisco Javier De Castro Ramos</cp:lastModifiedBy>
  <dcterms:created xsi:type="dcterms:W3CDTF">2016-10-13T19:01:21Z</dcterms:created>
  <dcterms:modified xsi:type="dcterms:W3CDTF">2017-09-12T14:59:20Z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