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95" windowHeight="11520" tabRatio="735" activeTab="0"/>
  </bookViews>
  <sheets>
    <sheet name="Contenido" sheetId="1" r:id="rId1"/>
    <sheet name="Cuadro 1" sheetId="2" r:id="rId2"/>
    <sheet name="Cuadro 1.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Históricos" sheetId="11" r:id="rId11"/>
  </sheets>
  <definedNames/>
  <calcPr fullCalcOnLoad="1"/>
</workbook>
</file>

<file path=xl/sharedStrings.xml><?xml version="1.0" encoding="utf-8"?>
<sst xmlns="http://schemas.openxmlformats.org/spreadsheetml/2006/main" count="771" uniqueCount="180">
  <si>
    <t>Cuadro 1</t>
  </si>
  <si>
    <t>Departamento</t>
  </si>
  <si>
    <t>Meta</t>
  </si>
  <si>
    <t>-</t>
  </si>
  <si>
    <t>Casanare</t>
  </si>
  <si>
    <t>Tolima</t>
  </si>
  <si>
    <t>Huila</t>
  </si>
  <si>
    <t>Cuadro 3</t>
  </si>
  <si>
    <t>Área sembrada (ha)</t>
  </si>
  <si>
    <t>Centro</t>
  </si>
  <si>
    <t>Santanderes</t>
  </si>
  <si>
    <t>Bajo Cauca</t>
  </si>
  <si>
    <t>Costa Norte</t>
  </si>
  <si>
    <t>Llanos</t>
  </si>
  <si>
    <t>Mes</t>
  </si>
  <si>
    <t>Sistema de producción</t>
  </si>
  <si>
    <t>Riego</t>
  </si>
  <si>
    <t>Secano</t>
  </si>
  <si>
    <t>Cuadro 2</t>
  </si>
  <si>
    <t>Cuadro 4</t>
  </si>
  <si>
    <t>Cuadro 5</t>
  </si>
  <si>
    <t>2014-II</t>
  </si>
  <si>
    <t>Variación (%)</t>
  </si>
  <si>
    <t>Fuente: DANE - FEDEARROZ</t>
  </si>
  <si>
    <t>2013-II</t>
  </si>
  <si>
    <t>Zona arrocera</t>
  </si>
  <si>
    <t>2000-II</t>
  </si>
  <si>
    <t>2001-II</t>
  </si>
  <si>
    <t>2002-II</t>
  </si>
  <si>
    <t>2003-II</t>
  </si>
  <si>
    <t>2004-II</t>
  </si>
  <si>
    <t>2005-II</t>
  </si>
  <si>
    <t>2006-II</t>
  </si>
  <si>
    <t>2007-II</t>
  </si>
  <si>
    <t>2008-II</t>
  </si>
  <si>
    <t>2009-II</t>
  </si>
  <si>
    <t>2010-II</t>
  </si>
  <si>
    <t>2011-II</t>
  </si>
  <si>
    <t>2012-II</t>
  </si>
  <si>
    <t>La producción es el resultado de multiplicar el área cosechada por el rendimiento (t/ha) estimado en el mismo periodo.</t>
  </si>
  <si>
    <t>Área perdida (ha)</t>
  </si>
  <si>
    <t>Total área pérdida</t>
  </si>
  <si>
    <t>Cuadro 1.1</t>
  </si>
  <si>
    <t>2015-II</t>
  </si>
  <si>
    <t>II semestre (2000-2015)</t>
  </si>
  <si>
    <t>Zona</t>
  </si>
  <si>
    <t>Área (ha)</t>
  </si>
  <si>
    <t>Cve</t>
  </si>
  <si>
    <t>Área sembrada</t>
  </si>
  <si>
    <t xml:space="preserve">Área cosechada* </t>
  </si>
  <si>
    <t>Producción</t>
  </si>
  <si>
    <t>Tonelada (t)</t>
  </si>
  <si>
    <t xml:space="preserve">Rendimiento </t>
  </si>
  <si>
    <t>t/ha</t>
  </si>
  <si>
    <t>Total Nacional</t>
  </si>
  <si>
    <t>Área sembrada perdida, según zona arrocera</t>
  </si>
  <si>
    <t>Área sembrada, cosechada, produccion y rendimiento de arroz mecanizado, según departamentos</t>
  </si>
  <si>
    <t>Área sembrada  de arroz mecanizado, según departamento</t>
  </si>
  <si>
    <t>DEPARTAMENTO</t>
  </si>
  <si>
    <t>Resto departamentos</t>
  </si>
  <si>
    <t>Fuente: Convenio  DANE - FEDEARROZ</t>
  </si>
  <si>
    <t>Producción  de arroz mecanizado, según departamento</t>
  </si>
  <si>
    <t>Producción (t)</t>
  </si>
  <si>
    <t>Rendimiento  de arroz mecanizado, según departamento</t>
  </si>
  <si>
    <t>Rendimiento (t/ha)</t>
  </si>
  <si>
    <t>Nota: La diferencia en la suma de las variables obedece al sistema de aproximación en el nivel de dígitos trabajados</t>
  </si>
  <si>
    <t>Cuadro 6</t>
  </si>
  <si>
    <t>Históricos</t>
  </si>
  <si>
    <t>Cuadro 1.1 - Área sembrada perdida, según zona arrocera</t>
  </si>
  <si>
    <t>2014-I</t>
  </si>
  <si>
    <t>2015-I</t>
  </si>
  <si>
    <r>
      <t xml:space="preserve">Resto Departamentos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</si>
  <si>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aproximación decimal se puede presentar diferencias en las sumas de las participaciones</t>
    </r>
  </si>
  <si>
    <r>
      <t xml:space="preserve">Resto Departamentos </t>
    </r>
    <r>
      <rPr>
        <vertAlign val="superscript"/>
        <sz val="9"/>
        <rFont val="Arial"/>
        <family val="2"/>
      </rPr>
      <t>1</t>
    </r>
  </si>
  <si>
    <r>
      <t>Participación 
(%)</t>
    </r>
    <r>
      <rPr>
        <vertAlign val="superscript"/>
        <sz val="9"/>
        <rFont val="Arial"/>
        <family val="2"/>
      </rPr>
      <t>1</t>
    </r>
  </si>
  <si>
    <t>(-) No hubo pérdida</t>
  </si>
  <si>
    <t>I Semestre 2016</t>
  </si>
  <si>
    <t>I semestre 2015-2016</t>
  </si>
  <si>
    <t>2016- I</t>
  </si>
  <si>
    <t>I Semestre 2015</t>
  </si>
  <si>
    <t>I semestre (2000-2016)</t>
  </si>
  <si>
    <t>2000-I</t>
  </si>
  <si>
    <t>2001-I</t>
  </si>
  <si>
    <t>2002-I</t>
  </si>
  <si>
    <t>2003-I</t>
  </si>
  <si>
    <t>2004-I</t>
  </si>
  <si>
    <t>2005-I</t>
  </si>
  <si>
    <t>2006-I</t>
  </si>
  <si>
    <t>2007-I</t>
  </si>
  <si>
    <t>2008-I</t>
  </si>
  <si>
    <t>2009-I</t>
  </si>
  <si>
    <t>2010-I</t>
  </si>
  <si>
    <t>2011-I</t>
  </si>
  <si>
    <t>2012-I</t>
  </si>
  <si>
    <t>2013-I</t>
  </si>
  <si>
    <t>2016-I</t>
  </si>
  <si>
    <t>Enero</t>
  </si>
  <si>
    <t>Febrero</t>
  </si>
  <si>
    <t>Marzo</t>
  </si>
  <si>
    <t>Abril</t>
  </si>
  <si>
    <t>Mayo</t>
  </si>
  <si>
    <t>Junio</t>
  </si>
  <si>
    <t>Total Año (2000-2015)</t>
  </si>
  <si>
    <t>area cosechada</t>
  </si>
  <si>
    <t>Área cosechada (ha)</t>
  </si>
  <si>
    <t>Producción (tonelada)</t>
  </si>
  <si>
    <t>Rendimiento ((t/ha)</t>
  </si>
  <si>
    <t>Coeficiente de Variación Estimado - CVE</t>
  </si>
  <si>
    <t>I Semestre 2015 - Cve</t>
  </si>
  <si>
    <t>I Semestre 2016 - Cve</t>
  </si>
  <si>
    <t>Área sembrada con arroz mecanizado, según zonas arroceras (participación, variación y contribución)</t>
  </si>
  <si>
    <t>Área sembrada, cosechada, produccion y rendimiento de arroz mecanizado, según departamentos (variación)</t>
  </si>
  <si>
    <t>Cuadro 1 - Área sembrada, cosechada, produccion y rendimiento de arroz mecanizado, según departamentos (variación)</t>
  </si>
  <si>
    <t>ENCUESTA NACIONAL DE ARROZ MECANIZADO</t>
  </si>
  <si>
    <t>CONTENIDO</t>
  </si>
  <si>
    <t>Área sembrada y produccion de arroz mecanizado, según departamentos</t>
  </si>
  <si>
    <r>
      <t>Resto Departamentos</t>
    </r>
    <r>
      <rPr>
        <vertAlign val="superscript"/>
        <sz val="9"/>
        <rFont val="Arial"/>
        <family val="2"/>
      </rPr>
      <t xml:space="preserve"> 2</t>
    </r>
  </si>
  <si>
    <t>Serie del área sembrada con arroz mecanizado, según zonas arroceras</t>
  </si>
  <si>
    <t>Serie del área sembrada con arroz mecanizado, según mes de siembra</t>
  </si>
  <si>
    <t>Serie del área sembrada con arroz mecanizado, según sistema de producción</t>
  </si>
  <si>
    <t>Área sembrada y produccion de arroz mecanizado, según departamentos (participación, variación y contribución)</t>
  </si>
  <si>
    <t>Cuadro 2 - Área sembrada y produccion de arroz mecanizado, según departamentos (participación, variación y contribución)</t>
  </si>
  <si>
    <t>Cuadro 7 - Cantidad de libras de arroz semanal consumido por hogar, promedio por región, según zona</t>
  </si>
  <si>
    <t>Cuadro 8 - Cantidad de libras de arroz semanal consumido por persona, promedio por región, según zona</t>
  </si>
  <si>
    <t>Cuadro 7</t>
  </si>
  <si>
    <t>Cantidad de libras de arroz semanal consumido por hogar, promedio por región, según zona</t>
  </si>
  <si>
    <t>Encuesta de calidad de vida 2015</t>
  </si>
  <si>
    <t>Datos expandidos</t>
  </si>
  <si>
    <t>Región</t>
  </si>
  <si>
    <t>Total hogares</t>
  </si>
  <si>
    <t>Consumo promedio de arroz por hogar</t>
  </si>
  <si>
    <t>Número de hogares que consumen arroz</t>
  </si>
  <si>
    <t>Consumo promedio de arroz por hogar consumidor</t>
  </si>
  <si>
    <t>Total nacional</t>
  </si>
  <si>
    <t>Total</t>
  </si>
  <si>
    <t>Cabecera</t>
  </si>
  <si>
    <t>Resto</t>
  </si>
  <si>
    <t>Atlántica</t>
  </si>
  <si>
    <t>Oriental</t>
  </si>
  <si>
    <t>Central</t>
  </si>
  <si>
    <t>Pacífica (sin incluir valle)</t>
  </si>
  <si>
    <t>Antioquía</t>
  </si>
  <si>
    <t>Valle del cauca</t>
  </si>
  <si>
    <t>Orinoquía- Amazonía</t>
  </si>
  <si>
    <t>Bogotá</t>
  </si>
  <si>
    <t>San Andrés y Providencia</t>
  </si>
  <si>
    <t>Fuente: DANE-Encuesta de Calidad de Vida 2015</t>
  </si>
  <si>
    <t>Cuadro 8</t>
  </si>
  <si>
    <t>Cantidad de libras de arroz semanal consumido por persona, promedio por región, según zona</t>
  </si>
  <si>
    <t>Total personas</t>
  </si>
  <si>
    <t>Consumo promedio de arroz por persona</t>
  </si>
  <si>
    <t>Número de personas que pertenecen a un hogar que consumen arroz</t>
  </si>
  <si>
    <t>Consumo promedio libras de arroz por persona de hogar consumidor de arroz</t>
  </si>
  <si>
    <t>** El Área sembrada para 2016 no lleva Cve por tratarse de un Censo</t>
  </si>
  <si>
    <t>Área sembrada (ha)**</t>
  </si>
  <si>
    <t>Fecha de actualización: 19 de agosto de 2016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</si>
  <si>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Resto Departamentos: Antioquia, Arauca, Atlántico, Bolívar, Caquetá, Cauca, Cesar, Chocó, Córdoba, Cundinamarca, La Guajira, Guaviare, Magdalena, Nariño, Norte de Santander, Santander, Sucre, Vichada y Valle del Cauca</t>
    </r>
  </si>
  <si>
    <t xml:space="preserve">Nota: En las zonas Llanos, Bajo Cauca, Costa Norte, Centro y Santanderes, para el primer semestre de 2016, se perdieron 3.431 hectáreas, por tanto el área cosechada del primer semestre 2016 se redujo de 156.310 ha  a 152.879 ha </t>
  </si>
  <si>
    <t xml:space="preserve">Contribución
</t>
  </si>
  <si>
    <t>Área sembrada de arroz mecanizado, según zonas arroceras</t>
  </si>
  <si>
    <t>Consumo promedio de arroz por hogar 
Cve</t>
  </si>
  <si>
    <t xml:space="preserve">
Total hogares
Cve</t>
  </si>
  <si>
    <t>Número de hogares que consumen arroz 
Cve</t>
  </si>
  <si>
    <t>Consumo promedio de arroz por hogar consumidor 
Cve</t>
  </si>
  <si>
    <t xml:space="preserve">
Total personas
Cve</t>
  </si>
  <si>
    <t>Consumo promedio de arroz por persona 
Cve</t>
  </si>
  <si>
    <t>Número de personas que pertenecen a un hogar que consumen arroz 
Cve</t>
  </si>
  <si>
    <t>Consumo promedio libras de arroz por persona de hogar consumidor de arroz 
Cve</t>
  </si>
  <si>
    <t>El Área cosechada corresponde al área sembrada del semestre anterior</t>
  </si>
  <si>
    <t>Resto de departamentos: Antioquia, Arauca, Atlántico, Bolívar, Caquetá, Cauca, Cesar, Chocó, Córdoba, Cundinamarca, La Guajira, Guaviare, Magdalena, Nariño, Norte de Santander, Santander, Sucre, Vichada y Valle del Cauca</t>
  </si>
  <si>
    <t>Libras de arroz consumido en la región</t>
  </si>
  <si>
    <t>Libras de arroz consumido en la región 
Cve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</si>
  <si>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Resto Departamentos: Antioquia, Arauca, Atlántico, Bolívar, Caquetá, Cauca, Cesar, Chocó, Córdoba, Cundinamarca, La Guajira, Guaviare, Magdalena, Nariño, Norte de Santander, Santander, Sucre, Vichada y Valle del Cauca.</t>
    </r>
  </si>
  <si>
    <t xml:space="preserve">Nota: En las zonas Llanos, Bajo Cauca, Costa Norte, Centro y Santanderes, para el primer semestre de 2016, se perdieron 3.431 hectáreas por sequía, por tanto el área cosechada del primer semestre 2016 se redujo de 156.310 ha  a 152.879 ha. </t>
  </si>
  <si>
    <t>** El Área sembrada para 2016 no lleva Cve por tratarse de un Censo.</t>
  </si>
  <si>
    <t>* Corresponde al área sembrada del semestre anterior.</t>
  </si>
  <si>
    <t>Cuadro 3 - Área sembrada con arroz mecanizado, según zonas arroceras (participación, variación y contribución)</t>
  </si>
  <si>
    <t>Cuadro 4 - Serie del área sembrada con arroz mecanizado, según zonas arroceras</t>
  </si>
  <si>
    <t>Cuadro 5 - Serie del área sembrada con arroz mecanizado, según mes de siembra</t>
  </si>
  <si>
    <t>Cuadro 6 - Serie del área sembrada con arroz mecanizado, según sistema de producción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</si>
</sst>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0.0"/>
    <numFmt numFmtId="167" formatCode="0.0%"/>
    <numFmt numFmtId="168" formatCode="_(* #,##0.0_);_(* \(#,##0.0\);_(* &quot;-&quot;??_);_(@_)"/>
    <numFmt numFmtId="169" formatCode="#,##0.0"/>
    <numFmt numFmtId="170" formatCode="0_)"/>
    <numFmt numFmtId="171" formatCode="_-* #,##0.0\ _P_t_s_-;\-* #,##0.0\ _P_t_s_-;_-* &quot;-&quot;??\ _P_t_s_-;_-@_-"/>
    <numFmt numFmtId="172" formatCode="_-* #,##0.0_-;\-* #,##0.0_-;_-* &quot;-&quot;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b/>
      <sz val="9"/>
      <name val="MS Sans Serif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19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5" fontId="7" fillId="33" borderId="0" xfId="48" applyNumberFormat="1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168" fontId="7" fillId="33" borderId="0" xfId="48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168" fontId="57" fillId="33" borderId="0" xfId="48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65" fontId="9" fillId="33" borderId="0" xfId="48" applyNumberFormat="1" applyFont="1" applyFill="1" applyBorder="1" applyAlignment="1">
      <alignment/>
    </xf>
    <xf numFmtId="168" fontId="9" fillId="33" borderId="0" xfId="48" applyNumberFormat="1" applyFont="1" applyFill="1" applyBorder="1" applyAlignment="1">
      <alignment/>
    </xf>
    <xf numFmtId="166" fontId="9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5" fontId="2" fillId="33" borderId="0" xfId="48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168" fontId="2" fillId="33" borderId="0" xfId="48" applyNumberFormat="1" applyFont="1" applyFill="1" applyAlignment="1">
      <alignment/>
    </xf>
    <xf numFmtId="0" fontId="58" fillId="33" borderId="0" xfId="0" applyFont="1" applyFill="1" applyAlignment="1">
      <alignment/>
    </xf>
    <xf numFmtId="168" fontId="58" fillId="33" borderId="0" xfId="48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65" fontId="58" fillId="33" borderId="0" xfId="0" applyNumberFormat="1" applyFont="1" applyFill="1" applyBorder="1" applyAlignment="1">
      <alignment/>
    </xf>
    <xf numFmtId="168" fontId="58" fillId="33" borderId="0" xfId="48" applyNumberFormat="1" applyFont="1" applyFill="1" applyBorder="1" applyAlignment="1">
      <alignment/>
    </xf>
    <xf numFmtId="165" fontId="4" fillId="33" borderId="0" xfId="48" applyNumberFormat="1" applyFont="1" applyFill="1" applyBorder="1" applyAlignment="1">
      <alignment/>
    </xf>
    <xf numFmtId="168" fontId="4" fillId="33" borderId="0" xfId="48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66" fontId="9" fillId="33" borderId="0" xfId="0" applyNumberFormat="1" applyFont="1" applyFill="1" applyBorder="1" applyAlignment="1">
      <alignment horizontal="right"/>
    </xf>
    <xf numFmtId="165" fontId="9" fillId="33" borderId="0" xfId="48" applyNumberFormat="1" applyFont="1" applyFill="1" applyBorder="1" applyAlignment="1">
      <alignment horizontal="right"/>
    </xf>
    <xf numFmtId="168" fontId="9" fillId="33" borderId="0" xfId="48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168" fontId="9" fillId="33" borderId="0" xfId="48" applyNumberFormat="1" applyFont="1" applyFill="1" applyBorder="1" applyAlignment="1">
      <alignment horizontal="center"/>
    </xf>
    <xf numFmtId="2" fontId="58" fillId="33" borderId="0" xfId="0" applyNumberFormat="1" applyFont="1" applyFill="1" applyAlignment="1">
      <alignment/>
    </xf>
    <xf numFmtId="167" fontId="58" fillId="33" borderId="0" xfId="0" applyNumberFormat="1" applyFont="1" applyFill="1" applyAlignment="1">
      <alignment/>
    </xf>
    <xf numFmtId="165" fontId="58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66" fontId="9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166" fontId="9" fillId="33" borderId="10" xfId="0" applyNumberFormat="1" applyFont="1" applyFill="1" applyBorder="1" applyAlignment="1">
      <alignment horizontal="right"/>
    </xf>
    <xf numFmtId="165" fontId="9" fillId="33" borderId="10" xfId="48" applyNumberFormat="1" applyFont="1" applyFill="1" applyBorder="1" applyAlignment="1">
      <alignment horizontal="right"/>
    </xf>
    <xf numFmtId="168" fontId="9" fillId="33" borderId="10" xfId="48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165" fontId="9" fillId="33" borderId="10" xfId="48" applyNumberFormat="1" applyFont="1" applyFill="1" applyBorder="1" applyAlignment="1">
      <alignment/>
    </xf>
    <xf numFmtId="168" fontId="9" fillId="33" borderId="10" xfId="48" applyNumberFormat="1" applyFont="1" applyFill="1" applyBorder="1" applyAlignment="1">
      <alignment horizontal="center"/>
    </xf>
    <xf numFmtId="168" fontId="12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 wrapText="1"/>
    </xf>
    <xf numFmtId="43" fontId="9" fillId="34" borderId="0" xfId="48" applyFont="1" applyFill="1" applyBorder="1" applyAlignment="1">
      <alignment vertical="center" wrapText="1"/>
    </xf>
    <xf numFmtId="165" fontId="9" fillId="34" borderId="0" xfId="48" applyNumberFormat="1" applyFont="1" applyFill="1" applyBorder="1" applyAlignment="1">
      <alignment vertical="center" wrapText="1"/>
    </xf>
    <xf numFmtId="168" fontId="9" fillId="34" borderId="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165" fontId="9" fillId="34" borderId="10" xfId="48" applyNumberFormat="1" applyFont="1" applyFill="1" applyBorder="1" applyAlignment="1">
      <alignment vertical="center" wrapText="1"/>
    </xf>
    <xf numFmtId="168" fontId="9" fillId="34" borderId="10" xfId="0" applyNumberFormat="1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165" fontId="9" fillId="34" borderId="11" xfId="48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3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3" fontId="9" fillId="34" borderId="1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60" fillId="0" borderId="0" xfId="0" applyFont="1" applyFill="1" applyAlignment="1">
      <alignment/>
    </xf>
    <xf numFmtId="165" fontId="60" fillId="0" borderId="0" xfId="48" applyNumberFormat="1" applyFont="1" applyFill="1" applyAlignment="1">
      <alignment/>
    </xf>
    <xf numFmtId="0" fontId="60" fillId="0" borderId="0" xfId="0" applyFont="1" applyAlignment="1">
      <alignment/>
    </xf>
    <xf numFmtId="165" fontId="60" fillId="0" borderId="0" xfId="48" applyNumberFormat="1" applyFont="1" applyAlignment="1">
      <alignment/>
    </xf>
    <xf numFmtId="0" fontId="60" fillId="0" borderId="10" xfId="0" applyFont="1" applyFill="1" applyBorder="1" applyAlignment="1">
      <alignment/>
    </xf>
    <xf numFmtId="165" fontId="60" fillId="0" borderId="10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9" fillId="33" borderId="10" xfId="53" applyFont="1" applyFill="1" applyBorder="1">
      <alignment/>
      <protection/>
    </xf>
    <xf numFmtId="0" fontId="9" fillId="34" borderId="11" xfId="0" applyFont="1" applyFill="1" applyBorder="1" applyAlignment="1">
      <alignment horizontal="centerContinuous" vertical="center" wrapText="1"/>
    </xf>
    <xf numFmtId="169" fontId="9" fillId="34" borderId="0" xfId="0" applyNumberFormat="1" applyFont="1" applyFill="1" applyBorder="1" applyAlignment="1">
      <alignment/>
    </xf>
    <xf numFmtId="169" fontId="9" fillId="34" borderId="10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6" fillId="34" borderId="12" xfId="46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" fontId="6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left"/>
    </xf>
    <xf numFmtId="166" fontId="6" fillId="34" borderId="0" xfId="0" applyNumberFormat="1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170" fontId="6" fillId="34" borderId="0" xfId="0" applyNumberFormat="1" applyFont="1" applyFill="1" applyBorder="1" applyAlignment="1" applyProtection="1">
      <alignment horizontal="left"/>
      <protection/>
    </xf>
    <xf numFmtId="171" fontId="6" fillId="34" borderId="0" xfId="48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6" fillId="34" borderId="16" xfId="46" applyFont="1" applyFill="1" applyBorder="1" applyAlignment="1" applyProtection="1">
      <alignment/>
      <protection/>
    </xf>
    <xf numFmtId="168" fontId="4" fillId="33" borderId="0" xfId="48" applyNumberFormat="1" applyFont="1" applyFill="1" applyBorder="1" applyAlignment="1">
      <alignment horizontal="right"/>
    </xf>
    <xf numFmtId="168" fontId="4" fillId="33" borderId="10" xfId="48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166" fontId="4" fillId="33" borderId="10" xfId="0" applyNumberFormat="1" applyFont="1" applyFill="1" applyBorder="1" applyAlignment="1">
      <alignment horizontal="right"/>
    </xf>
    <xf numFmtId="168" fontId="4" fillId="33" borderId="10" xfId="48" applyNumberFormat="1" applyFont="1" applyFill="1" applyBorder="1" applyAlignment="1">
      <alignment horizontal="right"/>
    </xf>
    <xf numFmtId="168" fontId="57" fillId="33" borderId="0" xfId="0" applyNumberFormat="1" applyFont="1" applyFill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66" fontId="9" fillId="33" borderId="0" xfId="48" applyNumberFormat="1" applyFont="1" applyFill="1" applyBorder="1" applyAlignment="1">
      <alignment horizontal="center"/>
    </xf>
    <xf numFmtId="166" fontId="9" fillId="33" borderId="10" xfId="48" applyNumberFormat="1" applyFont="1" applyFill="1" applyBorder="1" applyAlignment="1">
      <alignment horizontal="center"/>
    </xf>
    <xf numFmtId="165" fontId="2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0" fillId="0" borderId="0" xfId="0" applyNumberFormat="1" applyFont="1" applyAlignment="1">
      <alignment/>
    </xf>
    <xf numFmtId="168" fontId="60" fillId="0" borderId="0" xfId="48" applyNumberFormat="1" applyFont="1" applyFill="1" applyAlignment="1">
      <alignment/>
    </xf>
    <xf numFmtId="168" fontId="60" fillId="0" borderId="10" xfId="48" applyNumberFormat="1" applyFont="1" applyFill="1" applyBorder="1" applyAlignment="1">
      <alignment/>
    </xf>
    <xf numFmtId="168" fontId="60" fillId="0" borderId="0" xfId="48" applyNumberFormat="1" applyFont="1" applyFill="1" applyAlignment="1">
      <alignment horizontal="center"/>
    </xf>
    <xf numFmtId="168" fontId="60" fillId="0" borderId="10" xfId="48" applyNumberFormat="1" applyFont="1" applyFill="1" applyBorder="1" applyAlignment="1">
      <alignment horizontal="center"/>
    </xf>
    <xf numFmtId="164" fontId="2" fillId="34" borderId="0" xfId="49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/>
    </xf>
    <xf numFmtId="43" fontId="4" fillId="34" borderId="0" xfId="48" applyFont="1" applyFill="1" applyBorder="1" applyAlignment="1">
      <alignment horizontal="right" vertical="center" wrapText="1"/>
    </xf>
    <xf numFmtId="168" fontId="4" fillId="34" borderId="0" xfId="48" applyNumberFormat="1" applyFont="1" applyFill="1" applyBorder="1" applyAlignment="1">
      <alignment horizontal="right" vertical="center"/>
    </xf>
    <xf numFmtId="165" fontId="4" fillId="34" borderId="0" xfId="48" applyNumberFormat="1" applyFont="1" applyFill="1" applyBorder="1" applyAlignment="1">
      <alignment horizontal="right" vertical="center" wrapText="1"/>
    </xf>
    <xf numFmtId="165" fontId="4" fillId="34" borderId="10" xfId="48" applyNumberFormat="1" applyFont="1" applyFill="1" applyBorder="1" applyAlignment="1">
      <alignment horizontal="right" vertical="center" wrapText="1"/>
    </xf>
    <xf numFmtId="43" fontId="4" fillId="34" borderId="10" xfId="48" applyFont="1" applyFill="1" applyBorder="1" applyAlignment="1">
      <alignment horizontal="right" vertical="center" wrapText="1"/>
    </xf>
    <xf numFmtId="168" fontId="9" fillId="34" borderId="11" xfId="48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165" fontId="9" fillId="34" borderId="0" xfId="48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/>
    </xf>
    <xf numFmtId="165" fontId="9" fillId="34" borderId="10" xfId="48" applyNumberFormat="1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168" fontId="57" fillId="34" borderId="0" xfId="48" applyNumberFormat="1" applyFont="1" applyFill="1" applyAlignment="1">
      <alignment/>
    </xf>
    <xf numFmtId="0" fontId="61" fillId="34" borderId="0" xfId="0" applyFont="1" applyFill="1" applyAlignment="1">
      <alignment/>
    </xf>
    <xf numFmtId="0" fontId="57" fillId="34" borderId="11" xfId="0" applyFont="1" applyFill="1" applyBorder="1" applyAlignment="1">
      <alignment vertical="center"/>
    </xf>
    <xf numFmtId="166" fontId="9" fillId="34" borderId="0" xfId="0" applyNumberFormat="1" applyFont="1" applyFill="1" applyBorder="1" applyAlignment="1">
      <alignment/>
    </xf>
    <xf numFmtId="166" fontId="9" fillId="34" borderId="0" xfId="0" applyNumberFormat="1" applyFont="1" applyFill="1" applyBorder="1" applyAlignment="1">
      <alignment horizontal="right"/>
    </xf>
    <xf numFmtId="0" fontId="9" fillId="34" borderId="10" xfId="53" applyFont="1" applyFill="1" applyBorder="1">
      <alignment/>
      <protection/>
    </xf>
    <xf numFmtId="166" fontId="9" fillId="34" borderId="10" xfId="0" applyNumberFormat="1" applyFont="1" applyFill="1" applyBorder="1" applyAlignment="1">
      <alignment/>
    </xf>
    <xf numFmtId="0" fontId="58" fillId="34" borderId="0" xfId="0" applyFont="1" applyFill="1" applyAlignment="1">
      <alignment/>
    </xf>
    <xf numFmtId="168" fontId="58" fillId="34" borderId="0" xfId="48" applyNumberFormat="1" applyFont="1" applyFill="1" applyAlignment="1">
      <alignment/>
    </xf>
    <xf numFmtId="0" fontId="7" fillId="34" borderId="0" xfId="0" applyFont="1" applyFill="1" applyBorder="1" applyAlignment="1">
      <alignment horizontal="left"/>
    </xf>
    <xf numFmtId="165" fontId="7" fillId="34" borderId="0" xfId="48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vertical="center" wrapText="1"/>
    </xf>
    <xf numFmtId="166" fontId="59" fillId="34" borderId="0" xfId="0" applyNumberFormat="1" applyFont="1" applyFill="1" applyAlignment="1">
      <alignment horizontal="right"/>
    </xf>
    <xf numFmtId="168" fontId="7" fillId="34" borderId="0" xfId="48" applyNumberFormat="1" applyFont="1" applyFill="1" applyAlignment="1">
      <alignment/>
    </xf>
    <xf numFmtId="0" fontId="12" fillId="34" borderId="0" xfId="53" applyFont="1" applyFill="1">
      <alignment/>
      <protection/>
    </xf>
    <xf numFmtId="0" fontId="9" fillId="34" borderId="11" xfId="0" applyFont="1" applyFill="1" applyBorder="1" applyAlignment="1">
      <alignment horizontal="center" vertical="center"/>
    </xf>
    <xf numFmtId="165" fontId="9" fillId="34" borderId="0" xfId="48" applyNumberFormat="1" applyFont="1" applyFill="1" applyBorder="1" applyAlignment="1">
      <alignment/>
    </xf>
    <xf numFmtId="168" fontId="9" fillId="34" borderId="0" xfId="48" applyNumberFormat="1" applyFont="1" applyFill="1" applyBorder="1" applyAlignment="1">
      <alignment/>
    </xf>
    <xf numFmtId="166" fontId="9" fillId="34" borderId="0" xfId="48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/>
    </xf>
    <xf numFmtId="165" fontId="9" fillId="34" borderId="0" xfId="48" applyNumberFormat="1" applyFont="1" applyFill="1" applyBorder="1" applyAlignment="1">
      <alignment horizontal="right"/>
    </xf>
    <xf numFmtId="168" fontId="9" fillId="34" borderId="0" xfId="48" applyNumberFormat="1" applyFont="1" applyFill="1" applyBorder="1" applyAlignment="1">
      <alignment horizontal="right"/>
    </xf>
    <xf numFmtId="166" fontId="9" fillId="34" borderId="0" xfId="48" applyNumberFormat="1" applyFont="1" applyFill="1" applyBorder="1" applyAlignment="1">
      <alignment horizontal="right"/>
    </xf>
    <xf numFmtId="165" fontId="9" fillId="34" borderId="10" xfId="48" applyNumberFormat="1" applyFont="1" applyFill="1" applyBorder="1" applyAlignment="1">
      <alignment horizontal="right"/>
    </xf>
    <xf numFmtId="168" fontId="9" fillId="34" borderId="10" xfId="48" applyNumberFormat="1" applyFont="1" applyFill="1" applyBorder="1" applyAlignment="1">
      <alignment horizontal="right"/>
    </xf>
    <xf numFmtId="166" fontId="9" fillId="34" borderId="10" xfId="48" applyNumberFormat="1" applyFont="1" applyFill="1" applyBorder="1" applyAlignment="1">
      <alignment horizontal="right"/>
    </xf>
    <xf numFmtId="2" fontId="9" fillId="34" borderId="10" xfId="0" applyNumberFormat="1" applyFont="1" applyFill="1" applyBorder="1" applyAlignment="1">
      <alignment/>
    </xf>
    <xf numFmtId="168" fontId="9" fillId="34" borderId="10" xfId="48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2" fontId="58" fillId="34" borderId="0" xfId="0" applyNumberFormat="1" applyFont="1" applyFill="1" applyAlignment="1">
      <alignment/>
    </xf>
    <xf numFmtId="165" fontId="58" fillId="34" borderId="0" xfId="0" applyNumberFormat="1" applyFont="1" applyFill="1" applyAlignment="1">
      <alignment/>
    </xf>
    <xf numFmtId="168" fontId="58" fillId="34" borderId="0" xfId="48" applyNumberFormat="1" applyFont="1" applyFill="1" applyBorder="1" applyAlignment="1">
      <alignment/>
    </xf>
    <xf numFmtId="165" fontId="4" fillId="34" borderId="0" xfId="48" applyNumberFormat="1" applyFont="1" applyFill="1" applyBorder="1" applyAlignment="1">
      <alignment/>
    </xf>
    <xf numFmtId="168" fontId="4" fillId="34" borderId="0" xfId="48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165" fontId="9" fillId="0" borderId="0" xfId="48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34" borderId="17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/>
    </xf>
    <xf numFmtId="0" fontId="63" fillId="34" borderId="0" xfId="0" applyFont="1" applyFill="1" applyBorder="1" applyAlignment="1">
      <alignment horizontal="left" vertical="top" wrapText="1"/>
    </xf>
    <xf numFmtId="3" fontId="60" fillId="34" borderId="0" xfId="0" applyNumberFormat="1" applyFont="1" applyFill="1" applyBorder="1" applyAlignment="1">
      <alignment/>
    </xf>
    <xf numFmtId="3" fontId="63" fillId="34" borderId="0" xfId="0" applyNumberFormat="1" applyFont="1" applyFill="1" applyBorder="1" applyAlignment="1">
      <alignment horizontal="right"/>
    </xf>
    <xf numFmtId="169" fontId="60" fillId="34" borderId="0" xfId="0" applyNumberFormat="1" applyFont="1" applyFill="1" applyBorder="1" applyAlignment="1">
      <alignment horizontal="right"/>
    </xf>
    <xf numFmtId="169" fontId="23" fillId="34" borderId="0" xfId="0" applyNumberFormat="1" applyFont="1" applyFill="1" applyAlignment="1">
      <alignment/>
    </xf>
    <xf numFmtId="0" fontId="23" fillId="34" borderId="0" xfId="0" applyFont="1" applyFill="1" applyAlignment="1">
      <alignment/>
    </xf>
    <xf numFmtId="0" fontId="63" fillId="0" borderId="0" xfId="0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/>
    </xf>
    <xf numFmtId="168" fontId="58" fillId="0" borderId="0" xfId="48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right"/>
    </xf>
    <xf numFmtId="169" fontId="60" fillId="0" borderId="0" xfId="0" applyNumberFormat="1" applyFont="1" applyFill="1" applyBorder="1" applyAlignment="1">
      <alignment horizontal="right"/>
    </xf>
    <xf numFmtId="16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63" fillId="34" borderId="10" xfId="0" applyFont="1" applyFill="1" applyBorder="1" applyAlignment="1">
      <alignment horizontal="left" vertical="top" wrapText="1"/>
    </xf>
    <xf numFmtId="3" fontId="60" fillId="34" borderId="10" xfId="0" applyNumberFormat="1" applyFont="1" applyFill="1" applyBorder="1" applyAlignment="1">
      <alignment/>
    </xf>
    <xf numFmtId="168" fontId="58" fillId="34" borderId="10" xfId="48" applyNumberFormat="1" applyFont="1" applyFill="1" applyBorder="1" applyAlignment="1">
      <alignment/>
    </xf>
    <xf numFmtId="3" fontId="63" fillId="34" borderId="10" xfId="0" applyNumberFormat="1" applyFont="1" applyFill="1" applyBorder="1" applyAlignment="1">
      <alignment horizontal="right"/>
    </xf>
    <xf numFmtId="169" fontId="60" fillId="34" borderId="10" xfId="0" applyNumberFormat="1" applyFont="1" applyFill="1" applyBorder="1" applyAlignment="1">
      <alignment horizontal="right"/>
    </xf>
    <xf numFmtId="169" fontId="64" fillId="34" borderId="0" xfId="0" applyNumberFormat="1" applyFont="1" applyFill="1" applyAlignment="1">
      <alignment/>
    </xf>
    <xf numFmtId="169" fontId="60" fillId="0" borderId="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168" fontId="58" fillId="0" borderId="10" xfId="48" applyNumberFormat="1" applyFont="1" applyFill="1" applyBorder="1" applyAlignment="1">
      <alignment/>
    </xf>
    <xf numFmtId="3" fontId="63" fillId="0" borderId="10" xfId="0" applyNumberFormat="1" applyFont="1" applyFill="1" applyBorder="1" applyAlignment="1">
      <alignment horizontal="right"/>
    </xf>
    <xf numFmtId="169" fontId="60" fillId="0" borderId="10" xfId="0" applyNumberFormat="1" applyFont="1" applyFill="1" applyBorder="1" applyAlignment="1">
      <alignment/>
    </xf>
    <xf numFmtId="169" fontId="60" fillId="34" borderId="0" xfId="0" applyNumberFormat="1" applyFont="1" applyFill="1" applyBorder="1" applyAlignment="1">
      <alignment/>
    </xf>
    <xf numFmtId="169" fontId="60" fillId="34" borderId="10" xfId="0" applyNumberFormat="1" applyFont="1" applyFill="1" applyBorder="1" applyAlignment="1">
      <alignment/>
    </xf>
    <xf numFmtId="0" fontId="63" fillId="0" borderId="11" xfId="0" applyFont="1" applyFill="1" applyBorder="1" applyAlignment="1">
      <alignment horizontal="left" vertical="top" wrapText="1"/>
    </xf>
    <xf numFmtId="3" fontId="60" fillId="0" borderId="11" xfId="0" applyNumberFormat="1" applyFont="1" applyFill="1" applyBorder="1" applyAlignment="1">
      <alignment/>
    </xf>
    <xf numFmtId="168" fontId="58" fillId="0" borderId="11" xfId="48" applyNumberFormat="1" applyFont="1" applyFill="1" applyBorder="1" applyAlignment="1">
      <alignment/>
    </xf>
    <xf numFmtId="3" fontId="63" fillId="0" borderId="11" xfId="0" applyNumberFormat="1" applyFont="1" applyFill="1" applyBorder="1" applyAlignment="1">
      <alignment horizontal="right"/>
    </xf>
    <xf numFmtId="169" fontId="60" fillId="0" borderId="11" xfId="0" applyNumberFormat="1" applyFont="1" applyFill="1" applyBorder="1" applyAlignment="1">
      <alignment/>
    </xf>
    <xf numFmtId="0" fontId="63" fillId="34" borderId="11" xfId="0" applyFont="1" applyFill="1" applyBorder="1" applyAlignment="1">
      <alignment horizontal="left" vertical="top" wrapText="1"/>
    </xf>
    <xf numFmtId="3" fontId="60" fillId="34" borderId="11" xfId="0" applyNumberFormat="1" applyFont="1" applyFill="1" applyBorder="1" applyAlignment="1">
      <alignment/>
    </xf>
    <xf numFmtId="168" fontId="58" fillId="34" borderId="11" xfId="48" applyNumberFormat="1" applyFont="1" applyFill="1" applyBorder="1" applyAlignment="1">
      <alignment/>
    </xf>
    <xf numFmtId="3" fontId="63" fillId="34" borderId="11" xfId="0" applyNumberFormat="1" applyFont="1" applyFill="1" applyBorder="1" applyAlignment="1">
      <alignment horizontal="right"/>
    </xf>
    <xf numFmtId="169" fontId="60" fillId="34" borderId="11" xfId="0" applyNumberFormat="1" applyFont="1" applyFill="1" applyBorder="1" applyAlignment="1">
      <alignment/>
    </xf>
    <xf numFmtId="0" fontId="58" fillId="34" borderId="0" xfId="0" applyFont="1" applyFill="1" applyBorder="1" applyAlignment="1">
      <alignment vertical="top"/>
    </xf>
    <xf numFmtId="169" fontId="0" fillId="34" borderId="0" xfId="0" applyNumberFormat="1" applyFill="1" applyAlignment="1">
      <alignment/>
    </xf>
    <xf numFmtId="0" fontId="2" fillId="34" borderId="0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 vertical="center" wrapText="1"/>
    </xf>
    <xf numFmtId="168" fontId="65" fillId="34" borderId="11" xfId="48" applyNumberFormat="1" applyFont="1" applyFill="1" applyBorder="1" applyAlignment="1">
      <alignment horizontal="center"/>
    </xf>
    <xf numFmtId="169" fontId="60" fillId="34" borderId="11" xfId="0" applyNumberFormat="1" applyFont="1" applyFill="1" applyBorder="1" applyAlignment="1">
      <alignment horizontal="right"/>
    </xf>
    <xf numFmtId="169" fontId="12" fillId="34" borderId="0" xfId="0" applyNumberFormat="1" applyFont="1" applyFill="1" applyBorder="1" applyAlignment="1">
      <alignment/>
    </xf>
    <xf numFmtId="168" fontId="65" fillId="0" borderId="0" xfId="4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65" fillId="34" borderId="10" xfId="48" applyNumberFormat="1" applyFont="1" applyFill="1" applyBorder="1" applyAlignment="1">
      <alignment horizontal="center"/>
    </xf>
    <xf numFmtId="168" fontId="65" fillId="0" borderId="11" xfId="48" applyNumberFormat="1" applyFont="1" applyFill="1" applyBorder="1" applyAlignment="1">
      <alignment horizontal="center"/>
    </xf>
    <xf numFmtId="169" fontId="60" fillId="0" borderId="11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3" fillId="0" borderId="10" xfId="0" applyFont="1" applyFill="1" applyBorder="1" applyAlignment="1">
      <alignment horizontal="left" vertical="top" wrapText="1"/>
    </xf>
    <xf numFmtId="168" fontId="65" fillId="0" borderId="10" xfId="48" applyNumberFormat="1" applyFont="1" applyFill="1" applyBorder="1" applyAlignment="1">
      <alignment horizontal="center"/>
    </xf>
    <xf numFmtId="169" fontId="60" fillId="0" borderId="10" xfId="0" applyNumberFormat="1" applyFont="1" applyFill="1" applyBorder="1" applyAlignment="1">
      <alignment horizontal="right"/>
    </xf>
    <xf numFmtId="168" fontId="65" fillId="34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169" fontId="2" fillId="34" borderId="0" xfId="0" applyNumberFormat="1" applyFont="1" applyFill="1" applyBorder="1" applyAlignment="1">
      <alignment/>
    </xf>
    <xf numFmtId="168" fontId="4" fillId="34" borderId="10" xfId="48" applyNumberFormat="1" applyFont="1" applyFill="1" applyBorder="1" applyAlignment="1">
      <alignment horizontal="right" vertical="center"/>
    </xf>
    <xf numFmtId="166" fontId="4" fillId="34" borderId="0" xfId="0" applyNumberFormat="1" applyFont="1" applyFill="1" applyBorder="1" applyAlignment="1">
      <alignment horizontal="right" vertical="center"/>
    </xf>
    <xf numFmtId="166" fontId="4" fillId="34" borderId="10" xfId="0" applyNumberFormat="1" applyFont="1" applyFill="1" applyBorder="1" applyAlignment="1">
      <alignment horizontal="right" vertical="center"/>
    </xf>
    <xf numFmtId="165" fontId="9" fillId="34" borderId="0" xfId="48" applyNumberFormat="1" applyFont="1" applyFill="1" applyBorder="1" applyAlignment="1">
      <alignment horizontal="right" vertical="center"/>
    </xf>
    <xf numFmtId="166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5" fontId="9" fillId="34" borderId="10" xfId="48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166" fontId="9" fillId="0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/>
    </xf>
    <xf numFmtId="172" fontId="0" fillId="0" borderId="0" xfId="49" applyNumberFormat="1" applyFont="1" applyAlignment="1">
      <alignment/>
    </xf>
    <xf numFmtId="0" fontId="67" fillId="34" borderId="18" xfId="0" applyFont="1" applyFill="1" applyBorder="1" applyAlignment="1">
      <alignment horizontal="center"/>
    </xf>
    <xf numFmtId="0" fontId="67" fillId="34" borderId="19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67" fillId="34" borderId="12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left" vertical="center" wrapText="1"/>
    </xf>
    <xf numFmtId="0" fontId="63" fillId="34" borderId="0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60" fillId="0" borderId="17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6</xdr:col>
      <xdr:colOff>314325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952500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952500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0</xdr:row>
      <xdr:rowOff>952500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1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0</xdr:row>
      <xdr:rowOff>952500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0</xdr:row>
      <xdr:rowOff>952500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0</xdr:row>
      <xdr:rowOff>952500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23"/>
  <sheetViews>
    <sheetView tabSelected="1" zoomScalePageLayoutView="0" workbookViewId="0" topLeftCell="A1">
      <selection activeCell="T16" sqref="T16"/>
    </sheetView>
  </sheetViews>
  <sheetFormatPr defaultColWidth="11.421875" defaultRowHeight="15"/>
  <cols>
    <col min="1" max="1" width="1.28515625" style="16" customWidth="1"/>
    <col min="2" max="2" width="1.1484375" style="16" customWidth="1"/>
    <col min="3" max="3" width="12.28125" style="16" bestFit="1" customWidth="1"/>
    <col min="4" max="8" width="11.421875" style="16" customWidth="1"/>
    <col min="9" max="13" width="6.421875" style="16" customWidth="1"/>
    <col min="14" max="14" width="4.00390625" style="16" customWidth="1"/>
    <col min="15" max="16" width="10.57421875" style="16" customWidth="1"/>
    <col min="17" max="17" width="2.7109375" style="16" customWidth="1"/>
    <col min="18" max="16384" width="11.421875" style="16" customWidth="1"/>
  </cols>
  <sheetData>
    <row r="1" ht="15"/>
    <row r="2" ht="15"/>
    <row r="3" ht="15"/>
    <row r="4" ht="15"/>
    <row r="5" ht="15"/>
    <row r="6" ht="15.75" thickBot="1"/>
    <row r="7" spans="3:16" ht="21">
      <c r="C7" s="279" t="s">
        <v>113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1"/>
    </row>
    <row r="8" spans="3:16" ht="21">
      <c r="C8" s="282" t="s">
        <v>76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</row>
    <row r="9" spans="3:16" ht="21">
      <c r="C9" s="285" t="s">
        <v>114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7"/>
    </row>
    <row r="10" spans="3:16" ht="15.75">
      <c r="C10" s="288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3:17" ht="15.75"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15"/>
    </row>
    <row r="12" spans="1:16" ht="15">
      <c r="A12" s="98"/>
      <c r="B12" s="99"/>
      <c r="C12" s="100" t="s">
        <v>112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1"/>
      <c r="P12" s="102"/>
    </row>
    <row r="13" spans="1:17" ht="15.75">
      <c r="A13" s="98"/>
      <c r="B13" s="99"/>
      <c r="C13" s="100" t="s">
        <v>68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106"/>
      <c r="P13" s="107"/>
      <c r="Q13" s="106"/>
    </row>
    <row r="14" spans="1:17" ht="15.75">
      <c r="A14" s="98"/>
      <c r="B14" s="99"/>
      <c r="C14" s="100" t="s">
        <v>121</v>
      </c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5"/>
      <c r="O14" s="106"/>
      <c r="P14" s="107"/>
      <c r="Q14" s="106"/>
    </row>
    <row r="15" spans="1:17" ht="15.75">
      <c r="A15" s="98"/>
      <c r="B15" s="99"/>
      <c r="C15" s="100" t="s">
        <v>176</v>
      </c>
      <c r="D15" s="108"/>
      <c r="E15" s="108"/>
      <c r="F15" s="108"/>
      <c r="G15" s="108"/>
      <c r="H15" s="109"/>
      <c r="I15" s="109"/>
      <c r="J15" s="99"/>
      <c r="K15" s="99"/>
      <c r="L15" s="99"/>
      <c r="M15" s="99"/>
      <c r="N15" s="99"/>
      <c r="O15" s="96"/>
      <c r="P15" s="97"/>
      <c r="Q15" s="15"/>
    </row>
    <row r="16" spans="1:19" ht="15.75">
      <c r="A16" s="98"/>
      <c r="B16" s="99"/>
      <c r="C16" s="100" t="s">
        <v>177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6"/>
      <c r="P16" s="97"/>
      <c r="Q16" s="15"/>
      <c r="S16" s="100"/>
    </row>
    <row r="17" spans="1:17" ht="15.75">
      <c r="A17" s="98"/>
      <c r="B17" s="99"/>
      <c r="C17" s="100" t="s">
        <v>178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6"/>
      <c r="P17" s="97"/>
      <c r="Q17" s="15"/>
    </row>
    <row r="18" spans="1:17" ht="15.75">
      <c r="A18" s="98"/>
      <c r="B18" s="99"/>
      <c r="C18" s="100" t="s">
        <v>179</v>
      </c>
      <c r="D18" s="108"/>
      <c r="E18" s="108"/>
      <c r="F18" s="108"/>
      <c r="G18" s="108"/>
      <c r="H18" s="108"/>
      <c r="I18" s="108"/>
      <c r="J18" s="99"/>
      <c r="K18" s="99"/>
      <c r="L18" s="99"/>
      <c r="M18" s="99"/>
      <c r="N18" s="99"/>
      <c r="O18" s="96"/>
      <c r="P18" s="97"/>
      <c r="Q18" s="15"/>
    </row>
    <row r="19" spans="1:17" ht="15.75">
      <c r="A19" s="98"/>
      <c r="B19" s="99"/>
      <c r="C19" s="100" t="s">
        <v>122</v>
      </c>
      <c r="D19" s="108"/>
      <c r="E19" s="108"/>
      <c r="F19" s="108"/>
      <c r="G19" s="108"/>
      <c r="H19" s="109"/>
      <c r="I19" s="109"/>
      <c r="J19" s="99"/>
      <c r="K19" s="99"/>
      <c r="L19" s="99"/>
      <c r="M19" s="99"/>
      <c r="N19" s="99"/>
      <c r="O19" s="96"/>
      <c r="P19" s="97"/>
      <c r="Q19" s="15"/>
    </row>
    <row r="20" spans="1:17" ht="15.75">
      <c r="A20" s="98"/>
      <c r="B20" s="99"/>
      <c r="C20" s="100" t="s">
        <v>123</v>
      </c>
      <c r="D20" s="108"/>
      <c r="E20" s="108"/>
      <c r="F20" s="108"/>
      <c r="G20" s="108"/>
      <c r="H20" s="109"/>
      <c r="I20" s="109"/>
      <c r="J20" s="99"/>
      <c r="K20" s="99"/>
      <c r="L20" s="99"/>
      <c r="M20" s="99"/>
      <c r="N20" s="99"/>
      <c r="O20" s="96"/>
      <c r="P20" s="97"/>
      <c r="Q20" s="15"/>
    </row>
    <row r="21" spans="2:17" ht="16.5" thickBot="1">
      <c r="B21" s="101"/>
      <c r="C21" s="112" t="s">
        <v>67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15"/>
    </row>
    <row r="22" spans="3:17" ht="15.7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ht="15">
      <c r="C23" s="78" t="s">
        <v>155</v>
      </c>
    </row>
  </sheetData>
  <sheetProtection/>
  <mergeCells count="4">
    <mergeCell ref="C7:P7"/>
    <mergeCell ref="C8:P8"/>
    <mergeCell ref="C9:P9"/>
    <mergeCell ref="C10:P10"/>
  </mergeCells>
  <hyperlinks>
    <hyperlink ref="C12" location="'Cuadro 1'!A1" display="Cuadro 1 - Sacrificio de ganado vacuno total nacional - mensual"/>
    <hyperlink ref="C16" location="'Cuadro 4'!A1" display="Cuadro 4 - Serie del área sembrada con arroz mecanizado, según zonas arroceras"/>
    <hyperlink ref="C17" location="'Cuadro 5'!A1" display="Cuadro 5 - Serie del área sembrada con arroz mecanizado, según mes de siembra"/>
    <hyperlink ref="C18" location="'Cuadro 6'!A1" display="Cuadro 6 - Serie del área sembrada con arroz mecanizado, según sistema de producción"/>
    <hyperlink ref="C14" location="'Cuadro 2'!A1" display="Cuadro 2 - Exportaciones, según grupos de productos y capítulos - CUCI Rev.3"/>
    <hyperlink ref="C13" location="'Cuadro 1.1'!A1" display="Cuadro 1.1 Área sembrada perdida, según zona arrocera"/>
    <hyperlink ref="C21" location="Históricos!A1" display="Históricos"/>
    <hyperlink ref="C20" location="'Cuadro 8'!A1" display="Cuadro 8 - Cantidad de libras de arroz semanal consumido por persona, promedio por región, según zona"/>
    <hyperlink ref="C19" location="'Cuadro 7'!A1" display="Cuadro 7 - Cantidad de libras de arroz semanal consumido por hogar, promedio por región, según zona"/>
    <hyperlink ref="C15" location="'Cuadro 3'!A1" display="Cuadro 3 - Área sembrada con arroz mecanizado, según zonas arroceras (participación, variación y contribución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5"/>
  <sheetViews>
    <sheetView showGridLines="0" zoomScalePageLayoutView="0" workbookViewId="0" topLeftCell="A7">
      <selection activeCell="A6" sqref="A6:G34"/>
    </sheetView>
  </sheetViews>
  <sheetFormatPr defaultColWidth="11.421875" defaultRowHeight="15"/>
  <cols>
    <col min="1" max="1" width="20.57421875" style="4" customWidth="1"/>
    <col min="2" max="2" width="12.28125" style="4" customWidth="1"/>
    <col min="3" max="3" width="14.140625" style="247" bestFit="1" customWidth="1"/>
    <col min="4" max="4" width="12.421875" style="247" customWidth="1"/>
    <col min="5" max="5" width="14.8515625" style="247" customWidth="1"/>
    <col min="6" max="6" width="21.57421875" style="247" bestFit="1" customWidth="1"/>
    <col min="7" max="7" width="22.421875" style="247" bestFit="1" customWidth="1"/>
    <col min="8" max="8" width="11.421875" style="4" customWidth="1"/>
    <col min="9" max="9" width="20.8515625" style="4" customWidth="1"/>
    <col min="10" max="10" width="11.421875" style="4" customWidth="1"/>
    <col min="11" max="11" width="11.28125" style="4" customWidth="1"/>
    <col min="12" max="12" width="11.421875" style="4" customWidth="1"/>
    <col min="13" max="13" width="11.140625" style="4" customWidth="1"/>
    <col min="14" max="14" width="18.140625" style="4" customWidth="1"/>
    <col min="15" max="15" width="17.28125" style="4" bestFit="1" customWidth="1"/>
    <col min="16" max="250" width="11.421875" style="4" customWidth="1"/>
    <col min="251" max="251" width="19.00390625" style="4" customWidth="1"/>
    <col min="252" max="252" width="13.7109375" style="4" customWidth="1"/>
    <col min="253" max="253" width="15.421875" style="4" customWidth="1"/>
    <col min="254" max="254" width="17.00390625" style="4" customWidth="1"/>
    <col min="255" max="255" width="12.7109375" style="4" customWidth="1"/>
    <col min="256" max="16384" width="22.00390625" style="4" customWidth="1"/>
  </cols>
  <sheetData>
    <row r="1" ht="75.75" customHeight="1"/>
    <row r="2" ht="12.75" customHeight="1">
      <c r="A2" s="205" t="s">
        <v>147</v>
      </c>
    </row>
    <row r="3" ht="12.75" customHeight="1">
      <c r="A3" s="206" t="s">
        <v>148</v>
      </c>
    </row>
    <row r="4" spans="1:9" ht="12.75">
      <c r="A4" s="206" t="s">
        <v>126</v>
      </c>
      <c r="I4" s="50" t="s">
        <v>107</v>
      </c>
    </row>
    <row r="5" spans="1:9" ht="12.75">
      <c r="A5" s="206" t="s">
        <v>127</v>
      </c>
      <c r="I5" s="206" t="s">
        <v>148</v>
      </c>
    </row>
    <row r="6" spans="1:15" ht="67.5" customHeight="1">
      <c r="A6" s="207" t="s">
        <v>128</v>
      </c>
      <c r="B6" s="207" t="s">
        <v>45</v>
      </c>
      <c r="C6" s="207" t="s">
        <v>170</v>
      </c>
      <c r="D6" s="207" t="s">
        <v>149</v>
      </c>
      <c r="E6" s="207" t="s">
        <v>150</v>
      </c>
      <c r="F6" s="207" t="s">
        <v>151</v>
      </c>
      <c r="G6" s="248" t="s">
        <v>152</v>
      </c>
      <c r="I6" s="207" t="s">
        <v>128</v>
      </c>
      <c r="J6" s="207" t="s">
        <v>45</v>
      </c>
      <c r="K6" s="207" t="s">
        <v>171</v>
      </c>
      <c r="L6" s="207" t="s">
        <v>164</v>
      </c>
      <c r="M6" s="207" t="s">
        <v>165</v>
      </c>
      <c r="N6" s="207" t="s">
        <v>166</v>
      </c>
      <c r="O6" s="248" t="s">
        <v>167</v>
      </c>
    </row>
    <row r="7" spans="1:15" s="75" customFormat="1" ht="12">
      <c r="A7" s="308" t="s">
        <v>133</v>
      </c>
      <c r="B7" s="240" t="s">
        <v>134</v>
      </c>
      <c r="C7" s="243">
        <v>70550000</v>
      </c>
      <c r="D7" s="243">
        <v>47765000</v>
      </c>
      <c r="E7" s="250">
        <f aca="true" t="shared" si="0" ref="E7:E33">+C7/D7</f>
        <v>1.4770229247356852</v>
      </c>
      <c r="F7" s="243">
        <v>46280000</v>
      </c>
      <c r="G7" s="250">
        <f aca="true" t="shared" si="1" ref="G7:G33">+C7/F7</f>
        <v>1.5244165946413137</v>
      </c>
      <c r="H7" s="251"/>
      <c r="I7" s="308" t="s">
        <v>133</v>
      </c>
      <c r="J7" s="240" t="s">
        <v>134</v>
      </c>
      <c r="K7" s="249">
        <v>0.7</v>
      </c>
      <c r="L7" s="249" t="s">
        <v>3</v>
      </c>
      <c r="M7" s="249">
        <v>0.7</v>
      </c>
      <c r="N7" s="249">
        <v>0.2</v>
      </c>
      <c r="O7" s="249">
        <v>0.6</v>
      </c>
    </row>
    <row r="8" spans="1:15" s="254" customFormat="1" ht="12">
      <c r="A8" s="310"/>
      <c r="B8" s="215" t="s">
        <v>135</v>
      </c>
      <c r="C8" s="218">
        <v>51987000</v>
      </c>
      <c r="D8" s="218">
        <v>36987000</v>
      </c>
      <c r="E8" s="219">
        <f t="shared" si="0"/>
        <v>1.405547895206424</v>
      </c>
      <c r="F8" s="218">
        <v>35640000</v>
      </c>
      <c r="G8" s="219">
        <f t="shared" si="1"/>
        <v>1.4586700336700336</v>
      </c>
      <c r="H8" s="253"/>
      <c r="I8" s="310"/>
      <c r="J8" s="215" t="s">
        <v>135</v>
      </c>
      <c r="K8" s="252">
        <v>0.8</v>
      </c>
      <c r="L8" s="252" t="s">
        <v>3</v>
      </c>
      <c r="M8" s="252">
        <v>0.8</v>
      </c>
      <c r="N8" s="252">
        <v>0.2</v>
      </c>
      <c r="O8" s="252">
        <v>0.8</v>
      </c>
    </row>
    <row r="9" spans="1:15" s="78" customFormat="1" ht="12">
      <c r="A9" s="309"/>
      <c r="B9" s="222" t="s">
        <v>136</v>
      </c>
      <c r="C9" s="225">
        <v>18563000</v>
      </c>
      <c r="D9" s="225">
        <v>10778000</v>
      </c>
      <c r="E9" s="226">
        <f t="shared" si="0"/>
        <v>1.7223046947485618</v>
      </c>
      <c r="F9" s="225">
        <v>10640000</v>
      </c>
      <c r="G9" s="226">
        <f t="shared" si="1"/>
        <v>1.7446428571428572</v>
      </c>
      <c r="H9" s="93"/>
      <c r="I9" s="309"/>
      <c r="J9" s="222" t="s">
        <v>136</v>
      </c>
      <c r="K9" s="255">
        <v>0.9</v>
      </c>
      <c r="L9" s="255" t="s">
        <v>3</v>
      </c>
      <c r="M9" s="255">
        <v>0.9</v>
      </c>
      <c r="N9" s="255">
        <v>0.1</v>
      </c>
      <c r="O9" s="255">
        <v>0.8</v>
      </c>
    </row>
    <row r="10" spans="1:15" s="259" customFormat="1" ht="12">
      <c r="A10" s="305" t="s">
        <v>137</v>
      </c>
      <c r="B10" s="215" t="s">
        <v>134</v>
      </c>
      <c r="C10" s="238">
        <v>19538000</v>
      </c>
      <c r="D10" s="238">
        <v>10407000</v>
      </c>
      <c r="E10" s="257">
        <f t="shared" si="0"/>
        <v>1.8773902181224176</v>
      </c>
      <c r="F10" s="238">
        <v>10154000</v>
      </c>
      <c r="G10" s="257">
        <f t="shared" si="1"/>
        <v>1.924167815639157</v>
      </c>
      <c r="H10" s="258"/>
      <c r="I10" s="305" t="s">
        <v>137</v>
      </c>
      <c r="J10" s="215" t="s">
        <v>134</v>
      </c>
      <c r="K10" s="256">
        <v>1.3</v>
      </c>
      <c r="L10" s="256" t="s">
        <v>3</v>
      </c>
      <c r="M10" s="256">
        <v>1.3</v>
      </c>
      <c r="N10" s="256">
        <v>0.3</v>
      </c>
      <c r="O10" s="256">
        <v>1.3</v>
      </c>
    </row>
    <row r="11" spans="1:15" s="254" customFormat="1" ht="12">
      <c r="A11" s="306"/>
      <c r="B11" s="215" t="s">
        <v>135</v>
      </c>
      <c r="C11" s="218">
        <v>13567000</v>
      </c>
      <c r="D11" s="218">
        <v>7708000</v>
      </c>
      <c r="E11" s="219">
        <f t="shared" si="0"/>
        <v>1.760119356512714</v>
      </c>
      <c r="F11" s="218">
        <v>7493000</v>
      </c>
      <c r="G11" s="219">
        <f t="shared" si="1"/>
        <v>1.8106232483651408</v>
      </c>
      <c r="H11" s="253"/>
      <c r="I11" s="306"/>
      <c r="J11" s="215" t="s">
        <v>135</v>
      </c>
      <c r="K11" s="252">
        <v>1.6</v>
      </c>
      <c r="L11" s="252" t="s">
        <v>3</v>
      </c>
      <c r="M11" s="252">
        <v>1.6</v>
      </c>
      <c r="N11" s="252">
        <v>0.4</v>
      </c>
      <c r="O11" s="252">
        <v>1.6</v>
      </c>
    </row>
    <row r="12" spans="1:15" s="254" customFormat="1" ht="12">
      <c r="A12" s="307"/>
      <c r="B12" s="260" t="s">
        <v>136</v>
      </c>
      <c r="C12" s="231">
        <v>5971000</v>
      </c>
      <c r="D12" s="231">
        <v>2699000</v>
      </c>
      <c r="E12" s="262">
        <f t="shared" si="0"/>
        <v>2.2123008521674694</v>
      </c>
      <c r="F12" s="231">
        <v>2661000</v>
      </c>
      <c r="G12" s="262">
        <f t="shared" si="1"/>
        <v>2.2438932732055616</v>
      </c>
      <c r="H12" s="253"/>
      <c r="I12" s="307"/>
      <c r="J12" s="260" t="s">
        <v>136</v>
      </c>
      <c r="K12" s="261">
        <v>1.8</v>
      </c>
      <c r="L12" s="261" t="s">
        <v>3</v>
      </c>
      <c r="M12" s="261">
        <v>1.8</v>
      </c>
      <c r="N12" s="261">
        <v>0.2</v>
      </c>
      <c r="O12" s="261">
        <v>1.8</v>
      </c>
    </row>
    <row r="13" spans="1:15" s="75" customFormat="1" ht="12">
      <c r="A13" s="308" t="s">
        <v>138</v>
      </c>
      <c r="B13" s="209" t="s">
        <v>134</v>
      </c>
      <c r="C13" s="243">
        <v>9058000</v>
      </c>
      <c r="D13" s="243">
        <v>8359000</v>
      </c>
      <c r="E13" s="250">
        <f t="shared" si="0"/>
        <v>1.083622442875942</v>
      </c>
      <c r="F13" s="243">
        <v>8075000</v>
      </c>
      <c r="G13" s="250">
        <f t="shared" si="1"/>
        <v>1.121733746130031</v>
      </c>
      <c r="H13" s="251"/>
      <c r="I13" s="308" t="s">
        <v>138</v>
      </c>
      <c r="J13" s="209" t="s">
        <v>134</v>
      </c>
      <c r="K13" s="249">
        <v>1.6</v>
      </c>
      <c r="L13" s="249" t="s">
        <v>3</v>
      </c>
      <c r="M13" s="249">
        <v>1.6</v>
      </c>
      <c r="N13" s="249">
        <v>0.4</v>
      </c>
      <c r="O13" s="249">
        <v>1.5</v>
      </c>
    </row>
    <row r="14" spans="1:15" s="254" customFormat="1" ht="12">
      <c r="A14" s="310"/>
      <c r="B14" s="215" t="s">
        <v>135</v>
      </c>
      <c r="C14" s="218">
        <v>6250000</v>
      </c>
      <c r="D14" s="218">
        <v>5899000</v>
      </c>
      <c r="E14" s="219">
        <f t="shared" si="0"/>
        <v>1.059501610442448</v>
      </c>
      <c r="F14" s="218">
        <v>5646000</v>
      </c>
      <c r="G14" s="219">
        <f t="shared" si="1"/>
        <v>1.1069783917817924</v>
      </c>
      <c r="H14" s="253"/>
      <c r="I14" s="310"/>
      <c r="J14" s="215" t="s">
        <v>135</v>
      </c>
      <c r="K14" s="252">
        <v>2</v>
      </c>
      <c r="L14" s="252" t="s">
        <v>3</v>
      </c>
      <c r="M14" s="252">
        <v>2</v>
      </c>
      <c r="N14" s="252">
        <v>0.6</v>
      </c>
      <c r="O14" s="252">
        <v>1.9</v>
      </c>
    </row>
    <row r="15" spans="1:15" s="75" customFormat="1" ht="12">
      <c r="A15" s="309"/>
      <c r="B15" s="222" t="s">
        <v>136</v>
      </c>
      <c r="C15" s="225">
        <v>2808000</v>
      </c>
      <c r="D15" s="225">
        <v>2460000</v>
      </c>
      <c r="E15" s="226">
        <f t="shared" si="0"/>
        <v>1.1414634146341462</v>
      </c>
      <c r="F15" s="225">
        <v>2429000</v>
      </c>
      <c r="G15" s="226">
        <f t="shared" si="1"/>
        <v>1.1560312885961301</v>
      </c>
      <c r="H15" s="251"/>
      <c r="I15" s="309"/>
      <c r="J15" s="222" t="s">
        <v>136</v>
      </c>
      <c r="K15" s="255">
        <v>1.9</v>
      </c>
      <c r="L15" s="255" t="s">
        <v>3</v>
      </c>
      <c r="M15" s="255">
        <v>1.9</v>
      </c>
      <c r="N15" s="255">
        <v>0.4</v>
      </c>
      <c r="O15" s="255">
        <v>1.8</v>
      </c>
    </row>
    <row r="16" spans="1:15" s="254" customFormat="1" ht="12">
      <c r="A16" s="305" t="s">
        <v>139</v>
      </c>
      <c r="B16" s="215" t="s">
        <v>134</v>
      </c>
      <c r="C16" s="218">
        <v>7911000</v>
      </c>
      <c r="D16" s="218">
        <v>5556000</v>
      </c>
      <c r="E16" s="219">
        <f t="shared" si="0"/>
        <v>1.423866090712743</v>
      </c>
      <c r="F16" s="218">
        <v>5323000</v>
      </c>
      <c r="G16" s="219">
        <f t="shared" si="1"/>
        <v>1.4861919969941761</v>
      </c>
      <c r="H16" s="253"/>
      <c r="I16" s="305" t="s">
        <v>139</v>
      </c>
      <c r="J16" s="215" t="s">
        <v>134</v>
      </c>
      <c r="K16" s="252">
        <v>1.6</v>
      </c>
      <c r="L16" s="252" t="s">
        <v>3</v>
      </c>
      <c r="M16" s="252">
        <v>1.6</v>
      </c>
      <c r="N16" s="252">
        <v>0.5</v>
      </c>
      <c r="O16" s="252">
        <v>1.4</v>
      </c>
    </row>
    <row r="17" spans="1:15" s="254" customFormat="1" ht="12">
      <c r="A17" s="306"/>
      <c r="B17" s="215" t="s">
        <v>135</v>
      </c>
      <c r="C17" s="218">
        <v>5271000</v>
      </c>
      <c r="D17" s="218">
        <v>3898000</v>
      </c>
      <c r="E17" s="219">
        <f t="shared" si="0"/>
        <v>1.3522319138019496</v>
      </c>
      <c r="F17" s="218">
        <v>3685000</v>
      </c>
      <c r="G17" s="219">
        <f t="shared" si="1"/>
        <v>1.430393487109905</v>
      </c>
      <c r="H17" s="253"/>
      <c r="I17" s="306"/>
      <c r="J17" s="215" t="s">
        <v>135</v>
      </c>
      <c r="K17" s="252">
        <v>2.2</v>
      </c>
      <c r="L17" s="252" t="s">
        <v>3</v>
      </c>
      <c r="M17" s="252">
        <v>2.2</v>
      </c>
      <c r="N17" s="252">
        <v>0.7</v>
      </c>
      <c r="O17" s="252">
        <v>2</v>
      </c>
    </row>
    <row r="18" spans="1:15" s="259" customFormat="1" ht="12">
      <c r="A18" s="307"/>
      <c r="B18" s="260" t="s">
        <v>136</v>
      </c>
      <c r="C18" s="231">
        <v>2641000</v>
      </c>
      <c r="D18" s="231">
        <v>1658000</v>
      </c>
      <c r="E18" s="262">
        <f t="shared" si="0"/>
        <v>1.5928829915560916</v>
      </c>
      <c r="F18" s="231">
        <v>1638000</v>
      </c>
      <c r="G18" s="262">
        <f t="shared" si="1"/>
        <v>1.6123321123321124</v>
      </c>
      <c r="H18" s="258"/>
      <c r="I18" s="307"/>
      <c r="J18" s="260" t="s">
        <v>136</v>
      </c>
      <c r="K18" s="261">
        <v>1.9</v>
      </c>
      <c r="L18" s="261" t="s">
        <v>3</v>
      </c>
      <c r="M18" s="261">
        <v>1.9</v>
      </c>
      <c r="N18" s="261">
        <v>0.2</v>
      </c>
      <c r="O18" s="261">
        <v>1.9</v>
      </c>
    </row>
    <row r="19" spans="1:15" s="78" customFormat="1" ht="12">
      <c r="A19" s="306" t="s">
        <v>140</v>
      </c>
      <c r="B19" s="215" t="s">
        <v>134</v>
      </c>
      <c r="C19" s="211">
        <v>5892000</v>
      </c>
      <c r="D19" s="211">
        <v>3635000</v>
      </c>
      <c r="E19" s="212">
        <f t="shared" si="0"/>
        <v>1.6209078404401651</v>
      </c>
      <c r="F19" s="211">
        <v>3514000</v>
      </c>
      <c r="G19" s="212">
        <f t="shared" si="1"/>
        <v>1.676721684689812</v>
      </c>
      <c r="H19" s="93"/>
      <c r="I19" s="306" t="s">
        <v>140</v>
      </c>
      <c r="J19" s="215" t="s">
        <v>134</v>
      </c>
      <c r="K19" s="263">
        <v>1.5</v>
      </c>
      <c r="L19" s="263" t="s">
        <v>3</v>
      </c>
      <c r="M19" s="263">
        <v>1.5</v>
      </c>
      <c r="N19" s="263">
        <v>0.6</v>
      </c>
      <c r="O19" s="263">
        <v>1.5</v>
      </c>
    </row>
    <row r="20" spans="1:15" s="254" customFormat="1" ht="12">
      <c r="A20" s="306"/>
      <c r="B20" s="215" t="s">
        <v>135</v>
      </c>
      <c r="C20" s="218">
        <v>2581000</v>
      </c>
      <c r="D20" s="218">
        <v>1662000</v>
      </c>
      <c r="E20" s="219">
        <f t="shared" si="0"/>
        <v>1.55294825511432</v>
      </c>
      <c r="F20" s="218">
        <v>1567000</v>
      </c>
      <c r="G20" s="219">
        <f t="shared" si="1"/>
        <v>1.6470963624760688</v>
      </c>
      <c r="H20" s="253"/>
      <c r="I20" s="306"/>
      <c r="J20" s="215" t="s">
        <v>135</v>
      </c>
      <c r="K20" s="252">
        <v>1.7</v>
      </c>
      <c r="L20" s="252" t="s">
        <v>3</v>
      </c>
      <c r="M20" s="252">
        <v>1.7</v>
      </c>
      <c r="N20" s="252">
        <v>1.2</v>
      </c>
      <c r="O20" s="252">
        <v>2.1</v>
      </c>
    </row>
    <row r="21" spans="1:15" s="75" customFormat="1" ht="12">
      <c r="A21" s="307"/>
      <c r="B21" s="222" t="s">
        <v>136</v>
      </c>
      <c r="C21" s="225">
        <v>3311000</v>
      </c>
      <c r="D21" s="225">
        <v>1973000</v>
      </c>
      <c r="E21" s="226">
        <f t="shared" si="0"/>
        <v>1.678155093765839</v>
      </c>
      <c r="F21" s="225">
        <v>1947000</v>
      </c>
      <c r="G21" s="226">
        <f t="shared" si="1"/>
        <v>1.7005649717514124</v>
      </c>
      <c r="H21" s="251"/>
      <c r="I21" s="307"/>
      <c r="J21" s="222" t="s">
        <v>136</v>
      </c>
      <c r="K21" s="255">
        <v>2.2</v>
      </c>
      <c r="L21" s="255" t="s">
        <v>3</v>
      </c>
      <c r="M21" s="255">
        <v>2.2</v>
      </c>
      <c r="N21" s="255">
        <v>0.3</v>
      </c>
      <c r="O21" s="255">
        <v>2.2</v>
      </c>
    </row>
    <row r="22" spans="1:15" s="254" customFormat="1" ht="12">
      <c r="A22" s="305" t="s">
        <v>141</v>
      </c>
      <c r="B22" s="215" t="s">
        <v>134</v>
      </c>
      <c r="C22" s="218">
        <v>9399000</v>
      </c>
      <c r="D22" s="218">
        <v>6479000</v>
      </c>
      <c r="E22" s="219">
        <f t="shared" si="0"/>
        <v>1.4506868343880228</v>
      </c>
      <c r="F22" s="218">
        <v>6363000</v>
      </c>
      <c r="G22" s="219">
        <f t="shared" si="1"/>
        <v>1.477133427628477</v>
      </c>
      <c r="H22" s="253"/>
      <c r="I22" s="305" t="s">
        <v>141</v>
      </c>
      <c r="J22" s="215" t="s">
        <v>134</v>
      </c>
      <c r="K22" s="252">
        <v>2</v>
      </c>
      <c r="L22" s="252" t="s">
        <v>3</v>
      </c>
      <c r="M22" s="252">
        <v>2</v>
      </c>
      <c r="N22" s="252">
        <v>0.3</v>
      </c>
      <c r="O22" s="252">
        <v>1.9</v>
      </c>
    </row>
    <row r="23" spans="1:15" s="254" customFormat="1" ht="12">
      <c r="A23" s="306"/>
      <c r="B23" s="215" t="s">
        <v>135</v>
      </c>
      <c r="C23" s="218">
        <v>6738000</v>
      </c>
      <c r="D23" s="218">
        <v>5071000</v>
      </c>
      <c r="E23" s="219">
        <f t="shared" si="0"/>
        <v>1.3287320055215934</v>
      </c>
      <c r="F23" s="218">
        <v>4964000</v>
      </c>
      <c r="G23" s="219">
        <f t="shared" si="1"/>
        <v>1.3573730862207898</v>
      </c>
      <c r="H23" s="253"/>
      <c r="I23" s="306"/>
      <c r="J23" s="215" t="s">
        <v>135</v>
      </c>
      <c r="K23" s="252">
        <v>2.6</v>
      </c>
      <c r="L23" s="252" t="s">
        <v>3</v>
      </c>
      <c r="M23" s="252">
        <v>2.6</v>
      </c>
      <c r="N23" s="252">
        <v>0.4</v>
      </c>
      <c r="O23" s="252">
        <v>2.5</v>
      </c>
    </row>
    <row r="24" spans="1:15" s="259" customFormat="1" ht="12">
      <c r="A24" s="307"/>
      <c r="B24" s="260" t="s">
        <v>136</v>
      </c>
      <c r="C24" s="231">
        <v>2660000</v>
      </c>
      <c r="D24" s="231">
        <v>1408000</v>
      </c>
      <c r="E24" s="262">
        <f t="shared" si="0"/>
        <v>1.8892045454545454</v>
      </c>
      <c r="F24" s="231">
        <v>1399000</v>
      </c>
      <c r="G24" s="262">
        <f t="shared" si="1"/>
        <v>1.9013581129378128</v>
      </c>
      <c r="H24" s="258"/>
      <c r="I24" s="307"/>
      <c r="J24" s="260" t="s">
        <v>136</v>
      </c>
      <c r="K24" s="261">
        <v>1.9</v>
      </c>
      <c r="L24" s="261" t="s">
        <v>3</v>
      </c>
      <c r="M24" s="261">
        <v>1.9</v>
      </c>
      <c r="N24" s="261">
        <v>0.2</v>
      </c>
      <c r="O24" s="261">
        <v>1.9</v>
      </c>
    </row>
    <row r="25" spans="1:15" s="78" customFormat="1" ht="12">
      <c r="A25" s="305" t="s">
        <v>142</v>
      </c>
      <c r="B25" s="215" t="s">
        <v>134</v>
      </c>
      <c r="C25" s="211">
        <v>7788000</v>
      </c>
      <c r="D25" s="211">
        <v>4627000</v>
      </c>
      <c r="E25" s="212">
        <f t="shared" si="0"/>
        <v>1.6831640371731142</v>
      </c>
      <c r="F25" s="211">
        <v>4477000</v>
      </c>
      <c r="G25" s="212">
        <f t="shared" si="1"/>
        <v>1.7395577395577395</v>
      </c>
      <c r="H25" s="93"/>
      <c r="I25" s="305" t="s">
        <v>142</v>
      </c>
      <c r="J25" s="215" t="s">
        <v>134</v>
      </c>
      <c r="K25" s="263">
        <v>2.2</v>
      </c>
      <c r="L25" s="263" t="s">
        <v>3</v>
      </c>
      <c r="M25" s="263">
        <v>2.2</v>
      </c>
      <c r="N25" s="263">
        <v>0.4</v>
      </c>
      <c r="O25" s="263">
        <v>2.1</v>
      </c>
    </row>
    <row r="26" spans="1:15" s="254" customFormat="1" ht="12">
      <c r="A26" s="306"/>
      <c r="B26" s="215" t="s">
        <v>135</v>
      </c>
      <c r="C26" s="218">
        <v>6615000</v>
      </c>
      <c r="D26" s="218">
        <v>4047000</v>
      </c>
      <c r="E26" s="219">
        <f t="shared" si="0"/>
        <v>1.6345441067457376</v>
      </c>
      <c r="F26" s="218">
        <v>3910000</v>
      </c>
      <c r="G26" s="219">
        <f t="shared" si="1"/>
        <v>1.6918158567774937</v>
      </c>
      <c r="H26" s="253"/>
      <c r="I26" s="306"/>
      <c r="J26" s="215" t="s">
        <v>135</v>
      </c>
      <c r="K26" s="252">
        <v>2.5</v>
      </c>
      <c r="L26" s="252" t="s">
        <v>3</v>
      </c>
      <c r="M26" s="252">
        <v>2.5</v>
      </c>
      <c r="N26" s="252">
        <v>0.4</v>
      </c>
      <c r="O26" s="252">
        <v>2.5</v>
      </c>
    </row>
    <row r="27" spans="1:15" s="75" customFormat="1" ht="12">
      <c r="A27" s="307"/>
      <c r="B27" s="222" t="s">
        <v>136</v>
      </c>
      <c r="C27" s="225">
        <v>1173000</v>
      </c>
      <c r="D27" s="225">
        <v>581000</v>
      </c>
      <c r="E27" s="226">
        <f t="shared" si="0"/>
        <v>2.018932874354561</v>
      </c>
      <c r="F27" s="225">
        <v>567000</v>
      </c>
      <c r="G27" s="226">
        <f t="shared" si="1"/>
        <v>2.068783068783069</v>
      </c>
      <c r="H27" s="251"/>
      <c r="I27" s="307"/>
      <c r="J27" s="222" t="s">
        <v>136</v>
      </c>
      <c r="K27" s="255">
        <v>1.9</v>
      </c>
      <c r="L27" s="255" t="s">
        <v>3</v>
      </c>
      <c r="M27" s="255">
        <v>1.9</v>
      </c>
      <c r="N27" s="255">
        <v>0.4</v>
      </c>
      <c r="O27" s="255">
        <v>1.8</v>
      </c>
    </row>
    <row r="28" spans="1:15" s="254" customFormat="1" ht="12">
      <c r="A28" s="308" t="s">
        <v>143</v>
      </c>
      <c r="B28" s="235" t="s">
        <v>134</v>
      </c>
      <c r="C28" s="218">
        <v>917000</v>
      </c>
      <c r="D28" s="218">
        <v>757000</v>
      </c>
      <c r="E28" s="219">
        <f t="shared" si="0"/>
        <v>1.2113606340819023</v>
      </c>
      <c r="F28" s="218">
        <v>726000</v>
      </c>
      <c r="G28" s="219">
        <f t="shared" si="1"/>
        <v>1.2630853994490359</v>
      </c>
      <c r="H28" s="253"/>
      <c r="I28" s="308" t="s">
        <v>143</v>
      </c>
      <c r="J28" s="235" t="s">
        <v>134</v>
      </c>
      <c r="K28" s="252">
        <v>3.5</v>
      </c>
      <c r="L28" s="252" t="s">
        <v>3</v>
      </c>
      <c r="M28" s="252">
        <v>3.5</v>
      </c>
      <c r="N28" s="252">
        <v>0.8</v>
      </c>
      <c r="O28" s="252">
        <v>3.5</v>
      </c>
    </row>
    <row r="29" spans="1:15" s="78" customFormat="1" ht="12">
      <c r="A29" s="309"/>
      <c r="B29" s="222" t="s">
        <v>135</v>
      </c>
      <c r="C29" s="225">
        <v>917000</v>
      </c>
      <c r="D29" s="225">
        <v>757000</v>
      </c>
      <c r="E29" s="226">
        <f t="shared" si="0"/>
        <v>1.2113606340819023</v>
      </c>
      <c r="F29" s="225">
        <v>726000</v>
      </c>
      <c r="G29" s="226">
        <f t="shared" si="1"/>
        <v>1.2630853994490359</v>
      </c>
      <c r="H29" s="93"/>
      <c r="I29" s="309"/>
      <c r="J29" s="222" t="s">
        <v>135</v>
      </c>
      <c r="K29" s="255">
        <v>3.5</v>
      </c>
      <c r="L29" s="255" t="s">
        <v>3</v>
      </c>
      <c r="M29" s="255">
        <v>3.5</v>
      </c>
      <c r="N29" s="255">
        <v>0.8</v>
      </c>
      <c r="O29" s="255">
        <v>3.5</v>
      </c>
    </row>
    <row r="30" spans="1:15" s="259" customFormat="1" ht="12.75" customHeight="1">
      <c r="A30" s="310" t="s">
        <v>144</v>
      </c>
      <c r="B30" s="215" t="s">
        <v>134</v>
      </c>
      <c r="C30" s="238">
        <v>9954000</v>
      </c>
      <c r="D30" s="238">
        <v>7892000</v>
      </c>
      <c r="E30" s="257">
        <f t="shared" si="0"/>
        <v>1.261277242777496</v>
      </c>
      <c r="F30" s="238">
        <v>7600000</v>
      </c>
      <c r="G30" s="257">
        <f t="shared" si="1"/>
        <v>1.309736842105263</v>
      </c>
      <c r="H30" s="258"/>
      <c r="I30" s="310" t="s">
        <v>144</v>
      </c>
      <c r="J30" s="215" t="s">
        <v>134</v>
      </c>
      <c r="K30" s="256">
        <v>2.1</v>
      </c>
      <c r="L30" s="256" t="s">
        <v>3</v>
      </c>
      <c r="M30" s="256">
        <v>2.1</v>
      </c>
      <c r="N30" s="256">
        <v>0.5</v>
      </c>
      <c r="O30" s="256">
        <v>1.9</v>
      </c>
    </row>
    <row r="31" spans="1:15" s="78" customFormat="1" ht="12">
      <c r="A31" s="309"/>
      <c r="B31" s="222" t="s">
        <v>135</v>
      </c>
      <c r="C31" s="211">
        <v>9954000</v>
      </c>
      <c r="D31" s="211">
        <v>7892000</v>
      </c>
      <c r="E31" s="212">
        <f t="shared" si="0"/>
        <v>1.261277242777496</v>
      </c>
      <c r="F31" s="211">
        <v>7600000</v>
      </c>
      <c r="G31" s="212">
        <f t="shared" si="1"/>
        <v>1.309736842105263</v>
      </c>
      <c r="H31" s="93"/>
      <c r="I31" s="309"/>
      <c r="J31" s="222" t="s">
        <v>135</v>
      </c>
      <c r="K31" s="263">
        <v>2.1</v>
      </c>
      <c r="L31" s="263" t="s">
        <v>3</v>
      </c>
      <c r="M31" s="263">
        <v>2.1</v>
      </c>
      <c r="N31" s="263">
        <v>0.5</v>
      </c>
      <c r="O31" s="263">
        <v>1.9</v>
      </c>
    </row>
    <row r="32" spans="1:15" s="259" customFormat="1" ht="12">
      <c r="A32" s="308" t="s">
        <v>145</v>
      </c>
      <c r="B32" s="235" t="s">
        <v>134</v>
      </c>
      <c r="C32" s="238">
        <v>94000</v>
      </c>
      <c r="D32" s="238">
        <v>53000</v>
      </c>
      <c r="E32" s="257">
        <f t="shared" si="0"/>
        <v>1.7735849056603774</v>
      </c>
      <c r="F32" s="238">
        <v>49000</v>
      </c>
      <c r="G32" s="257">
        <f t="shared" si="1"/>
        <v>1.9183673469387754</v>
      </c>
      <c r="H32" s="258"/>
      <c r="I32" s="308" t="s">
        <v>145</v>
      </c>
      <c r="J32" s="235" t="s">
        <v>134</v>
      </c>
      <c r="K32" s="256">
        <v>3.3</v>
      </c>
      <c r="L32" s="256" t="s">
        <v>3</v>
      </c>
      <c r="M32" s="256">
        <v>3.3</v>
      </c>
      <c r="N32" s="256">
        <v>1.1</v>
      </c>
      <c r="O32" s="256">
        <v>3.2</v>
      </c>
    </row>
    <row r="33" spans="1:15" s="78" customFormat="1" ht="12">
      <c r="A33" s="309"/>
      <c r="B33" s="222" t="s">
        <v>135</v>
      </c>
      <c r="C33" s="225">
        <v>94000</v>
      </c>
      <c r="D33" s="225">
        <v>53000</v>
      </c>
      <c r="E33" s="226">
        <f t="shared" si="0"/>
        <v>1.7735849056603774</v>
      </c>
      <c r="F33" s="225">
        <v>49000</v>
      </c>
      <c r="G33" s="226">
        <f t="shared" si="1"/>
        <v>1.9183673469387754</v>
      </c>
      <c r="H33" s="93"/>
      <c r="I33" s="309"/>
      <c r="J33" s="222" t="s">
        <v>135</v>
      </c>
      <c r="K33" s="255">
        <v>3.3</v>
      </c>
      <c r="L33" s="255" t="s">
        <v>3</v>
      </c>
      <c r="M33" s="255">
        <v>3.3</v>
      </c>
      <c r="N33" s="255">
        <v>1.1</v>
      </c>
      <c r="O33" s="255">
        <v>3.2</v>
      </c>
    </row>
    <row r="34" spans="1:8" ht="12.75">
      <c r="A34" s="264" t="s">
        <v>146</v>
      </c>
      <c r="H34" s="265"/>
    </row>
    <row r="35" ht="18" customHeight="1">
      <c r="A35" s="3"/>
    </row>
  </sheetData>
  <sheetProtection/>
  <mergeCells count="20">
    <mergeCell ref="I22:I24"/>
    <mergeCell ref="A7:A9"/>
    <mergeCell ref="A10:A12"/>
    <mergeCell ref="A13:A15"/>
    <mergeCell ref="A16:A18"/>
    <mergeCell ref="A19:A21"/>
    <mergeCell ref="A22:A24"/>
    <mergeCell ref="I7:I9"/>
    <mergeCell ref="I10:I12"/>
    <mergeCell ref="I13:I15"/>
    <mergeCell ref="I16:I18"/>
    <mergeCell ref="I19:I21"/>
    <mergeCell ref="I25:I27"/>
    <mergeCell ref="I28:I29"/>
    <mergeCell ref="I30:I31"/>
    <mergeCell ref="I32:I33"/>
    <mergeCell ref="A25:A27"/>
    <mergeCell ref="A28:A29"/>
    <mergeCell ref="A30:A31"/>
    <mergeCell ref="A32:A3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46"/>
  <sheetViews>
    <sheetView showGridLines="0" zoomScale="115" zoomScaleNormal="115" zoomScalePageLayoutView="0" workbookViewId="0" topLeftCell="A1">
      <selection activeCell="G16" sqref="G16"/>
    </sheetView>
  </sheetViews>
  <sheetFormatPr defaultColWidth="11.421875" defaultRowHeight="15"/>
  <cols>
    <col min="1" max="1" width="20.8515625" style="0" customWidth="1"/>
    <col min="2" max="17" width="9.8515625" style="0" customWidth="1"/>
    <col min="18" max="18" width="9.7109375" style="0" customWidth="1"/>
  </cols>
  <sheetData>
    <row r="1" ht="75" customHeight="1"/>
    <row r="2" ht="15">
      <c r="A2" s="49" t="s">
        <v>57</v>
      </c>
    </row>
    <row r="3" spans="1:17" ht="15">
      <c r="A3" s="75" t="s">
        <v>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8" ht="15.75" customHeight="1">
      <c r="A4" s="311" t="s">
        <v>58</v>
      </c>
      <c r="B4" s="296" t="s">
        <v>8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5">
      <c r="A5" s="312"/>
      <c r="B5" s="200" t="s">
        <v>81</v>
      </c>
      <c r="C5" s="200" t="s">
        <v>82</v>
      </c>
      <c r="D5" s="200" t="s">
        <v>83</v>
      </c>
      <c r="E5" s="200" t="s">
        <v>84</v>
      </c>
      <c r="F5" s="200" t="s">
        <v>85</v>
      </c>
      <c r="G5" s="200" t="s">
        <v>86</v>
      </c>
      <c r="H5" s="200" t="s">
        <v>87</v>
      </c>
      <c r="I5" s="200" t="s">
        <v>88</v>
      </c>
      <c r="J5" s="200" t="s">
        <v>89</v>
      </c>
      <c r="K5" s="200" t="s">
        <v>90</v>
      </c>
      <c r="L5" s="200" t="s">
        <v>91</v>
      </c>
      <c r="M5" s="200" t="s">
        <v>92</v>
      </c>
      <c r="N5" s="200" t="s">
        <v>93</v>
      </c>
      <c r="O5" s="200" t="s">
        <v>94</v>
      </c>
      <c r="P5" s="200" t="s">
        <v>69</v>
      </c>
      <c r="Q5" s="200" t="s">
        <v>70</v>
      </c>
      <c r="R5" s="200" t="s">
        <v>95</v>
      </c>
    </row>
    <row r="6" spans="1:18" s="88" customFormat="1" ht="15">
      <c r="A6" s="21" t="s">
        <v>54</v>
      </c>
      <c r="B6" s="85">
        <v>283962</v>
      </c>
      <c r="C6" s="204">
        <v>287296</v>
      </c>
      <c r="D6" s="85">
        <v>246205.65</v>
      </c>
      <c r="E6" s="85">
        <v>311563.52</v>
      </c>
      <c r="F6" s="85">
        <v>328779.0758487393</v>
      </c>
      <c r="G6" s="85">
        <v>269402.22</v>
      </c>
      <c r="H6" s="85">
        <v>218177.1</v>
      </c>
      <c r="I6" s="85">
        <v>223353</v>
      </c>
      <c r="J6" s="85">
        <v>275983.688086554</v>
      </c>
      <c r="K6" s="85">
        <v>329908.242946</v>
      </c>
      <c r="L6" s="85">
        <v>265569.78843429644</v>
      </c>
      <c r="M6" s="85">
        <v>296238.99640055536</v>
      </c>
      <c r="N6" s="85">
        <v>258550.61</v>
      </c>
      <c r="O6" s="85">
        <v>293179.05718749296</v>
      </c>
      <c r="P6" s="85">
        <v>240587.71761</v>
      </c>
      <c r="Q6" s="85">
        <v>305807.5661366986</v>
      </c>
      <c r="R6" s="85">
        <v>389864.2799977064</v>
      </c>
    </row>
    <row r="7" spans="1:18" ht="15">
      <c r="A7" s="82" t="s">
        <v>2</v>
      </c>
      <c r="B7" s="83">
        <v>84787</v>
      </c>
      <c r="C7" s="83">
        <v>77386</v>
      </c>
      <c r="D7" s="83">
        <v>71524.41</v>
      </c>
      <c r="E7" s="83">
        <v>82614.5</v>
      </c>
      <c r="F7" s="83">
        <v>83848.3</v>
      </c>
      <c r="G7" s="83">
        <v>71024.6</v>
      </c>
      <c r="H7" s="83">
        <v>53051</v>
      </c>
      <c r="I7" s="83">
        <v>59249</v>
      </c>
      <c r="J7" s="83">
        <v>72257.2</v>
      </c>
      <c r="K7" s="83">
        <v>96056.8</v>
      </c>
      <c r="L7" s="83">
        <v>80699.8</v>
      </c>
      <c r="M7" s="83">
        <v>86982.5</v>
      </c>
      <c r="N7" s="83">
        <v>56719</v>
      </c>
      <c r="O7" s="83">
        <v>61640.2</v>
      </c>
      <c r="P7" s="83">
        <v>31082.61</v>
      </c>
      <c r="Q7" s="83">
        <v>47262.55</v>
      </c>
      <c r="R7" s="83">
        <v>63311.5</v>
      </c>
    </row>
    <row r="8" spans="1:18" s="26" customFormat="1" ht="15">
      <c r="A8" s="82" t="s">
        <v>4</v>
      </c>
      <c r="B8" s="83">
        <v>44407</v>
      </c>
      <c r="C8" s="83">
        <v>50579</v>
      </c>
      <c r="D8" s="83">
        <v>55071.44</v>
      </c>
      <c r="E8" s="83">
        <v>78434</v>
      </c>
      <c r="F8" s="83">
        <v>86618</v>
      </c>
      <c r="G8" s="83">
        <v>55652.5</v>
      </c>
      <c r="H8" s="83">
        <v>36662</v>
      </c>
      <c r="I8" s="83">
        <v>45729</v>
      </c>
      <c r="J8" s="83">
        <v>60509.1</v>
      </c>
      <c r="K8" s="83">
        <v>76925.6</v>
      </c>
      <c r="L8" s="83">
        <v>65389.8</v>
      </c>
      <c r="M8" s="83">
        <v>83236.1</v>
      </c>
      <c r="N8" s="83">
        <v>77209</v>
      </c>
      <c r="O8" s="83">
        <v>93878.7</v>
      </c>
      <c r="P8" s="83">
        <v>81326</v>
      </c>
      <c r="Q8" s="83">
        <v>112857.4</v>
      </c>
      <c r="R8" s="83">
        <v>139097</v>
      </c>
    </row>
    <row r="9" spans="1:18" ht="15">
      <c r="A9" s="82" t="s">
        <v>5</v>
      </c>
      <c r="B9" s="83">
        <v>52686</v>
      </c>
      <c r="C9" s="83">
        <v>52648</v>
      </c>
      <c r="D9" s="83">
        <v>49546.75</v>
      </c>
      <c r="E9" s="83">
        <v>56504.77</v>
      </c>
      <c r="F9" s="83">
        <v>54716.59428600152</v>
      </c>
      <c r="G9" s="83">
        <v>50805.64</v>
      </c>
      <c r="H9" s="83">
        <v>51838.2</v>
      </c>
      <c r="I9" s="83">
        <v>52276</v>
      </c>
      <c r="J9" s="83">
        <v>55414.998780487804</v>
      </c>
      <c r="K9" s="83">
        <v>57269.796667</v>
      </c>
      <c r="L9" s="83">
        <v>45672.566234296464</v>
      </c>
      <c r="M9" s="83">
        <v>55101.92</v>
      </c>
      <c r="N9" s="83">
        <v>53516.5</v>
      </c>
      <c r="O9" s="83">
        <v>51050.13344080946</v>
      </c>
      <c r="P9" s="83">
        <v>47165.75658</v>
      </c>
      <c r="Q9" s="83">
        <v>54627.4764176986</v>
      </c>
      <c r="R9" s="83">
        <v>49989.68999770642</v>
      </c>
    </row>
    <row r="10" spans="1:18" ht="15">
      <c r="A10" s="84" t="s">
        <v>6</v>
      </c>
      <c r="B10" s="85">
        <v>18247</v>
      </c>
      <c r="C10" s="85">
        <v>18786</v>
      </c>
      <c r="D10" s="85">
        <v>14893.61</v>
      </c>
      <c r="E10" s="85">
        <v>15412.45</v>
      </c>
      <c r="F10" s="85">
        <v>17304.414798375856</v>
      </c>
      <c r="G10" s="85">
        <v>17130.48</v>
      </c>
      <c r="H10" s="85">
        <v>14213</v>
      </c>
      <c r="I10" s="85">
        <v>14773</v>
      </c>
      <c r="J10" s="85">
        <v>16926.901769834352</v>
      </c>
      <c r="K10" s="85">
        <v>17241.301481</v>
      </c>
      <c r="L10" s="85">
        <v>14532.2022</v>
      </c>
      <c r="M10" s="85">
        <v>14790.546400555362</v>
      </c>
      <c r="N10" s="85">
        <v>17280.25</v>
      </c>
      <c r="O10" s="85">
        <v>14995.527497000001</v>
      </c>
      <c r="P10" s="85">
        <v>14822.439245</v>
      </c>
      <c r="Q10" s="85">
        <v>15153.781875</v>
      </c>
      <c r="R10" s="85">
        <v>17863.94</v>
      </c>
    </row>
    <row r="11" spans="1:18" ht="15">
      <c r="A11" s="86" t="s">
        <v>59</v>
      </c>
      <c r="B11" s="87">
        <v>83835</v>
      </c>
      <c r="C11" s="87">
        <v>87896</v>
      </c>
      <c r="D11" s="87">
        <v>55169.44</v>
      </c>
      <c r="E11" s="87">
        <v>78597.8</v>
      </c>
      <c r="F11" s="87">
        <v>86291.76676436194</v>
      </c>
      <c r="G11" s="87">
        <v>74789</v>
      </c>
      <c r="H11" s="87">
        <v>62412.9</v>
      </c>
      <c r="I11" s="87">
        <v>51326</v>
      </c>
      <c r="J11" s="87">
        <v>70875.48753623187</v>
      </c>
      <c r="K11" s="87">
        <v>82414.744798</v>
      </c>
      <c r="L11" s="87">
        <v>59275.42</v>
      </c>
      <c r="M11" s="87">
        <v>56127.92999999999</v>
      </c>
      <c r="N11" s="87">
        <v>53825.86</v>
      </c>
      <c r="O11" s="87">
        <v>71614.49624968349</v>
      </c>
      <c r="P11" s="87">
        <v>66190.91178499999</v>
      </c>
      <c r="Q11" s="87">
        <v>75906.357844</v>
      </c>
      <c r="R11" s="87">
        <v>119602.15000000001</v>
      </c>
    </row>
    <row r="12" spans="1:28" ht="15">
      <c r="A12" s="1" t="s">
        <v>60</v>
      </c>
      <c r="B12" s="27"/>
      <c r="C12" s="27"/>
      <c r="D12" s="27"/>
      <c r="E12" s="28"/>
      <c r="F12" s="28"/>
      <c r="G12" s="28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ht="15">
      <c r="A13" s="316" t="s">
        <v>169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</row>
    <row r="14" spans="1:28" ht="15">
      <c r="A14" s="316" t="s">
        <v>168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</row>
    <row r="15" spans="1:28" ht="1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</row>
    <row r="16" spans="1:28" ht="15">
      <c r="A16" s="2"/>
      <c r="B16" s="123"/>
      <c r="C16" s="28"/>
      <c r="D16" s="28"/>
      <c r="E16" s="29"/>
      <c r="F16" s="28"/>
      <c r="G16" s="28"/>
      <c r="H16" s="28"/>
      <c r="I16" s="28"/>
      <c r="J16" s="28"/>
      <c r="K16" s="28"/>
      <c r="L16" s="28"/>
      <c r="M16" s="30"/>
      <c r="N16" s="28"/>
      <c r="O16" s="28"/>
      <c r="P16" s="19"/>
      <c r="Q16" s="30"/>
      <c r="R16" s="28"/>
      <c r="S16" s="31"/>
      <c r="T16" s="28"/>
      <c r="U16" s="28"/>
      <c r="V16" s="28"/>
      <c r="W16" s="28"/>
      <c r="X16" s="28"/>
      <c r="Y16" s="28"/>
      <c r="Z16" s="28"/>
      <c r="AA16" s="28"/>
      <c r="AB16" s="28"/>
    </row>
    <row r="17" ht="15">
      <c r="A17" s="49" t="s">
        <v>57</v>
      </c>
    </row>
    <row r="18" spans="1:17" ht="15">
      <c r="A18" s="75" t="s">
        <v>44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5.75" customHeight="1">
      <c r="A19" s="311" t="s">
        <v>58</v>
      </c>
      <c r="B19" s="296" t="s">
        <v>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</row>
    <row r="20" spans="1:17" ht="15">
      <c r="A20" s="312"/>
      <c r="B20" s="201" t="s">
        <v>26</v>
      </c>
      <c r="C20" s="201" t="s">
        <v>27</v>
      </c>
      <c r="D20" s="201" t="s">
        <v>28</v>
      </c>
      <c r="E20" s="201" t="s">
        <v>29</v>
      </c>
      <c r="F20" s="201" t="s">
        <v>30</v>
      </c>
      <c r="G20" s="201" t="s">
        <v>31</v>
      </c>
      <c r="H20" s="201" t="s">
        <v>32</v>
      </c>
      <c r="I20" s="201" t="s">
        <v>33</v>
      </c>
      <c r="J20" s="201" t="s">
        <v>34</v>
      </c>
      <c r="K20" s="201" t="s">
        <v>35</v>
      </c>
      <c r="L20" s="201" t="s">
        <v>36</v>
      </c>
      <c r="M20" s="201" t="s">
        <v>37</v>
      </c>
      <c r="N20" s="201" t="s">
        <v>38</v>
      </c>
      <c r="O20" s="201" t="s">
        <v>24</v>
      </c>
      <c r="P20" s="201" t="s">
        <v>21</v>
      </c>
      <c r="Q20" s="201" t="s">
        <v>43</v>
      </c>
    </row>
    <row r="21" spans="1:19" s="88" customFormat="1" ht="15">
      <c r="A21" s="21" t="s">
        <v>54</v>
      </c>
      <c r="B21" s="85">
        <v>163591</v>
      </c>
      <c r="C21" s="85">
        <v>161703</v>
      </c>
      <c r="D21" s="85">
        <v>158377</v>
      </c>
      <c r="E21" s="85">
        <v>161253</v>
      </c>
      <c r="F21" s="85">
        <v>165752</v>
      </c>
      <c r="G21" s="85">
        <v>139551</v>
      </c>
      <c r="H21" s="85">
        <v>162195</v>
      </c>
      <c r="I21" s="85">
        <v>160337</v>
      </c>
      <c r="J21" s="85">
        <v>166248</v>
      </c>
      <c r="K21" s="85">
        <v>138981.84895</v>
      </c>
      <c r="L21" s="85">
        <v>155151.094301</v>
      </c>
      <c r="M21" s="85">
        <v>149174.56180999998</v>
      </c>
      <c r="N21" s="85">
        <v>157501.65415100002</v>
      </c>
      <c r="O21" s="85">
        <v>145255.29594799998</v>
      </c>
      <c r="P21" s="85">
        <v>132218.94098400002</v>
      </c>
      <c r="Q21" s="85">
        <v>156309.75693799998</v>
      </c>
      <c r="R21" s="277"/>
      <c r="S21" s="278"/>
    </row>
    <row r="22" spans="1:17" ht="15">
      <c r="A22" s="82" t="s">
        <v>2</v>
      </c>
      <c r="B22" s="83">
        <v>14111</v>
      </c>
      <c r="C22" s="83">
        <v>18239</v>
      </c>
      <c r="D22" s="83">
        <v>13981</v>
      </c>
      <c r="E22" s="83">
        <v>17003</v>
      </c>
      <c r="F22" s="83">
        <v>17789</v>
      </c>
      <c r="G22" s="83">
        <v>11401</v>
      </c>
      <c r="H22" s="83">
        <v>10723</v>
      </c>
      <c r="I22" s="83">
        <v>14756</v>
      </c>
      <c r="J22" s="83">
        <v>11546</v>
      </c>
      <c r="K22" s="83">
        <v>7893.5</v>
      </c>
      <c r="L22" s="83">
        <v>16480.9</v>
      </c>
      <c r="M22" s="83">
        <v>10752</v>
      </c>
      <c r="N22" s="83">
        <v>16382.9</v>
      </c>
      <c r="O22" s="83">
        <v>8655</v>
      </c>
      <c r="P22" s="83">
        <v>8680</v>
      </c>
      <c r="Q22" s="83">
        <v>16258.1</v>
      </c>
    </row>
    <row r="23" spans="1:17" s="26" customFormat="1" ht="15">
      <c r="A23" s="82" t="s">
        <v>4</v>
      </c>
      <c r="B23" s="83">
        <v>11431</v>
      </c>
      <c r="C23" s="83">
        <v>18616</v>
      </c>
      <c r="D23" s="83">
        <v>15210</v>
      </c>
      <c r="E23" s="83">
        <v>15010</v>
      </c>
      <c r="F23" s="83">
        <v>17979</v>
      </c>
      <c r="G23" s="83">
        <v>10921</v>
      </c>
      <c r="H23" s="83">
        <v>22270</v>
      </c>
      <c r="I23" s="83">
        <v>17312</v>
      </c>
      <c r="J23" s="83">
        <v>16344</v>
      </c>
      <c r="K23" s="83">
        <v>11864.952381</v>
      </c>
      <c r="L23" s="83">
        <v>15094</v>
      </c>
      <c r="M23" s="83">
        <v>18015</v>
      </c>
      <c r="N23" s="83">
        <v>18743.2</v>
      </c>
      <c r="O23" s="83">
        <v>10733.6</v>
      </c>
      <c r="P23" s="83">
        <v>13692.4</v>
      </c>
      <c r="Q23" s="83">
        <v>15942.5</v>
      </c>
    </row>
    <row r="24" spans="1:17" ht="15">
      <c r="A24" s="82" t="s">
        <v>5</v>
      </c>
      <c r="B24" s="83">
        <v>52498</v>
      </c>
      <c r="C24" s="83">
        <v>49906</v>
      </c>
      <c r="D24" s="83">
        <v>50017</v>
      </c>
      <c r="E24" s="83">
        <v>53533</v>
      </c>
      <c r="F24" s="83">
        <v>51400</v>
      </c>
      <c r="G24" s="83">
        <v>48149</v>
      </c>
      <c r="H24" s="83">
        <v>51797</v>
      </c>
      <c r="I24" s="83">
        <v>56092</v>
      </c>
      <c r="J24" s="83">
        <v>55119</v>
      </c>
      <c r="K24" s="83">
        <v>50845.507601000005</v>
      </c>
      <c r="L24" s="83">
        <v>55437.365948</v>
      </c>
      <c r="M24" s="83">
        <v>52016.521826</v>
      </c>
      <c r="N24" s="83">
        <v>53182.718333</v>
      </c>
      <c r="O24" s="83">
        <v>53142.785963</v>
      </c>
      <c r="P24" s="83">
        <v>47929.261304</v>
      </c>
      <c r="Q24" s="83">
        <v>49753.972857</v>
      </c>
    </row>
    <row r="25" spans="1:17" ht="15">
      <c r="A25" s="84" t="s">
        <v>6</v>
      </c>
      <c r="B25" s="85">
        <v>19667</v>
      </c>
      <c r="C25" s="85">
        <v>15159</v>
      </c>
      <c r="D25" s="85">
        <v>14155</v>
      </c>
      <c r="E25" s="85">
        <v>18821</v>
      </c>
      <c r="F25" s="85">
        <v>17125</v>
      </c>
      <c r="G25" s="85">
        <v>19465</v>
      </c>
      <c r="H25" s="85">
        <v>17860</v>
      </c>
      <c r="I25" s="85">
        <v>16732</v>
      </c>
      <c r="J25" s="85">
        <v>17732</v>
      </c>
      <c r="K25" s="85">
        <v>16238.291481</v>
      </c>
      <c r="L25" s="85">
        <v>17404.599288</v>
      </c>
      <c r="M25" s="85">
        <v>16634.672766</v>
      </c>
      <c r="N25" s="85">
        <v>15743.530494</v>
      </c>
      <c r="O25" s="85">
        <v>14493.407732</v>
      </c>
      <c r="P25" s="85">
        <v>14401.786622000001</v>
      </c>
      <c r="Q25" s="85">
        <v>13695.09303</v>
      </c>
    </row>
    <row r="26" spans="1:17" ht="15">
      <c r="A26" s="86" t="s">
        <v>59</v>
      </c>
      <c r="B26" s="87">
        <v>65884</v>
      </c>
      <c r="C26" s="87">
        <v>59783</v>
      </c>
      <c r="D26" s="87">
        <v>65014</v>
      </c>
      <c r="E26" s="87">
        <v>56886</v>
      </c>
      <c r="F26" s="87">
        <v>61459</v>
      </c>
      <c r="G26" s="87">
        <v>49615</v>
      </c>
      <c r="H26" s="87">
        <v>59545</v>
      </c>
      <c r="I26" s="87">
        <v>55445</v>
      </c>
      <c r="J26" s="87">
        <v>65507</v>
      </c>
      <c r="K26" s="87">
        <v>52139.59748700001</v>
      </c>
      <c r="L26" s="87">
        <v>50734.22906500001</v>
      </c>
      <c r="M26" s="87">
        <v>51756.367218</v>
      </c>
      <c r="N26" s="87">
        <v>53449.305324</v>
      </c>
      <c r="O26" s="87">
        <v>58230.502253</v>
      </c>
      <c r="P26" s="87">
        <v>47515.493058</v>
      </c>
      <c r="Q26" s="87">
        <v>60660.091050999996</v>
      </c>
    </row>
    <row r="27" spans="1:28" ht="15">
      <c r="A27" s="1" t="s">
        <v>60</v>
      </c>
      <c r="B27" s="27"/>
      <c r="C27" s="27"/>
      <c r="D27" s="27"/>
      <c r="E27" s="28"/>
      <c r="F27" s="28"/>
      <c r="G27" s="28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">
      <c r="A28" s="316" t="s">
        <v>169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</row>
    <row r="29" spans="1:28" ht="15">
      <c r="A29" s="316" t="s">
        <v>168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</row>
    <row r="30" spans="1:28" ht="1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</row>
    <row r="31" spans="1:28" ht="1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</row>
    <row r="32" ht="15">
      <c r="A32" s="49" t="s">
        <v>57</v>
      </c>
    </row>
    <row r="33" spans="1:17" ht="15">
      <c r="A33" s="75" t="s">
        <v>102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5.75" customHeight="1">
      <c r="A34" s="311" t="s">
        <v>58</v>
      </c>
      <c r="B34" s="296" t="s">
        <v>8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</row>
    <row r="35" spans="1:17" ht="15">
      <c r="A35" s="312"/>
      <c r="B35" s="201">
        <v>2000</v>
      </c>
      <c r="C35" s="201">
        <v>2001</v>
      </c>
      <c r="D35" s="201">
        <v>2002</v>
      </c>
      <c r="E35" s="201">
        <v>2003</v>
      </c>
      <c r="F35" s="201">
        <v>2004</v>
      </c>
      <c r="G35" s="201">
        <v>2005</v>
      </c>
      <c r="H35" s="201">
        <v>2006</v>
      </c>
      <c r="I35" s="201">
        <v>2007</v>
      </c>
      <c r="J35" s="201">
        <v>2008</v>
      </c>
      <c r="K35" s="201">
        <v>2009</v>
      </c>
      <c r="L35" s="201">
        <v>2010</v>
      </c>
      <c r="M35" s="201">
        <v>2011</v>
      </c>
      <c r="N35" s="201">
        <v>2012</v>
      </c>
      <c r="O35" s="201">
        <v>2013</v>
      </c>
      <c r="P35" s="201">
        <v>2014</v>
      </c>
      <c r="Q35" s="201">
        <v>2015</v>
      </c>
    </row>
    <row r="36" spans="1:17" s="88" customFormat="1" ht="15">
      <c r="A36" s="21" t="s">
        <v>54</v>
      </c>
      <c r="B36" s="85">
        <v>447553</v>
      </c>
      <c r="C36" s="85">
        <v>448999</v>
      </c>
      <c r="D36" s="85">
        <v>404582.65</v>
      </c>
      <c r="E36" s="85">
        <v>472816.52</v>
      </c>
      <c r="F36" s="85">
        <v>494531.0758487393</v>
      </c>
      <c r="G36" s="85">
        <v>408953.22</v>
      </c>
      <c r="H36" s="85">
        <v>380372.1</v>
      </c>
      <c r="I36" s="85">
        <v>383690</v>
      </c>
      <c r="J36" s="85">
        <v>442231.688086554</v>
      </c>
      <c r="K36" s="85">
        <v>468890.091896</v>
      </c>
      <c r="L36" s="85">
        <v>420720.88273529644</v>
      </c>
      <c r="M36" s="85">
        <v>445413.55821055535</v>
      </c>
      <c r="N36" s="85">
        <v>416052.264151</v>
      </c>
      <c r="O36" s="85">
        <v>438434.35313549294</v>
      </c>
      <c r="P36" s="85">
        <v>372806.65859400004</v>
      </c>
      <c r="Q36" s="85">
        <v>462117.32307469856</v>
      </c>
    </row>
    <row r="37" spans="1:17" ht="15">
      <c r="A37" s="82" t="s">
        <v>2</v>
      </c>
      <c r="B37" s="83">
        <v>98898</v>
      </c>
      <c r="C37" s="83">
        <v>95625</v>
      </c>
      <c r="D37" s="83">
        <v>85505.41</v>
      </c>
      <c r="E37" s="83">
        <v>99617.5</v>
      </c>
      <c r="F37" s="83">
        <v>101637.3</v>
      </c>
      <c r="G37" s="83">
        <v>82425.6</v>
      </c>
      <c r="H37" s="83">
        <v>63774</v>
      </c>
      <c r="I37" s="83">
        <v>74005</v>
      </c>
      <c r="J37" s="83">
        <v>83803.2</v>
      </c>
      <c r="K37" s="83">
        <v>103950.3</v>
      </c>
      <c r="L37" s="83">
        <v>97180.70000000001</v>
      </c>
      <c r="M37" s="83">
        <v>97734.5</v>
      </c>
      <c r="N37" s="83">
        <v>73101.9</v>
      </c>
      <c r="O37" s="83">
        <v>70295.2</v>
      </c>
      <c r="P37" s="83">
        <v>39762.61</v>
      </c>
      <c r="Q37" s="83">
        <v>63520.65</v>
      </c>
    </row>
    <row r="38" spans="1:17" s="26" customFormat="1" ht="15">
      <c r="A38" s="82" t="s">
        <v>4</v>
      </c>
      <c r="B38" s="83">
        <v>55838</v>
      </c>
      <c r="C38" s="83">
        <v>69195</v>
      </c>
      <c r="D38" s="83">
        <v>70281.44</v>
      </c>
      <c r="E38" s="83">
        <v>93444</v>
      </c>
      <c r="F38" s="83">
        <v>104597</v>
      </c>
      <c r="G38" s="83">
        <v>66573.5</v>
      </c>
      <c r="H38" s="83">
        <v>58932</v>
      </c>
      <c r="I38" s="83">
        <v>63041</v>
      </c>
      <c r="J38" s="83">
        <v>76853.1</v>
      </c>
      <c r="K38" s="83">
        <v>88790.552381</v>
      </c>
      <c r="L38" s="83">
        <v>80483.8</v>
      </c>
      <c r="M38" s="83">
        <v>101251.1</v>
      </c>
      <c r="N38" s="83">
        <v>95952.2</v>
      </c>
      <c r="O38" s="83">
        <v>104612.3</v>
      </c>
      <c r="P38" s="83">
        <v>95018.4</v>
      </c>
      <c r="Q38" s="83">
        <v>128799.9</v>
      </c>
    </row>
    <row r="39" spans="1:17" ht="15">
      <c r="A39" s="82" t="s">
        <v>5</v>
      </c>
      <c r="B39" s="83">
        <v>105184</v>
      </c>
      <c r="C39" s="83">
        <v>102554</v>
      </c>
      <c r="D39" s="83">
        <v>99563.75</v>
      </c>
      <c r="E39" s="83">
        <v>110037.76999999999</v>
      </c>
      <c r="F39" s="83">
        <v>106116.59428600152</v>
      </c>
      <c r="G39" s="83">
        <v>98954.64</v>
      </c>
      <c r="H39" s="83">
        <v>103635.2</v>
      </c>
      <c r="I39" s="83">
        <v>108368</v>
      </c>
      <c r="J39" s="83">
        <v>110533.9987804878</v>
      </c>
      <c r="K39" s="83">
        <v>108115.304268</v>
      </c>
      <c r="L39" s="83">
        <v>101109.93218229647</v>
      </c>
      <c r="M39" s="83">
        <v>107118.441826</v>
      </c>
      <c r="N39" s="83">
        <v>106699.218333</v>
      </c>
      <c r="O39" s="83">
        <v>104192.91940380947</v>
      </c>
      <c r="P39" s="83">
        <v>95095.017884</v>
      </c>
      <c r="Q39" s="83">
        <v>104381.44927469859</v>
      </c>
    </row>
    <row r="40" spans="1:17" ht="15">
      <c r="A40" s="84" t="s">
        <v>6</v>
      </c>
      <c r="B40" s="85">
        <v>37914</v>
      </c>
      <c r="C40" s="85">
        <v>33945</v>
      </c>
      <c r="D40" s="85">
        <v>29048.61</v>
      </c>
      <c r="E40" s="85">
        <v>34233.45</v>
      </c>
      <c r="F40" s="85">
        <v>34429.41479837586</v>
      </c>
      <c r="G40" s="85">
        <v>36595.479999999996</v>
      </c>
      <c r="H40" s="85">
        <v>32073</v>
      </c>
      <c r="I40" s="85">
        <v>31505</v>
      </c>
      <c r="J40" s="85">
        <v>34658.90176983435</v>
      </c>
      <c r="K40" s="85">
        <v>33479.592961999995</v>
      </c>
      <c r="L40" s="85">
        <v>31936.801488</v>
      </c>
      <c r="M40" s="85">
        <v>31425.219166555362</v>
      </c>
      <c r="N40" s="85">
        <v>33023.780494</v>
      </c>
      <c r="O40" s="85">
        <v>29488.935229000002</v>
      </c>
      <c r="P40" s="85">
        <v>29224.225867</v>
      </c>
      <c r="Q40" s="85">
        <v>28848.874905</v>
      </c>
    </row>
    <row r="41" spans="1:17" ht="15">
      <c r="A41" s="86" t="s">
        <v>59</v>
      </c>
      <c r="B41" s="87">
        <v>149719</v>
      </c>
      <c r="C41" s="87">
        <v>147679</v>
      </c>
      <c r="D41" s="87">
        <v>120183.44</v>
      </c>
      <c r="E41" s="87">
        <v>135483.8</v>
      </c>
      <c r="F41" s="87">
        <v>147750.76676436194</v>
      </c>
      <c r="G41" s="87">
        <v>124404</v>
      </c>
      <c r="H41" s="87">
        <v>121957.9</v>
      </c>
      <c r="I41" s="87">
        <v>106771</v>
      </c>
      <c r="J41" s="87">
        <v>136382.48753623187</v>
      </c>
      <c r="K41" s="87">
        <v>134554.34228500002</v>
      </c>
      <c r="L41" s="87">
        <v>110009.649065</v>
      </c>
      <c r="M41" s="87">
        <v>107884.29721799999</v>
      </c>
      <c r="N41" s="87">
        <v>107275.165324</v>
      </c>
      <c r="O41" s="87">
        <v>129844.99850268349</v>
      </c>
      <c r="P41" s="87">
        <v>113706.404843</v>
      </c>
      <c r="Q41" s="87">
        <v>136566.44889499998</v>
      </c>
    </row>
    <row r="42" spans="1:28" ht="15">
      <c r="A42" s="1" t="s">
        <v>60</v>
      </c>
      <c r="B42" s="27"/>
      <c r="C42" s="27"/>
      <c r="D42" s="27"/>
      <c r="E42" s="28"/>
      <c r="F42" s="28"/>
      <c r="G42" s="28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">
      <c r="A43" s="316" t="s">
        <v>169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</row>
    <row r="44" spans="1:28" ht="15">
      <c r="A44" s="316" t="s">
        <v>168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</row>
    <row r="45" spans="1:28" ht="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</row>
    <row r="46" spans="1:28" ht="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</row>
    <row r="47" spans="1:28" ht="15">
      <c r="A47" s="49" t="s">
        <v>61</v>
      </c>
      <c r="B47" s="19"/>
      <c r="C47" s="19"/>
      <c r="D47" s="19"/>
      <c r="E47" s="14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17" ht="15">
      <c r="A48" s="75" t="s">
        <v>80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8" ht="15">
      <c r="A49" s="311" t="s">
        <v>58</v>
      </c>
      <c r="B49" s="318" t="s">
        <v>62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5">
      <c r="A50" s="312"/>
      <c r="B50" s="200" t="s">
        <v>81</v>
      </c>
      <c r="C50" s="200" t="s">
        <v>82</v>
      </c>
      <c r="D50" s="200" t="s">
        <v>83</v>
      </c>
      <c r="E50" s="200" t="s">
        <v>84</v>
      </c>
      <c r="F50" s="200" t="s">
        <v>85</v>
      </c>
      <c r="G50" s="200" t="s">
        <v>86</v>
      </c>
      <c r="H50" s="200" t="s">
        <v>87</v>
      </c>
      <c r="I50" s="200" t="s">
        <v>88</v>
      </c>
      <c r="J50" s="200" t="s">
        <v>89</v>
      </c>
      <c r="K50" s="200" t="s">
        <v>90</v>
      </c>
      <c r="L50" s="200" t="s">
        <v>91</v>
      </c>
      <c r="M50" s="200" t="s">
        <v>92</v>
      </c>
      <c r="N50" s="200" t="s">
        <v>93</v>
      </c>
      <c r="O50" s="200" t="s">
        <v>94</v>
      </c>
      <c r="P50" s="200" t="s">
        <v>69</v>
      </c>
      <c r="Q50" s="200" t="s">
        <v>70</v>
      </c>
      <c r="R50" s="200" t="s">
        <v>95</v>
      </c>
    </row>
    <row r="51" spans="1:18" s="88" customFormat="1" ht="15">
      <c r="A51" s="78" t="s">
        <v>54</v>
      </c>
      <c r="B51" s="85">
        <v>1088649</v>
      </c>
      <c r="C51" s="85">
        <v>988810</v>
      </c>
      <c r="D51" s="85">
        <v>950127</v>
      </c>
      <c r="E51" s="85">
        <v>946206</v>
      </c>
      <c r="F51" s="85">
        <v>1016602</v>
      </c>
      <c r="G51" s="85">
        <v>1008854</v>
      </c>
      <c r="H51" s="85">
        <v>896704</v>
      </c>
      <c r="I51" s="85">
        <v>1039234.9674429693</v>
      </c>
      <c r="J51" s="85">
        <v>1105208</v>
      </c>
      <c r="K51" s="85">
        <v>1078041</v>
      </c>
      <c r="L51" s="85">
        <v>724294.0668584742</v>
      </c>
      <c r="M51" s="85">
        <v>898244.5192934675</v>
      </c>
      <c r="N51" s="85">
        <v>799153.2097168352</v>
      </c>
      <c r="O51" s="85">
        <v>852190.258741301</v>
      </c>
      <c r="P51" s="85">
        <v>796694.8516441</v>
      </c>
      <c r="Q51" s="85">
        <v>780997.1246441749</v>
      </c>
      <c r="R51" s="85">
        <v>874177.982095839</v>
      </c>
    </row>
    <row r="52" spans="1:18" ht="15">
      <c r="A52" s="82" t="s">
        <v>2</v>
      </c>
      <c r="B52" s="83">
        <v>99413</v>
      </c>
      <c r="C52" s="83">
        <v>76409</v>
      </c>
      <c r="D52" s="83">
        <v>102975</v>
      </c>
      <c r="E52" s="83">
        <v>79283</v>
      </c>
      <c r="F52" s="83">
        <v>89855</v>
      </c>
      <c r="G52" s="83">
        <v>89428</v>
      </c>
      <c r="H52" s="83">
        <v>61819</v>
      </c>
      <c r="I52" s="83">
        <v>60871.58531801197</v>
      </c>
      <c r="J52" s="83">
        <v>86848</v>
      </c>
      <c r="K52" s="83">
        <v>62695</v>
      </c>
      <c r="L52" s="83">
        <v>42502.54869246052</v>
      </c>
      <c r="M52" s="83">
        <v>85080.71713577265</v>
      </c>
      <c r="N52" s="83">
        <v>50960.36152671756</v>
      </c>
      <c r="O52" s="83">
        <v>82671.76327450182</v>
      </c>
      <c r="P52" s="83">
        <v>41866.1015537601</v>
      </c>
      <c r="Q52" s="83">
        <v>49252.239632073586</v>
      </c>
      <c r="R52" s="83">
        <v>84048.13941446862</v>
      </c>
    </row>
    <row r="53" spans="1:18" s="26" customFormat="1" ht="15">
      <c r="A53" s="82" t="s">
        <v>4</v>
      </c>
      <c r="B53" s="83">
        <v>83422</v>
      </c>
      <c r="C53" s="83">
        <v>64539</v>
      </c>
      <c r="D53" s="83">
        <v>111371</v>
      </c>
      <c r="E53" s="83">
        <v>91904</v>
      </c>
      <c r="F53" s="83">
        <v>78828</v>
      </c>
      <c r="G53" s="83">
        <v>92392</v>
      </c>
      <c r="H53" s="83">
        <v>64189</v>
      </c>
      <c r="I53" s="83">
        <v>130357.89140824585</v>
      </c>
      <c r="J53" s="83">
        <v>105335</v>
      </c>
      <c r="K53" s="83">
        <v>98391</v>
      </c>
      <c r="L53" s="83">
        <v>63554.719413488245</v>
      </c>
      <c r="M53" s="83">
        <v>76377.42584609512</v>
      </c>
      <c r="N53" s="83">
        <v>88171.60711623926</v>
      </c>
      <c r="O53" s="83">
        <v>94968.99907501951</v>
      </c>
      <c r="P53" s="83">
        <v>56429.72135313216</v>
      </c>
      <c r="Q53" s="83">
        <v>79609.01295601061</v>
      </c>
      <c r="R53" s="83">
        <v>96749.8658451096</v>
      </c>
    </row>
    <row r="54" spans="1:18" ht="15">
      <c r="A54" s="82" t="s">
        <v>5</v>
      </c>
      <c r="B54" s="83">
        <v>444582</v>
      </c>
      <c r="C54" s="83">
        <v>385568</v>
      </c>
      <c r="D54" s="83">
        <v>346301</v>
      </c>
      <c r="E54" s="83">
        <v>346816</v>
      </c>
      <c r="F54" s="83">
        <v>383523</v>
      </c>
      <c r="G54" s="83">
        <v>366958</v>
      </c>
      <c r="H54" s="83">
        <v>353933</v>
      </c>
      <c r="I54" s="83">
        <v>400649.11897795537</v>
      </c>
      <c r="J54" s="83">
        <v>454088</v>
      </c>
      <c r="K54" s="83">
        <v>456937</v>
      </c>
      <c r="L54" s="83">
        <v>297237.34805015626</v>
      </c>
      <c r="M54" s="83">
        <v>382459.8826391129</v>
      </c>
      <c r="N54" s="83">
        <v>324945.1505095152</v>
      </c>
      <c r="O54" s="83">
        <v>332264.0882779575</v>
      </c>
      <c r="P54" s="83">
        <v>334995.928680561</v>
      </c>
      <c r="Q54" s="83">
        <v>317977.97790513665</v>
      </c>
      <c r="R54" s="83">
        <v>318732.99310595915</v>
      </c>
    </row>
    <row r="55" spans="1:18" ht="15">
      <c r="A55" s="82" t="s">
        <v>6</v>
      </c>
      <c r="B55" s="83">
        <v>129528</v>
      </c>
      <c r="C55" s="83">
        <v>146418</v>
      </c>
      <c r="D55" s="83">
        <v>106410</v>
      </c>
      <c r="E55" s="83">
        <v>100523</v>
      </c>
      <c r="F55" s="83">
        <v>136153</v>
      </c>
      <c r="G55" s="83">
        <v>116405</v>
      </c>
      <c r="H55" s="83">
        <v>131984</v>
      </c>
      <c r="I55" s="83">
        <v>135206.41942875017</v>
      </c>
      <c r="J55" s="83">
        <v>129193</v>
      </c>
      <c r="K55" s="83">
        <v>137068</v>
      </c>
      <c r="L55" s="83">
        <v>109922.91671411821</v>
      </c>
      <c r="M55" s="83">
        <v>125465.74906161978</v>
      </c>
      <c r="N55" s="83">
        <v>111588.7334124617</v>
      </c>
      <c r="O55" s="83">
        <v>97241.95033072968</v>
      </c>
      <c r="P55" s="83">
        <v>98591.10070238606</v>
      </c>
      <c r="Q55" s="83">
        <v>97600.43628757664</v>
      </c>
      <c r="R55" s="83">
        <v>97992.27765143412</v>
      </c>
    </row>
    <row r="56" spans="1:18" ht="15">
      <c r="A56" s="86" t="s">
        <v>59</v>
      </c>
      <c r="B56" s="87">
        <v>331704</v>
      </c>
      <c r="C56" s="87">
        <v>315876</v>
      </c>
      <c r="D56" s="87">
        <v>283070</v>
      </c>
      <c r="E56" s="87">
        <v>327680</v>
      </c>
      <c r="F56" s="87">
        <v>328243</v>
      </c>
      <c r="G56" s="87">
        <v>343671</v>
      </c>
      <c r="H56" s="87">
        <v>284779</v>
      </c>
      <c r="I56" s="87">
        <v>312149.95231000596</v>
      </c>
      <c r="J56" s="87">
        <v>329744</v>
      </c>
      <c r="K56" s="87">
        <v>322950</v>
      </c>
      <c r="L56" s="87">
        <v>211076.5339882509</v>
      </c>
      <c r="M56" s="87">
        <v>228860.7446108671</v>
      </c>
      <c r="N56" s="87">
        <v>223487.35715190144</v>
      </c>
      <c r="O56" s="87">
        <v>245043.45778309257</v>
      </c>
      <c r="P56" s="87">
        <v>264811.9993542606</v>
      </c>
      <c r="Q56" s="87">
        <v>236557.45786337738</v>
      </c>
      <c r="R56" s="87">
        <v>276654.70607886737</v>
      </c>
    </row>
    <row r="57" spans="1:28" ht="15">
      <c r="A57" s="1" t="s">
        <v>60</v>
      </c>
      <c r="B57" s="27"/>
      <c r="C57" s="27"/>
      <c r="D57" s="27"/>
      <c r="E57" s="28"/>
      <c r="F57" s="28"/>
      <c r="G57" s="28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">
      <c r="A58" s="316" t="s">
        <v>169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</row>
    <row r="59" spans="1:28" ht="15">
      <c r="A59" s="316" t="s">
        <v>168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</row>
    <row r="60" spans="1:28" ht="15">
      <c r="A60" s="1" t="s">
        <v>39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</row>
    <row r="61" spans="1:28" ht="15">
      <c r="A61" s="1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</row>
    <row r="63" spans="1:28" ht="15">
      <c r="A63" s="49" t="s">
        <v>61</v>
      </c>
      <c r="B63" s="19"/>
      <c r="C63" s="19"/>
      <c r="D63" s="19"/>
      <c r="E63" s="14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17" ht="15">
      <c r="A64" s="75" t="s">
        <v>44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1:17" ht="15">
      <c r="A65" s="311" t="s">
        <v>58</v>
      </c>
      <c r="B65" s="318" t="s">
        <v>62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</row>
    <row r="66" spans="1:17" ht="15">
      <c r="A66" s="312"/>
      <c r="B66" s="201" t="s">
        <v>26</v>
      </c>
      <c r="C66" s="201" t="s">
        <v>27</v>
      </c>
      <c r="D66" s="201" t="s">
        <v>28</v>
      </c>
      <c r="E66" s="201" t="s">
        <v>29</v>
      </c>
      <c r="F66" s="201" t="s">
        <v>30</v>
      </c>
      <c r="G66" s="201" t="s">
        <v>31</v>
      </c>
      <c r="H66" s="201" t="s">
        <v>32</v>
      </c>
      <c r="I66" s="201" t="s">
        <v>33</v>
      </c>
      <c r="J66" s="201" t="s">
        <v>34</v>
      </c>
      <c r="K66" s="201" t="s">
        <v>35</v>
      </c>
      <c r="L66" s="201" t="s">
        <v>36</v>
      </c>
      <c r="M66" s="201" t="s">
        <v>37</v>
      </c>
      <c r="N66" s="201" t="s">
        <v>38</v>
      </c>
      <c r="O66" s="201" t="s">
        <v>24</v>
      </c>
      <c r="P66" s="201" t="s">
        <v>21</v>
      </c>
      <c r="Q66" s="201" t="s">
        <v>43</v>
      </c>
    </row>
    <row r="67" spans="1:17" s="88" customFormat="1" ht="15">
      <c r="A67" s="78" t="s">
        <v>54</v>
      </c>
      <c r="B67" s="85">
        <v>1605281.0999999999</v>
      </c>
      <c r="C67" s="85">
        <v>1548381.7933779624</v>
      </c>
      <c r="D67" s="85">
        <v>1442854.2201241353</v>
      </c>
      <c r="E67" s="85">
        <v>1806569.6444045883</v>
      </c>
      <c r="F67" s="85">
        <v>1890435.486574214</v>
      </c>
      <c r="G67" s="85">
        <v>1525396.0651439999</v>
      </c>
      <c r="H67" s="85">
        <v>1351295.8150809864</v>
      </c>
      <c r="I67" s="85">
        <v>1401614</v>
      </c>
      <c r="J67" s="85">
        <v>1686995</v>
      </c>
      <c r="K67" s="85">
        <v>1776978</v>
      </c>
      <c r="L67" s="85">
        <v>1537760.7441225885</v>
      </c>
      <c r="M67" s="85">
        <v>1385736.1361548724</v>
      </c>
      <c r="N67" s="85">
        <v>1376385.1021173103</v>
      </c>
      <c r="O67" s="85">
        <v>1435183.5761554232</v>
      </c>
      <c r="P67" s="85">
        <v>1254472.2818430422</v>
      </c>
      <c r="Q67" s="85">
        <v>1558044.4107596744</v>
      </c>
    </row>
    <row r="68" spans="1:17" ht="15">
      <c r="A68" s="82" t="s">
        <v>2</v>
      </c>
      <c r="B68" s="83">
        <v>449407.37</v>
      </c>
      <c r="C68" s="83">
        <v>424627.44819999987</v>
      </c>
      <c r="D68" s="83">
        <v>387527.7551938289</v>
      </c>
      <c r="E68" s="83">
        <v>466037.97913648875</v>
      </c>
      <c r="F68" s="83">
        <v>460310.6121701898</v>
      </c>
      <c r="G68" s="83">
        <v>378145.62409000006</v>
      </c>
      <c r="H68" s="83">
        <v>291007.04328220774</v>
      </c>
      <c r="I68" s="83">
        <v>335181</v>
      </c>
      <c r="J68" s="83">
        <v>415349</v>
      </c>
      <c r="K68" s="83">
        <v>504863</v>
      </c>
      <c r="L68" s="83">
        <v>447576.8248429863</v>
      </c>
      <c r="M68" s="83">
        <v>306384.90000247135</v>
      </c>
      <c r="N68" s="83">
        <v>275706.86521965236</v>
      </c>
      <c r="O68" s="83">
        <v>224181.327608733</v>
      </c>
      <c r="P68" s="83">
        <v>150768.72790911028</v>
      </c>
      <c r="Q68" s="83">
        <v>234395.32067477412</v>
      </c>
    </row>
    <row r="69" spans="1:17" s="26" customFormat="1" ht="15">
      <c r="A69" s="82" t="s">
        <v>4</v>
      </c>
      <c r="B69" s="83">
        <v>243221.58</v>
      </c>
      <c r="C69" s="83">
        <v>277537.60950000014</v>
      </c>
      <c r="D69" s="83">
        <v>316737.05514969997</v>
      </c>
      <c r="E69" s="83">
        <v>411559.6917864488</v>
      </c>
      <c r="F69" s="83">
        <v>403808.0076916473</v>
      </c>
      <c r="G69" s="83">
        <v>244591.62445000003</v>
      </c>
      <c r="H69" s="83">
        <v>215733.3424069206</v>
      </c>
      <c r="I69" s="83">
        <v>244665</v>
      </c>
      <c r="J69" s="83">
        <v>329612</v>
      </c>
      <c r="K69" s="83">
        <v>393463</v>
      </c>
      <c r="L69" s="83">
        <v>352570.4343256861</v>
      </c>
      <c r="M69" s="83">
        <v>354180.1110496419</v>
      </c>
      <c r="N69" s="83">
        <v>376954.90766320564</v>
      </c>
      <c r="O69" s="83">
        <v>426580.3948920496</v>
      </c>
      <c r="P69" s="83">
        <v>423359.39425497985</v>
      </c>
      <c r="Q69" s="83">
        <v>547321.1787472352</v>
      </c>
    </row>
    <row r="70" spans="1:17" ht="15">
      <c r="A70" s="82" t="s">
        <v>5</v>
      </c>
      <c r="B70" s="83">
        <v>389843.6</v>
      </c>
      <c r="C70" s="83">
        <v>363364.82151063037</v>
      </c>
      <c r="D70" s="83">
        <v>360329.77560883196</v>
      </c>
      <c r="E70" s="83">
        <v>404653.8184547205</v>
      </c>
      <c r="F70" s="83">
        <v>424690.7254623892</v>
      </c>
      <c r="G70" s="83">
        <v>379695.95054</v>
      </c>
      <c r="H70" s="83">
        <v>410375.5</v>
      </c>
      <c r="I70" s="83">
        <v>415395</v>
      </c>
      <c r="J70" s="83">
        <v>429156</v>
      </c>
      <c r="K70" s="83">
        <v>410107</v>
      </c>
      <c r="L70" s="83">
        <v>328410.0318062441</v>
      </c>
      <c r="M70" s="83">
        <v>376055.3171876118</v>
      </c>
      <c r="N70" s="83">
        <v>365235.2655274232</v>
      </c>
      <c r="O70" s="83">
        <v>345859.071077302</v>
      </c>
      <c r="P70" s="83">
        <v>322977.55066532135</v>
      </c>
      <c r="Q70" s="83">
        <v>371327.31722260476</v>
      </c>
    </row>
    <row r="71" spans="1:17" ht="15">
      <c r="A71" s="82" t="s">
        <v>6</v>
      </c>
      <c r="B71" s="83">
        <v>132313.53</v>
      </c>
      <c r="C71" s="83">
        <v>135412.21892773162</v>
      </c>
      <c r="D71" s="83">
        <v>106011.84467034703</v>
      </c>
      <c r="E71" s="83">
        <v>111479.2472364698</v>
      </c>
      <c r="F71" s="83">
        <v>126844.72851851706</v>
      </c>
      <c r="G71" s="83">
        <v>125040.512664</v>
      </c>
      <c r="H71" s="83">
        <v>103320.57526441298</v>
      </c>
      <c r="I71" s="83">
        <v>113248</v>
      </c>
      <c r="J71" s="83">
        <v>133806</v>
      </c>
      <c r="K71" s="83">
        <v>125429</v>
      </c>
      <c r="L71" s="83">
        <v>107057.79760472816</v>
      </c>
      <c r="M71" s="83">
        <v>111219.4031297861</v>
      </c>
      <c r="N71" s="83">
        <v>113549.3429939316</v>
      </c>
      <c r="O71" s="83">
        <v>99665.51561312482</v>
      </c>
      <c r="P71" s="83">
        <v>102052.3681263284</v>
      </c>
      <c r="Q71" s="83">
        <v>104467.44569451899</v>
      </c>
    </row>
    <row r="72" spans="1:17" ht="15">
      <c r="A72" s="86" t="s">
        <v>59</v>
      </c>
      <c r="B72" s="87">
        <v>390495.02</v>
      </c>
      <c r="C72" s="87">
        <v>347439.6952396004</v>
      </c>
      <c r="D72" s="87">
        <v>272247.78950142744</v>
      </c>
      <c r="E72" s="87">
        <v>412838.9077904605</v>
      </c>
      <c r="F72" s="87">
        <v>474781.41273147083</v>
      </c>
      <c r="G72" s="87">
        <v>397922.35339999996</v>
      </c>
      <c r="H72" s="87">
        <v>330859.35412744514</v>
      </c>
      <c r="I72" s="87">
        <v>293125</v>
      </c>
      <c r="J72" s="87">
        <v>379072</v>
      </c>
      <c r="K72" s="87">
        <v>343116</v>
      </c>
      <c r="L72" s="87">
        <v>302145.65554294374</v>
      </c>
      <c r="M72" s="87">
        <v>237896.40478536126</v>
      </c>
      <c r="N72" s="87">
        <v>244938.7207130973</v>
      </c>
      <c r="O72" s="87">
        <v>338897.266964214</v>
      </c>
      <c r="P72" s="87">
        <v>255314.24088730235</v>
      </c>
      <c r="Q72" s="87">
        <v>300533.14842054126</v>
      </c>
    </row>
    <row r="73" spans="1:28" ht="15">
      <c r="A73" s="1" t="s">
        <v>60</v>
      </c>
      <c r="B73" s="27"/>
      <c r="C73" s="27"/>
      <c r="D73" s="27"/>
      <c r="E73" s="28"/>
      <c r="F73" s="28"/>
      <c r="G73" s="28"/>
      <c r="H73" s="27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">
      <c r="A74" s="316" t="s">
        <v>169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</row>
    <row r="75" spans="1:28" ht="15">
      <c r="A75" s="316" t="s">
        <v>168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</row>
    <row r="76" spans="1:28" ht="15">
      <c r="A76" s="1" t="s">
        <v>39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</row>
    <row r="77" spans="1:28" ht="15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</row>
    <row r="78" ht="15">
      <c r="B78" s="124"/>
    </row>
    <row r="79" spans="1:28" ht="15">
      <c r="A79" s="49" t="s">
        <v>61</v>
      </c>
      <c r="B79" s="19"/>
      <c r="C79" s="19"/>
      <c r="D79" s="19"/>
      <c r="E79" s="14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17" ht="15">
      <c r="A80" s="75" t="s">
        <v>102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1:17" ht="15">
      <c r="A81" s="311" t="s">
        <v>58</v>
      </c>
      <c r="B81" s="318" t="s">
        <v>62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</row>
    <row r="82" spans="1:17" ht="15">
      <c r="A82" s="312"/>
      <c r="B82" s="201">
        <v>2000</v>
      </c>
      <c r="C82" s="201">
        <v>2001</v>
      </c>
      <c r="D82" s="201">
        <v>2002</v>
      </c>
      <c r="E82" s="201">
        <v>2003</v>
      </c>
      <c r="F82" s="201">
        <v>2004</v>
      </c>
      <c r="G82" s="201">
        <v>2005</v>
      </c>
      <c r="H82" s="201">
        <v>2006</v>
      </c>
      <c r="I82" s="201">
        <v>2007</v>
      </c>
      <c r="J82" s="201">
        <v>2008</v>
      </c>
      <c r="K82" s="201">
        <v>2009</v>
      </c>
      <c r="L82" s="201">
        <v>2010</v>
      </c>
      <c r="M82" s="201">
        <v>2011</v>
      </c>
      <c r="N82" s="201">
        <v>2012</v>
      </c>
      <c r="O82" s="201">
        <v>2013</v>
      </c>
      <c r="P82" s="201">
        <v>2014</v>
      </c>
      <c r="Q82" s="201">
        <v>2015</v>
      </c>
    </row>
    <row r="83" spans="1:17" s="88" customFormat="1" ht="15">
      <c r="A83" s="78" t="s">
        <v>54</v>
      </c>
      <c r="B83" s="85">
        <v>2693930.0999999996</v>
      </c>
      <c r="C83" s="85">
        <v>2537191.7933779624</v>
      </c>
      <c r="D83" s="85">
        <v>2392981.2201241353</v>
      </c>
      <c r="E83" s="85">
        <v>2752775.6444045883</v>
      </c>
      <c r="F83" s="85">
        <v>2907037.486574214</v>
      </c>
      <c r="G83" s="85">
        <v>2534250.0651439996</v>
      </c>
      <c r="H83" s="85">
        <v>2247999.8150809864</v>
      </c>
      <c r="I83" s="85">
        <v>2440848.9674429693</v>
      </c>
      <c r="J83" s="85">
        <v>2792203</v>
      </c>
      <c r="K83" s="85">
        <v>2855019</v>
      </c>
      <c r="L83" s="85">
        <v>2262054.8109810627</v>
      </c>
      <c r="M83" s="85">
        <v>2283980.65544834</v>
      </c>
      <c r="N83" s="85">
        <v>2175538.3118341453</v>
      </c>
      <c r="O83" s="85">
        <v>2287373.834896724</v>
      </c>
      <c r="P83" s="85">
        <v>2051167.1334871422</v>
      </c>
      <c r="Q83" s="85">
        <v>2339041.5354038496</v>
      </c>
    </row>
    <row r="84" spans="1:17" ht="15">
      <c r="A84" s="82" t="s">
        <v>2</v>
      </c>
      <c r="B84" s="83">
        <v>548820.37</v>
      </c>
      <c r="C84" s="83">
        <v>501036.44819999987</v>
      </c>
      <c r="D84" s="83">
        <v>490502.7551938289</v>
      </c>
      <c r="E84" s="83">
        <v>545320.9791364887</v>
      </c>
      <c r="F84" s="83">
        <v>550165.6121701899</v>
      </c>
      <c r="G84" s="83">
        <v>467573.62409000006</v>
      </c>
      <c r="H84" s="83">
        <v>352826.04328220774</v>
      </c>
      <c r="I84" s="83">
        <v>396052.585318012</v>
      </c>
      <c r="J84" s="83">
        <v>502197</v>
      </c>
      <c r="K84" s="83">
        <v>567558</v>
      </c>
      <c r="L84" s="83">
        <v>490079.3735354468</v>
      </c>
      <c r="M84" s="83">
        <v>391465.617138244</v>
      </c>
      <c r="N84" s="83">
        <v>326667.2267463699</v>
      </c>
      <c r="O84" s="83">
        <v>306853.0908832348</v>
      </c>
      <c r="P84" s="83">
        <v>192634.82946287037</v>
      </c>
      <c r="Q84" s="83">
        <v>283647.5603068477</v>
      </c>
    </row>
    <row r="85" spans="1:17" s="26" customFormat="1" ht="15">
      <c r="A85" s="82" t="s">
        <v>4</v>
      </c>
      <c r="B85" s="83">
        <v>326643.57999999996</v>
      </c>
      <c r="C85" s="83">
        <v>342076.60950000014</v>
      </c>
      <c r="D85" s="83">
        <v>428108.05514969997</v>
      </c>
      <c r="E85" s="83">
        <v>503463.6917864488</v>
      </c>
      <c r="F85" s="83">
        <v>482636.0076916473</v>
      </c>
      <c r="G85" s="83">
        <v>336983.62445</v>
      </c>
      <c r="H85" s="83">
        <v>279922.3424069206</v>
      </c>
      <c r="I85" s="83">
        <v>375022.89140824584</v>
      </c>
      <c r="J85" s="83">
        <v>434947</v>
      </c>
      <c r="K85" s="83">
        <v>491854</v>
      </c>
      <c r="L85" s="83">
        <v>416125.1537391743</v>
      </c>
      <c r="M85" s="83">
        <v>430557.53689573705</v>
      </c>
      <c r="N85" s="83">
        <v>465126.5147794449</v>
      </c>
      <c r="O85" s="83">
        <v>521549.3939670691</v>
      </c>
      <c r="P85" s="83">
        <v>479789.115608112</v>
      </c>
      <c r="Q85" s="83">
        <v>626930.1917032459</v>
      </c>
    </row>
    <row r="86" spans="1:17" ht="15">
      <c r="A86" s="82" t="s">
        <v>5</v>
      </c>
      <c r="B86" s="83">
        <v>834425.6</v>
      </c>
      <c r="C86" s="83">
        <v>748932.8215106304</v>
      </c>
      <c r="D86" s="83">
        <v>706630.775608832</v>
      </c>
      <c r="E86" s="83">
        <v>751469.8184547205</v>
      </c>
      <c r="F86" s="83">
        <v>808213.7254623892</v>
      </c>
      <c r="G86" s="83">
        <v>746653.95054</v>
      </c>
      <c r="H86" s="83">
        <v>764308.5</v>
      </c>
      <c r="I86" s="83">
        <v>816044.1189779553</v>
      </c>
      <c r="J86" s="83">
        <v>883244</v>
      </c>
      <c r="K86" s="83">
        <v>867044</v>
      </c>
      <c r="L86" s="83">
        <v>625647.3798564004</v>
      </c>
      <c r="M86" s="83">
        <v>758515.1998267247</v>
      </c>
      <c r="N86" s="83">
        <v>690180.4160369383</v>
      </c>
      <c r="O86" s="83">
        <v>678123.1593552595</v>
      </c>
      <c r="P86" s="83">
        <v>657973.4793458823</v>
      </c>
      <c r="Q86" s="83">
        <v>689305.2951277414</v>
      </c>
    </row>
    <row r="87" spans="1:17" ht="15">
      <c r="A87" s="82" t="s">
        <v>6</v>
      </c>
      <c r="B87" s="83">
        <v>261841.53</v>
      </c>
      <c r="C87" s="83">
        <v>281830.2189277316</v>
      </c>
      <c r="D87" s="83">
        <v>212421.84467034703</v>
      </c>
      <c r="E87" s="83">
        <v>212002.24723646982</v>
      </c>
      <c r="F87" s="83">
        <v>262997.72851851705</v>
      </c>
      <c r="G87" s="83">
        <v>241445.51266399998</v>
      </c>
      <c r="H87" s="83">
        <v>235304.57526441297</v>
      </c>
      <c r="I87" s="83">
        <v>248454.41942875017</v>
      </c>
      <c r="J87" s="83">
        <v>262999</v>
      </c>
      <c r="K87" s="83">
        <v>262497</v>
      </c>
      <c r="L87" s="83">
        <v>216980.71431884635</v>
      </c>
      <c r="M87" s="83">
        <v>236685.15219140588</v>
      </c>
      <c r="N87" s="83">
        <v>225138.07640639332</v>
      </c>
      <c r="O87" s="83">
        <v>196907.4659438545</v>
      </c>
      <c r="P87" s="83">
        <v>200643.46882871445</v>
      </c>
      <c r="Q87" s="83">
        <v>202067.88198209563</v>
      </c>
    </row>
    <row r="88" spans="1:17" ht="15">
      <c r="A88" s="86" t="s">
        <v>59</v>
      </c>
      <c r="B88" s="87">
        <v>722199.02</v>
      </c>
      <c r="C88" s="87">
        <v>663315.6952396004</v>
      </c>
      <c r="D88" s="87">
        <v>555317.7895014274</v>
      </c>
      <c r="E88" s="87">
        <v>740518.9077904605</v>
      </c>
      <c r="F88" s="87">
        <v>803024.4127314708</v>
      </c>
      <c r="G88" s="87">
        <v>741593.3533999999</v>
      </c>
      <c r="H88" s="87">
        <v>615638.3541274451</v>
      </c>
      <c r="I88" s="87">
        <v>605274.9523100059</v>
      </c>
      <c r="J88" s="87">
        <v>708816</v>
      </c>
      <c r="K88" s="87">
        <v>666066</v>
      </c>
      <c r="L88" s="87">
        <v>513222.1895311946</v>
      </c>
      <c r="M88" s="87">
        <v>466757.1493962284</v>
      </c>
      <c r="N88" s="87">
        <v>468426.0778649987</v>
      </c>
      <c r="O88" s="87">
        <v>583940.7247473066</v>
      </c>
      <c r="P88" s="87">
        <v>520126.24024156295</v>
      </c>
      <c r="Q88" s="87">
        <v>537090.6062839186</v>
      </c>
    </row>
    <row r="89" spans="1:28" ht="15">
      <c r="A89" s="1" t="s">
        <v>60</v>
      </c>
      <c r="B89" s="27"/>
      <c r="C89" s="27"/>
      <c r="D89" s="27"/>
      <c r="E89" s="28"/>
      <c r="F89" s="28"/>
      <c r="G89" s="28"/>
      <c r="H89" s="27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">
      <c r="A90" s="316" t="s">
        <v>169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</row>
    <row r="91" spans="1:28" ht="15">
      <c r="A91" s="316" t="s">
        <v>168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</row>
    <row r="92" spans="1:28" ht="15">
      <c r="A92" s="1" t="s">
        <v>39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</row>
    <row r="93" spans="1:28" ht="1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</row>
    <row r="95" ht="15">
      <c r="A95" s="49" t="s">
        <v>63</v>
      </c>
    </row>
    <row r="96" spans="1:17" ht="15">
      <c r="A96" s="75" t="s">
        <v>80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1:18" ht="15">
      <c r="A97" s="313" t="s">
        <v>58</v>
      </c>
      <c r="B97" s="315" t="s">
        <v>64</v>
      </c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</row>
    <row r="98" spans="1:18" ht="15">
      <c r="A98" s="314"/>
      <c r="B98" s="200" t="s">
        <v>81</v>
      </c>
      <c r="C98" s="200" t="s">
        <v>82</v>
      </c>
      <c r="D98" s="200" t="s">
        <v>83</v>
      </c>
      <c r="E98" s="200" t="s">
        <v>84</v>
      </c>
      <c r="F98" s="200" t="s">
        <v>85</v>
      </c>
      <c r="G98" s="200" t="s">
        <v>86</v>
      </c>
      <c r="H98" s="200" t="s">
        <v>87</v>
      </c>
      <c r="I98" s="200" t="s">
        <v>88</v>
      </c>
      <c r="J98" s="200" t="s">
        <v>89</v>
      </c>
      <c r="K98" s="200" t="s">
        <v>90</v>
      </c>
      <c r="L98" s="200" t="s">
        <v>91</v>
      </c>
      <c r="M98" s="200" t="s">
        <v>92</v>
      </c>
      <c r="N98" s="200" t="s">
        <v>93</v>
      </c>
      <c r="O98" s="200" t="s">
        <v>94</v>
      </c>
      <c r="P98" s="200" t="s">
        <v>69</v>
      </c>
      <c r="Q98" s="200" t="s">
        <v>70</v>
      </c>
      <c r="R98" s="200" t="s">
        <v>95</v>
      </c>
    </row>
    <row r="99" spans="1:18" s="84" customFormat="1" ht="12">
      <c r="A99" s="82" t="s">
        <v>2</v>
      </c>
      <c r="B99" s="126">
        <v>5.47</v>
      </c>
      <c r="C99" s="126">
        <v>5.41</v>
      </c>
      <c r="D99" s="126">
        <v>5.65</v>
      </c>
      <c r="E99" s="126">
        <v>5.67</v>
      </c>
      <c r="F99" s="126">
        <v>5.28</v>
      </c>
      <c r="G99" s="126">
        <v>5.027</v>
      </c>
      <c r="H99" s="126">
        <v>5.422231721698113</v>
      </c>
      <c r="I99" s="126">
        <v>5.676877202493901</v>
      </c>
      <c r="J99" s="126">
        <v>5.885722005871427</v>
      </c>
      <c r="K99" s="126">
        <v>5.43</v>
      </c>
      <c r="L99" s="126">
        <v>5.384499739337495</v>
      </c>
      <c r="M99" s="126">
        <v>5.16238294849023</v>
      </c>
      <c r="N99" s="126">
        <v>4.7396169574700115</v>
      </c>
      <c r="O99" s="126">
        <v>5.046222785618042</v>
      </c>
      <c r="P99" s="126">
        <v>4.837215661901802</v>
      </c>
      <c r="Q99" s="126">
        <v>5.674221155768846</v>
      </c>
      <c r="R99" s="126">
        <v>5.255932325760493</v>
      </c>
    </row>
    <row r="100" spans="1:18" s="84" customFormat="1" ht="12">
      <c r="A100" s="82" t="s">
        <v>4</v>
      </c>
      <c r="B100" s="126">
        <v>5.69</v>
      </c>
      <c r="C100" s="126">
        <v>5.65</v>
      </c>
      <c r="D100" s="126">
        <v>6</v>
      </c>
      <c r="E100" s="126">
        <v>6.04</v>
      </c>
      <c r="F100" s="126">
        <v>5.25</v>
      </c>
      <c r="G100" s="126">
        <v>5.1389</v>
      </c>
      <c r="H100" s="126">
        <v>5.877553333333333</v>
      </c>
      <c r="I100" s="126">
        <v>5.853627541589649</v>
      </c>
      <c r="J100" s="126">
        <v>6.084696221949509</v>
      </c>
      <c r="K100" s="126">
        <v>6.02</v>
      </c>
      <c r="L100" s="126">
        <v>5.3565085954547875</v>
      </c>
      <c r="M100" s="126">
        <v>5.060118314965889</v>
      </c>
      <c r="N100" s="126">
        <v>4.894343997570872</v>
      </c>
      <c r="O100" s="126">
        <v>5.066850861913628</v>
      </c>
      <c r="P100" s="126">
        <v>5.2572968391902215</v>
      </c>
      <c r="Q100" s="126">
        <v>5.814102199469094</v>
      </c>
      <c r="R100" s="126">
        <v>6.069437335410408</v>
      </c>
    </row>
    <row r="101" spans="1:18" s="84" customFormat="1" ht="12">
      <c r="A101" s="82" t="s">
        <v>5</v>
      </c>
      <c r="B101" s="126">
        <v>7.38</v>
      </c>
      <c r="C101" s="126">
        <v>7.34</v>
      </c>
      <c r="D101" s="126">
        <v>6.94</v>
      </c>
      <c r="E101" s="126">
        <v>6.93</v>
      </c>
      <c r="F101" s="126">
        <v>7.16</v>
      </c>
      <c r="G101" s="126">
        <v>7.139</v>
      </c>
      <c r="H101" s="126">
        <v>7.350776499225494</v>
      </c>
      <c r="I101" s="126">
        <v>7.734917635313414</v>
      </c>
      <c r="J101" s="126">
        <v>8.095478207993436</v>
      </c>
      <c r="K101" s="126">
        <v>8.29</v>
      </c>
      <c r="L101" s="126">
        <v>5.845892037948901</v>
      </c>
      <c r="M101" s="126">
        <v>6.898954813218553</v>
      </c>
      <c r="N101" s="126">
        <v>6.246960371485167</v>
      </c>
      <c r="O101" s="126">
        <v>6.247595058934528</v>
      </c>
      <c r="P101" s="126">
        <v>6.3036952732172855</v>
      </c>
      <c r="Q101" s="126">
        <v>6.634318352797133</v>
      </c>
      <c r="R101" s="126">
        <v>6.439155362123952</v>
      </c>
    </row>
    <row r="102" spans="1:18" s="84" customFormat="1" ht="12">
      <c r="A102" s="82" t="s">
        <v>6</v>
      </c>
      <c r="B102" s="126">
        <v>6.9</v>
      </c>
      <c r="C102" s="126">
        <v>7.44</v>
      </c>
      <c r="D102" s="126">
        <v>7.02</v>
      </c>
      <c r="E102" s="126">
        <v>7.1</v>
      </c>
      <c r="F102" s="126">
        <v>7.23</v>
      </c>
      <c r="G102" s="126">
        <v>6.797</v>
      </c>
      <c r="H102" s="126">
        <v>6.780591436079765</v>
      </c>
      <c r="I102" s="126">
        <v>7.570344250537891</v>
      </c>
      <c r="J102" s="126">
        <v>7.7215263941632255</v>
      </c>
      <c r="K102" s="126">
        <v>7.73</v>
      </c>
      <c r="L102" s="126">
        <v>6.769364673785795</v>
      </c>
      <c r="M102" s="126">
        <v>7.2087697616873605</v>
      </c>
      <c r="N102" s="126">
        <v>6.708201296303258</v>
      </c>
      <c r="O102" s="126">
        <v>6.176629210823421</v>
      </c>
      <c r="P102" s="126">
        <v>6.8024789287274885</v>
      </c>
      <c r="Q102" s="126">
        <v>6.776967250610653</v>
      </c>
      <c r="R102" s="126">
        <v>7.164438760277554</v>
      </c>
    </row>
    <row r="103" spans="1:18" s="84" customFormat="1" ht="12">
      <c r="A103" s="86" t="s">
        <v>59</v>
      </c>
      <c r="B103" s="127">
        <v>4.93</v>
      </c>
      <c r="C103" s="127">
        <v>4.79</v>
      </c>
      <c r="D103" s="127">
        <v>4.73</v>
      </c>
      <c r="E103" s="127">
        <v>5.04</v>
      </c>
      <c r="F103" s="127">
        <v>5.77</v>
      </c>
      <c r="G103" s="127">
        <v>5.59</v>
      </c>
      <c r="H103" s="127">
        <v>5.739783029394013</v>
      </c>
      <c r="I103" s="127">
        <v>5.242222021823428</v>
      </c>
      <c r="J103" s="127">
        <v>5.947021254702347</v>
      </c>
      <c r="K103" s="127">
        <v>4.93</v>
      </c>
      <c r="L103" s="127">
        <v>4.0482961925603425</v>
      </c>
      <c r="M103" s="127">
        <v>4.510973140395094</v>
      </c>
      <c r="N103" s="127">
        <v>4.31806498726163</v>
      </c>
      <c r="O103" s="127">
        <v>4.584595745401807</v>
      </c>
      <c r="P103" s="127">
        <v>4.547650957975684</v>
      </c>
      <c r="Q103" s="127">
        <v>4.978533161270629</v>
      </c>
      <c r="R103" s="127">
        <v>4.7888792057252205</v>
      </c>
    </row>
    <row r="104" spans="1:28" ht="15">
      <c r="A104" s="1" t="s">
        <v>60</v>
      </c>
      <c r="B104" s="27"/>
      <c r="C104" s="27"/>
      <c r="D104" s="27"/>
      <c r="E104" s="28"/>
      <c r="F104" s="28"/>
      <c r="G104" s="28"/>
      <c r="H104" s="27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">
      <c r="A105" s="316" t="s">
        <v>169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</row>
    <row r="106" spans="1:28" ht="15">
      <c r="A106" s="316" t="s">
        <v>65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</row>
    <row r="107" spans="1:28" ht="1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</row>
    <row r="109" ht="15">
      <c r="A109" s="49" t="s">
        <v>63</v>
      </c>
    </row>
    <row r="110" spans="1:17" ht="15">
      <c r="A110" s="75" t="s">
        <v>44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</row>
    <row r="111" spans="1:17" s="84" customFormat="1" ht="12">
      <c r="A111" s="311" t="s">
        <v>58</v>
      </c>
      <c r="B111" s="317" t="s">
        <v>64</v>
      </c>
      <c r="C111" s="317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</row>
    <row r="112" spans="1:17" s="84" customFormat="1" ht="12">
      <c r="A112" s="312"/>
      <c r="B112" s="201" t="s">
        <v>26</v>
      </c>
      <c r="C112" s="201" t="s">
        <v>27</v>
      </c>
      <c r="D112" s="201" t="s">
        <v>28</v>
      </c>
      <c r="E112" s="201" t="s">
        <v>29</v>
      </c>
      <c r="F112" s="201" t="s">
        <v>30</v>
      </c>
      <c r="G112" s="201" t="s">
        <v>31</v>
      </c>
      <c r="H112" s="201" t="s">
        <v>32</v>
      </c>
      <c r="I112" s="201" t="s">
        <v>33</v>
      </c>
      <c r="J112" s="201" t="s">
        <v>34</v>
      </c>
      <c r="K112" s="201" t="s">
        <v>35</v>
      </c>
      <c r="L112" s="201" t="s">
        <v>36</v>
      </c>
      <c r="M112" s="201" t="s">
        <v>37</v>
      </c>
      <c r="N112" s="201" t="s">
        <v>38</v>
      </c>
      <c r="O112" s="201" t="s">
        <v>24</v>
      </c>
      <c r="P112" s="201" t="s">
        <v>21</v>
      </c>
      <c r="Q112" s="201" t="s">
        <v>43</v>
      </c>
    </row>
    <row r="113" spans="1:17" s="84" customFormat="1" ht="12">
      <c r="A113" s="82" t="s">
        <v>2</v>
      </c>
      <c r="B113" s="126">
        <v>5.41</v>
      </c>
      <c r="C113" s="126">
        <v>5.65</v>
      </c>
      <c r="D113" s="126">
        <v>5.67</v>
      </c>
      <c r="E113" s="126">
        <v>5.28</v>
      </c>
      <c r="F113" s="126">
        <v>5.027</v>
      </c>
      <c r="G113" s="126">
        <v>5.422231721698113</v>
      </c>
      <c r="H113" s="126">
        <v>5.68</v>
      </c>
      <c r="I113" s="126">
        <v>5.885722005871427</v>
      </c>
      <c r="J113" s="126">
        <v>5.7</v>
      </c>
      <c r="K113" s="126">
        <v>5.255880735177997</v>
      </c>
      <c r="L113" s="126">
        <v>5.546194970036931</v>
      </c>
      <c r="M113" s="126">
        <v>3.522374040783736</v>
      </c>
      <c r="N113" s="126">
        <v>4.860926060396911</v>
      </c>
      <c r="O113" s="126">
        <v>3.6369338128158737</v>
      </c>
      <c r="P113" s="126">
        <v>4.850581335000834</v>
      </c>
      <c r="Q113" s="126">
        <v>4.968049772094096</v>
      </c>
    </row>
    <row r="114" spans="1:17" s="84" customFormat="1" ht="12">
      <c r="A114" s="82" t="s">
        <v>4</v>
      </c>
      <c r="B114" s="126">
        <v>5.65</v>
      </c>
      <c r="C114" s="126">
        <v>6</v>
      </c>
      <c r="D114" s="126">
        <v>6.04</v>
      </c>
      <c r="E114" s="126">
        <v>5.25</v>
      </c>
      <c r="F114" s="126">
        <v>5.1389</v>
      </c>
      <c r="G114" s="126">
        <v>5.877553333333333</v>
      </c>
      <c r="H114" s="126">
        <v>5.85</v>
      </c>
      <c r="I114" s="126">
        <v>6.084696221949509</v>
      </c>
      <c r="J114" s="126">
        <v>5.4</v>
      </c>
      <c r="K114" s="126">
        <v>5.114849029428295</v>
      </c>
      <c r="L114" s="126">
        <v>5.391826161353698</v>
      </c>
      <c r="M114" s="126">
        <v>4.255126213862037</v>
      </c>
      <c r="N114" s="126">
        <v>4.8822664153557955</v>
      </c>
      <c r="O114" s="126">
        <v>4.543952940252151</v>
      </c>
      <c r="P114" s="126">
        <v>5.20570782105329</v>
      </c>
      <c r="Q114" s="126">
        <v>4.999353102961271</v>
      </c>
    </row>
    <row r="115" spans="1:17" s="84" customFormat="1" ht="12">
      <c r="A115" s="82" t="s">
        <v>5</v>
      </c>
      <c r="B115" s="126">
        <v>7.34</v>
      </c>
      <c r="C115" s="126">
        <v>6.94</v>
      </c>
      <c r="D115" s="126">
        <v>6.93</v>
      </c>
      <c r="E115" s="126">
        <v>7.16</v>
      </c>
      <c r="F115" s="126">
        <v>7.139</v>
      </c>
      <c r="G115" s="126">
        <v>7.350776499225494</v>
      </c>
      <c r="H115" s="126">
        <v>7.73</v>
      </c>
      <c r="I115" s="126">
        <v>8.095478207993436</v>
      </c>
      <c r="J115" s="126">
        <v>7.7</v>
      </c>
      <c r="K115" s="126">
        <v>7.160957309159968</v>
      </c>
      <c r="L115" s="126">
        <v>7.190531622889941</v>
      </c>
      <c r="M115" s="126">
        <v>6.82472257205578</v>
      </c>
      <c r="N115" s="126">
        <v>6.965018767611723</v>
      </c>
      <c r="O115" s="126">
        <v>6.774890637226471</v>
      </c>
      <c r="P115" s="126">
        <v>6.8477127069403485</v>
      </c>
      <c r="Q115" s="126">
        <v>6.8402498658290005</v>
      </c>
    </row>
    <row r="116" spans="1:17" s="84" customFormat="1" ht="12">
      <c r="A116" s="82" t="s">
        <v>6</v>
      </c>
      <c r="B116" s="126">
        <v>7.44</v>
      </c>
      <c r="C116" s="126">
        <v>7.02</v>
      </c>
      <c r="D116" s="126">
        <v>7.1</v>
      </c>
      <c r="E116" s="126">
        <v>7.23</v>
      </c>
      <c r="F116" s="126">
        <v>6.797</v>
      </c>
      <c r="G116" s="126">
        <v>6.780591436079765</v>
      </c>
      <c r="H116" s="126">
        <v>7.57</v>
      </c>
      <c r="I116" s="126">
        <v>7.7215263941632255</v>
      </c>
      <c r="J116" s="126">
        <v>7.9</v>
      </c>
      <c r="K116" s="126">
        <v>7.274943693400437</v>
      </c>
      <c r="L116" s="126">
        <v>7.3669355911334735</v>
      </c>
      <c r="M116" s="126">
        <v>7.519627748546868</v>
      </c>
      <c r="N116" s="126">
        <v>6.57104746713338</v>
      </c>
      <c r="O116" s="126">
        <v>6.646349428725589</v>
      </c>
      <c r="P116" s="126">
        <v>6.884991494281439</v>
      </c>
      <c r="Q116" s="126">
        <v>6.893820074503282</v>
      </c>
    </row>
    <row r="117" spans="1:17" s="84" customFormat="1" ht="12">
      <c r="A117" s="86" t="s">
        <v>59</v>
      </c>
      <c r="B117" s="127">
        <v>4.79</v>
      </c>
      <c r="C117" s="127">
        <v>4.73</v>
      </c>
      <c r="D117" s="127">
        <v>5.04</v>
      </c>
      <c r="E117" s="127">
        <v>5.77</v>
      </c>
      <c r="F117" s="127">
        <v>5.59</v>
      </c>
      <c r="G117" s="127">
        <v>5.739783029394013</v>
      </c>
      <c r="H117" s="127">
        <v>5.24</v>
      </c>
      <c r="I117" s="127">
        <v>5.947021254702347</v>
      </c>
      <c r="J117" s="127">
        <v>5.3</v>
      </c>
      <c r="K117" s="127">
        <v>4.1632829471725765</v>
      </c>
      <c r="L117" s="127">
        <v>5.097317834997099</v>
      </c>
      <c r="M117" s="127">
        <v>4.238467457919102</v>
      </c>
      <c r="N117" s="127">
        <v>4.550577003564779</v>
      </c>
      <c r="O117" s="127">
        <v>4.732243954948043</v>
      </c>
      <c r="P117" s="127">
        <v>4.521179790673722</v>
      </c>
      <c r="Q117" s="127">
        <v>4.301186634358606</v>
      </c>
    </row>
    <row r="118" spans="1:28" ht="15">
      <c r="A118" s="1" t="s">
        <v>60</v>
      </c>
      <c r="B118" s="27"/>
      <c r="C118" s="27"/>
      <c r="D118" s="27"/>
      <c r="E118" s="28"/>
      <c r="F118" s="28"/>
      <c r="G118" s="28"/>
      <c r="H118" s="27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">
      <c r="A119" s="316" t="s">
        <v>169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</row>
    <row r="120" spans="1:28" ht="15">
      <c r="A120" s="316" t="s">
        <v>65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</row>
    <row r="123" ht="15">
      <c r="A123" s="49" t="s">
        <v>63</v>
      </c>
    </row>
    <row r="124" spans="1:17" ht="15">
      <c r="A124" s="75" t="s">
        <v>102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</row>
    <row r="125" spans="1:17" ht="15">
      <c r="A125" s="313" t="s">
        <v>58</v>
      </c>
      <c r="B125" s="315" t="s">
        <v>64</v>
      </c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</row>
    <row r="126" spans="1:17" ht="15">
      <c r="A126" s="314"/>
      <c r="B126" s="201">
        <v>2000</v>
      </c>
      <c r="C126" s="201">
        <v>2001</v>
      </c>
      <c r="D126" s="201">
        <v>2002</v>
      </c>
      <c r="E126" s="201">
        <v>2003</v>
      </c>
      <c r="F126" s="201">
        <v>2004</v>
      </c>
      <c r="G126" s="201">
        <v>2005</v>
      </c>
      <c r="H126" s="201">
        <v>2006</v>
      </c>
      <c r="I126" s="201">
        <v>2007</v>
      </c>
      <c r="J126" s="201">
        <v>2008</v>
      </c>
      <c r="K126" s="201">
        <v>2009</v>
      </c>
      <c r="L126" s="201">
        <v>2010</v>
      </c>
      <c r="M126" s="201">
        <v>2011</v>
      </c>
      <c r="N126" s="201">
        <v>2012</v>
      </c>
      <c r="O126" s="201">
        <v>2013</v>
      </c>
      <c r="P126" s="201">
        <v>2014</v>
      </c>
      <c r="Q126" s="201">
        <v>2015</v>
      </c>
    </row>
    <row r="127" spans="1:17" ht="15">
      <c r="A127" s="78" t="s">
        <v>54</v>
      </c>
      <c r="B127" s="128">
        <v>5.8172452809115445</v>
      </c>
      <c r="C127" s="128">
        <v>5.627124801785734</v>
      </c>
      <c r="D127" s="128">
        <v>5.866463533254652</v>
      </c>
      <c r="E127" s="128">
        <v>5.857710768172509</v>
      </c>
      <c r="F127" s="128">
        <v>5.9323412279475844</v>
      </c>
      <c r="G127" s="128">
        <v>5.823797515152214</v>
      </c>
      <c r="H127" s="128">
        <v>6.2841018502068655</v>
      </c>
      <c r="I127" s="128">
        <v>6.330856255104343</v>
      </c>
      <c r="J127" s="128">
        <v>6.399428393471235</v>
      </c>
      <c r="K127" s="128">
        <v>5.754274063040926</v>
      </c>
      <c r="L127" s="128">
        <v>5.591510704558748</v>
      </c>
      <c r="M127" s="128">
        <v>5.05988213409504</v>
      </c>
      <c r="N127" s="128">
        <v>5.335795928851669</v>
      </c>
      <c r="O127" s="128">
        <v>5.075375487234343</v>
      </c>
      <c r="P127" s="128">
        <v>5.316066538493407</v>
      </c>
      <c r="Q127" s="128">
        <v>5.3399543118501835</v>
      </c>
    </row>
    <row r="128" spans="1:17" ht="15">
      <c r="A128" s="26" t="s">
        <v>2</v>
      </c>
      <c r="B128" s="128">
        <v>5.330359856106705</v>
      </c>
      <c r="C128" s="128">
        <v>5.475987717630085</v>
      </c>
      <c r="D128" s="126">
        <v>5.464395294183107</v>
      </c>
      <c r="E128" s="126">
        <v>5.645407696388432</v>
      </c>
      <c r="F128" s="126">
        <v>5.455215869009025</v>
      </c>
      <c r="G128" s="126">
        <v>5.264662440099264</v>
      </c>
      <c r="H128" s="126">
        <v>5.474245070474272</v>
      </c>
      <c r="I128" s="126">
        <v>5.660158139227291</v>
      </c>
      <c r="J128" s="126">
        <v>5.771503633931403</v>
      </c>
      <c r="K128" s="126">
        <v>5.274565345883192</v>
      </c>
      <c r="L128" s="126">
        <v>5.531788222534287</v>
      </c>
      <c r="M128" s="126">
        <v>3.7836144679011516</v>
      </c>
      <c r="N128" s="126">
        <v>4.8415945627954216</v>
      </c>
      <c r="O128" s="126">
        <v>3.9328492572486207</v>
      </c>
      <c r="P128" s="126">
        <v>4.847670241438032</v>
      </c>
      <c r="Q128" s="126">
        <v>5.070336627608996</v>
      </c>
    </row>
    <row r="129" spans="1:17" ht="15">
      <c r="A129" s="26" t="s">
        <v>4</v>
      </c>
      <c r="B129" s="128">
        <v>5.529943380473476</v>
      </c>
      <c r="C129" s="128">
        <v>5.5164749153362385</v>
      </c>
      <c r="D129" s="126">
        <v>5.8097832568169006</v>
      </c>
      <c r="E129" s="126">
        <v>5.376358248114656</v>
      </c>
      <c r="F129" s="126">
        <v>4.749045614315418</v>
      </c>
      <c r="G129" s="126">
        <v>4.576623108995471</v>
      </c>
      <c r="H129" s="126">
        <v>5.882822487168119</v>
      </c>
      <c r="I129" s="126">
        <v>5.5151236254686955</v>
      </c>
      <c r="J129" s="126">
        <v>5.5890626064139415</v>
      </c>
      <c r="K129" s="126">
        <v>5.273465309168261</v>
      </c>
      <c r="L129" s="126">
        <v>5.386402013004393</v>
      </c>
      <c r="M129" s="126">
        <v>4.3786952001039054</v>
      </c>
      <c r="N129" s="126">
        <v>4.884551318779351</v>
      </c>
      <c r="O129" s="126">
        <v>4.630976692517788</v>
      </c>
      <c r="P129" s="126">
        <v>5.211722792713764</v>
      </c>
      <c r="Q129" s="126">
        <v>4.954019616808924</v>
      </c>
    </row>
    <row r="130" spans="1:17" ht="15">
      <c r="A130" s="26" t="s">
        <v>5</v>
      </c>
      <c r="B130" s="128">
        <v>7.389040493509108</v>
      </c>
      <c r="C130" s="128">
        <v>7.122789469030019</v>
      </c>
      <c r="D130" s="126">
        <v>7.105190913361692</v>
      </c>
      <c r="E130" s="126">
        <v>7.054612577830059</v>
      </c>
      <c r="F130" s="126">
        <v>7.466205585279544</v>
      </c>
      <c r="G130" s="126">
        <v>7.305408493503881</v>
      </c>
      <c r="H130" s="126">
        <v>7.644063440120336</v>
      </c>
      <c r="I130" s="126">
        <v>7.84107423614151</v>
      </c>
      <c r="J130" s="126">
        <v>7.920973657794793</v>
      </c>
      <c r="K130" s="126">
        <v>7.714683542426294</v>
      </c>
      <c r="L130" s="126">
        <v>6.4821784666366025</v>
      </c>
      <c r="M130" s="126">
        <v>6.861951326368674</v>
      </c>
      <c r="N130" s="126">
        <v>6.539947441047308</v>
      </c>
      <c r="O130" s="126">
        <v>6.505848663018651</v>
      </c>
      <c r="P130" s="126">
        <v>6.559495957822575</v>
      </c>
      <c r="Q130" s="126">
        <v>6.721209258803292</v>
      </c>
    </row>
    <row r="131" spans="1:17" ht="15">
      <c r="A131" s="26" t="s">
        <v>6</v>
      </c>
      <c r="B131" s="128">
        <v>7.073132712660068</v>
      </c>
      <c r="C131" s="128">
        <v>7.329212777357595</v>
      </c>
      <c r="D131" s="126">
        <v>7.068332656309952</v>
      </c>
      <c r="E131" s="126">
        <v>7.1701227950489415</v>
      </c>
      <c r="F131" s="126">
        <v>7.280130345530067</v>
      </c>
      <c r="G131" s="126">
        <v>7.048376279182192</v>
      </c>
      <c r="H131" s="126">
        <v>6.986892786519775</v>
      </c>
      <c r="I131" s="126">
        <v>7.61359419694022</v>
      </c>
      <c r="J131" s="126">
        <v>7.813653630128358</v>
      </c>
      <c r="K131" s="126">
        <v>7.505639698974577</v>
      </c>
      <c r="L131" s="126">
        <v>7.0515837856974795</v>
      </c>
      <c r="M131" s="126">
        <v>7.35157885232189</v>
      </c>
      <c r="N131" s="126">
        <v>6.63831900664377</v>
      </c>
      <c r="O131" s="126">
        <v>6.405774243358612</v>
      </c>
      <c r="P131" s="126">
        <v>6.844198258577724</v>
      </c>
      <c r="Q131" s="126">
        <v>6.836880231304171</v>
      </c>
    </row>
    <row r="132" spans="1:17" ht="15">
      <c r="A132" s="81" t="s">
        <v>59</v>
      </c>
      <c r="B132" s="129">
        <v>4.779047986098989</v>
      </c>
      <c r="C132" s="129">
        <v>4.313406783974512</v>
      </c>
      <c r="D132" s="127">
        <v>4.8308482142825975</v>
      </c>
      <c r="E132" s="127">
        <v>5.156393191857916</v>
      </c>
      <c r="F132" s="127">
        <v>5.608583168174892</v>
      </c>
      <c r="G132" s="127">
        <v>5.442966894192941</v>
      </c>
      <c r="H132" s="127">
        <v>5.495402075085271</v>
      </c>
      <c r="I132" s="127">
        <v>5.459272057706757</v>
      </c>
      <c r="J132" s="127">
        <v>5.611251300757479</v>
      </c>
      <c r="K132" s="127">
        <v>4.502826821773709</v>
      </c>
      <c r="L132" s="127">
        <v>4.606400475511102</v>
      </c>
      <c r="M132" s="127">
        <v>4.367843149344555</v>
      </c>
      <c r="N132" s="127">
        <v>4.436599702503149</v>
      </c>
      <c r="O132" s="127">
        <v>4.669142608808895</v>
      </c>
      <c r="P132" s="127">
        <v>4.1803595005174055</v>
      </c>
      <c r="Q132" s="127">
        <v>4.35166546570738</v>
      </c>
    </row>
    <row r="133" spans="1:28" ht="15">
      <c r="A133" s="1" t="s">
        <v>60</v>
      </c>
      <c r="B133" s="27"/>
      <c r="C133" s="27"/>
      <c r="D133" s="27"/>
      <c r="E133" s="28"/>
      <c r="F133" s="28"/>
      <c r="G133" s="28"/>
      <c r="H133" s="27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">
      <c r="A134" s="316" t="s">
        <v>169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6"/>
      <c r="AB134" s="316"/>
    </row>
    <row r="135" spans="1:28" ht="15">
      <c r="A135" s="316" t="s">
        <v>65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</row>
    <row r="137" spans="1:28" ht="15" hidden="1">
      <c r="A137" s="49" t="s">
        <v>103</v>
      </c>
      <c r="B137" s="19"/>
      <c r="C137" s="19"/>
      <c r="D137" s="19"/>
      <c r="E137" s="14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17" ht="15" hidden="1">
      <c r="A138" s="75" t="s">
        <v>102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</row>
    <row r="139" spans="1:17" ht="15" hidden="1">
      <c r="A139" s="311" t="s">
        <v>58</v>
      </c>
      <c r="B139" s="296" t="s">
        <v>104</v>
      </c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</row>
    <row r="140" spans="1:17" ht="15" hidden="1">
      <c r="A140" s="312"/>
      <c r="B140" s="201">
        <v>2000</v>
      </c>
      <c r="C140" s="201">
        <v>2001</v>
      </c>
      <c r="D140" s="201">
        <v>2002</v>
      </c>
      <c r="E140" s="201">
        <v>2003</v>
      </c>
      <c r="F140" s="201">
        <v>2004</v>
      </c>
      <c r="G140" s="201">
        <v>2005</v>
      </c>
      <c r="H140" s="201">
        <v>2006</v>
      </c>
      <c r="I140" s="201">
        <v>2007</v>
      </c>
      <c r="J140" s="201">
        <v>2008</v>
      </c>
      <c r="K140" s="201">
        <v>2009</v>
      </c>
      <c r="L140" s="201">
        <v>2010</v>
      </c>
      <c r="M140" s="201">
        <v>2011</v>
      </c>
      <c r="N140" s="201">
        <v>2012</v>
      </c>
      <c r="O140" s="201">
        <v>2013</v>
      </c>
      <c r="P140" s="201">
        <v>2014</v>
      </c>
      <c r="Q140" s="201">
        <v>2015</v>
      </c>
    </row>
    <row r="141" spans="1:17" s="88" customFormat="1" ht="15" hidden="1">
      <c r="A141" s="78" t="s">
        <v>54</v>
      </c>
      <c r="B141" s="125">
        <v>463093.7789128034</v>
      </c>
      <c r="C141" s="125">
        <v>450886</v>
      </c>
      <c r="D141" s="125">
        <v>407908.64999999997</v>
      </c>
      <c r="E141" s="125">
        <v>469940.52</v>
      </c>
      <c r="F141" s="125">
        <v>490032.0758487393</v>
      </c>
      <c r="G141" s="125">
        <v>435154.22</v>
      </c>
      <c r="H141" s="125">
        <v>357728.1</v>
      </c>
      <c r="I141" s="125">
        <v>385548</v>
      </c>
      <c r="J141" s="125">
        <v>436320.688086554</v>
      </c>
      <c r="K141" s="125">
        <v>496156.24294599995</v>
      </c>
      <c r="L141" s="125">
        <v>404551.6373842965</v>
      </c>
      <c r="M141" s="125">
        <v>451390.0907015554</v>
      </c>
      <c r="N141" s="125">
        <v>407725.17180999997</v>
      </c>
      <c r="O141" s="125">
        <v>450680.711338493</v>
      </c>
      <c r="P141" s="125">
        <v>385843.01355800004</v>
      </c>
      <c r="Q141" s="125">
        <v>438026.5071206986</v>
      </c>
    </row>
    <row r="142" spans="1:17" ht="15" hidden="1">
      <c r="A142" s="82" t="s">
        <v>2</v>
      </c>
      <c r="B142" s="85">
        <v>102961.22303473493</v>
      </c>
      <c r="C142" s="85">
        <v>91497</v>
      </c>
      <c r="D142" s="85">
        <v>89763.41</v>
      </c>
      <c r="E142" s="85">
        <v>96595.5</v>
      </c>
      <c r="F142" s="85">
        <v>100851.3</v>
      </c>
      <c r="G142" s="85">
        <v>88813.6</v>
      </c>
      <c r="H142" s="85">
        <v>64452</v>
      </c>
      <c r="I142" s="85">
        <v>69972</v>
      </c>
      <c r="J142" s="85">
        <v>87013.2</v>
      </c>
      <c r="K142" s="85">
        <v>107602.8</v>
      </c>
      <c r="L142" s="85">
        <v>88593.3</v>
      </c>
      <c r="M142" s="85">
        <v>103463.4</v>
      </c>
      <c r="N142" s="85">
        <v>67471</v>
      </c>
      <c r="O142" s="85">
        <v>78023.09999999999</v>
      </c>
      <c r="P142" s="85">
        <v>39737.61</v>
      </c>
      <c r="Q142" s="85">
        <v>55942.55</v>
      </c>
    </row>
    <row r="143" spans="1:17" s="26" customFormat="1" ht="15" hidden="1">
      <c r="A143" s="82" t="s">
        <v>4</v>
      </c>
      <c r="B143" s="85">
        <v>59068.15992970123</v>
      </c>
      <c r="C143" s="85">
        <v>62010</v>
      </c>
      <c r="D143" s="85">
        <v>73687.44</v>
      </c>
      <c r="E143" s="85">
        <v>93644</v>
      </c>
      <c r="F143" s="85">
        <v>101628</v>
      </c>
      <c r="G143" s="85">
        <v>73631.5</v>
      </c>
      <c r="H143" s="85">
        <v>47583</v>
      </c>
      <c r="I143" s="85">
        <v>67999</v>
      </c>
      <c r="J143" s="85">
        <v>77821.1</v>
      </c>
      <c r="K143" s="85">
        <v>93269.6</v>
      </c>
      <c r="L143" s="85">
        <v>77254.752381</v>
      </c>
      <c r="M143" s="85">
        <v>98330.1</v>
      </c>
      <c r="N143" s="85">
        <v>95224</v>
      </c>
      <c r="O143" s="85">
        <v>112621.9</v>
      </c>
      <c r="P143" s="85">
        <v>92059.6</v>
      </c>
      <c r="Q143" s="85">
        <v>126549.79999999999</v>
      </c>
    </row>
    <row r="144" spans="1:17" ht="15" hidden="1">
      <c r="A144" s="82" t="s">
        <v>5</v>
      </c>
      <c r="B144" s="85">
        <v>112927.46341463414</v>
      </c>
      <c r="C144" s="85">
        <v>105146</v>
      </c>
      <c r="D144" s="85">
        <v>99452.75</v>
      </c>
      <c r="E144" s="85">
        <v>106521.76999999999</v>
      </c>
      <c r="F144" s="85">
        <v>108249.59428600152</v>
      </c>
      <c r="G144" s="85">
        <v>102205.64</v>
      </c>
      <c r="H144" s="85">
        <v>99987.2</v>
      </c>
      <c r="I144" s="85">
        <v>104073</v>
      </c>
      <c r="J144" s="85">
        <v>111506.9987804878</v>
      </c>
      <c r="K144" s="85">
        <v>112388.796667</v>
      </c>
      <c r="L144" s="85">
        <v>96518.07383529647</v>
      </c>
      <c r="M144" s="85">
        <v>110539.285948</v>
      </c>
      <c r="N144" s="85">
        <v>105533.021826</v>
      </c>
      <c r="O144" s="85">
        <v>104232.85177380947</v>
      </c>
      <c r="P144" s="85">
        <v>100308.542543</v>
      </c>
      <c r="Q144" s="85">
        <v>102556.73772169859</v>
      </c>
    </row>
    <row r="145" spans="1:17" ht="15" hidden="1">
      <c r="A145" s="82" t="s">
        <v>6</v>
      </c>
      <c r="B145" s="85">
        <v>37019.17391304347</v>
      </c>
      <c r="C145" s="85">
        <v>38453</v>
      </c>
      <c r="D145" s="85">
        <v>30052.61</v>
      </c>
      <c r="E145" s="85">
        <v>29567.45</v>
      </c>
      <c r="F145" s="85">
        <v>36125.41479837586</v>
      </c>
      <c r="G145" s="85">
        <v>34255.479999999996</v>
      </c>
      <c r="H145" s="85">
        <v>33678</v>
      </c>
      <c r="I145" s="85">
        <v>32633</v>
      </c>
      <c r="J145" s="85">
        <v>33658.90176983435</v>
      </c>
      <c r="K145" s="85">
        <v>34973.301481</v>
      </c>
      <c r="L145" s="85">
        <v>30770.493681</v>
      </c>
      <c r="M145" s="85">
        <v>32195.145688555363</v>
      </c>
      <c r="N145" s="85">
        <v>33914.922766</v>
      </c>
      <c r="O145" s="85">
        <v>30739.057991</v>
      </c>
      <c r="P145" s="85">
        <v>29315.846977</v>
      </c>
      <c r="Q145" s="85">
        <v>29555.568497</v>
      </c>
    </row>
    <row r="146" spans="1:17" ht="15" hidden="1">
      <c r="A146" s="86" t="s">
        <v>59</v>
      </c>
      <c r="B146" s="87">
        <v>151117.75862068965</v>
      </c>
      <c r="C146" s="87">
        <v>153780</v>
      </c>
      <c r="D146" s="87">
        <v>114952.44</v>
      </c>
      <c r="E146" s="87">
        <v>143611.8</v>
      </c>
      <c r="F146" s="87">
        <v>143177.76676436194</v>
      </c>
      <c r="G146" s="87">
        <v>136248</v>
      </c>
      <c r="H146" s="87">
        <v>112027.9</v>
      </c>
      <c r="I146" s="87">
        <v>110871</v>
      </c>
      <c r="J146" s="87">
        <v>126320.48753623187</v>
      </c>
      <c r="K146" s="87">
        <v>147921.744798</v>
      </c>
      <c r="L146" s="87">
        <v>111415.017487</v>
      </c>
      <c r="M146" s="87">
        <v>106862.159065</v>
      </c>
      <c r="N146" s="87">
        <v>105582.227218</v>
      </c>
      <c r="O146" s="87">
        <v>125063.8015736835</v>
      </c>
      <c r="P146" s="87">
        <v>124421.41403799999</v>
      </c>
      <c r="Q146" s="87">
        <v>123421.850902</v>
      </c>
    </row>
  </sheetData>
  <sheetProtection/>
  <mergeCells count="38">
    <mergeCell ref="A44:N44"/>
    <mergeCell ref="A4:A5"/>
    <mergeCell ref="B4:R4"/>
    <mergeCell ref="A13:AB13"/>
    <mergeCell ref="A14:N14"/>
    <mergeCell ref="A19:A20"/>
    <mergeCell ref="B19:Q19"/>
    <mergeCell ref="A28:AB28"/>
    <mergeCell ref="A29:N29"/>
    <mergeCell ref="A34:A35"/>
    <mergeCell ref="B34:Q34"/>
    <mergeCell ref="A43:AB43"/>
    <mergeCell ref="A91:N91"/>
    <mergeCell ref="A49:A50"/>
    <mergeCell ref="B49:R49"/>
    <mergeCell ref="A58:AB58"/>
    <mergeCell ref="A59:N59"/>
    <mergeCell ref="A65:A66"/>
    <mergeCell ref="B65:Q65"/>
    <mergeCell ref="A74:AB74"/>
    <mergeCell ref="A75:N75"/>
    <mergeCell ref="A81:A82"/>
    <mergeCell ref="B81:Q81"/>
    <mergeCell ref="A90:AB90"/>
    <mergeCell ref="A139:A140"/>
    <mergeCell ref="B139:Q139"/>
    <mergeCell ref="A97:A98"/>
    <mergeCell ref="B97:R97"/>
    <mergeCell ref="A105:AB105"/>
    <mergeCell ref="A111:A112"/>
    <mergeCell ref="B111:Q111"/>
    <mergeCell ref="A119:AB119"/>
    <mergeCell ref="A106:AB106"/>
    <mergeCell ref="A120:AB120"/>
    <mergeCell ref="A125:A126"/>
    <mergeCell ref="B125:Q125"/>
    <mergeCell ref="A134:AB134"/>
    <mergeCell ref="A135:AB1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5"/>
  <sheetViews>
    <sheetView zoomScalePageLayoutView="0" workbookViewId="0" topLeftCell="A4">
      <selection activeCell="J26" sqref="J26"/>
    </sheetView>
  </sheetViews>
  <sheetFormatPr defaultColWidth="11.421875" defaultRowHeight="15"/>
  <cols>
    <col min="1" max="1" width="20.7109375" style="6" customWidth="1"/>
    <col min="2" max="2" width="1.1484375" style="6" customWidth="1"/>
    <col min="3" max="3" width="8.57421875" style="6" bestFit="1" customWidth="1"/>
    <col min="4" max="4" width="1.8515625" style="6" customWidth="1"/>
    <col min="5" max="5" width="9.140625" style="6" customWidth="1"/>
    <col min="6" max="6" width="8.57421875" style="6" customWidth="1"/>
    <col min="7" max="7" width="1.7109375" style="9" customWidth="1"/>
    <col min="8" max="8" width="10.421875" style="6" customWidth="1"/>
    <col min="9" max="9" width="1.8515625" style="6" customWidth="1"/>
    <col min="10" max="11" width="8.57421875" style="6" customWidth="1"/>
    <col min="12" max="12" width="1.7109375" style="6" customWidth="1"/>
    <col min="13" max="13" width="8.57421875" style="6" customWidth="1"/>
    <col min="14" max="14" width="1.8515625" style="9" customWidth="1"/>
    <col min="15" max="15" width="9.00390625" style="6" customWidth="1"/>
    <col min="16" max="16" width="8.57421875" style="6" customWidth="1"/>
    <col min="17" max="17" width="1.7109375" style="6" customWidth="1"/>
    <col min="18" max="18" width="6.00390625" style="6" bestFit="1" customWidth="1"/>
    <col min="19" max="19" width="1.8515625" style="6" customWidth="1"/>
    <col min="20" max="20" width="6.421875" style="9" bestFit="1" customWidth="1"/>
    <col min="21" max="21" width="8.57421875" style="9" customWidth="1"/>
    <col min="22" max="22" width="9.00390625" style="6" customWidth="1"/>
    <col min="23" max="23" width="14.00390625" style="6" customWidth="1"/>
    <col min="24" max="25" width="6.421875" style="6" customWidth="1"/>
    <col min="26" max="26" width="1.1484375" style="6" customWidth="1"/>
    <col min="27" max="27" width="6.421875" style="9" customWidth="1"/>
    <col min="28" max="28" width="2.00390625" style="6" customWidth="1"/>
    <col min="29" max="29" width="7.00390625" style="6" customWidth="1"/>
    <col min="30" max="30" width="2.00390625" style="6" customWidth="1"/>
    <col min="31" max="31" width="7.8515625" style="6" customWidth="1"/>
    <col min="32" max="32" width="1.28515625" style="6" customWidth="1"/>
    <col min="33" max="33" width="7.140625" style="6" customWidth="1"/>
    <col min="34" max="34" width="1.8515625" style="6" customWidth="1"/>
    <col min="35" max="35" width="7.140625" style="6" customWidth="1"/>
    <col min="36" max="36" width="1.421875" style="6" customWidth="1"/>
    <col min="37" max="37" width="6.421875" style="6" customWidth="1"/>
    <col min="38" max="38" width="2.00390625" style="6" customWidth="1"/>
    <col min="39" max="39" width="6.421875" style="6" customWidth="1"/>
    <col min="40" max="40" width="2.28125" style="6" customWidth="1"/>
    <col min="41" max="41" width="6.140625" style="6" customWidth="1"/>
    <col min="42" max="42" width="2.421875" style="6" customWidth="1"/>
    <col min="43" max="43" width="6.140625" style="6" customWidth="1"/>
    <col min="44" max="44" width="3.140625" style="6" customWidth="1"/>
    <col min="45" max="45" width="6.140625" style="6" customWidth="1"/>
    <col min="46" max="46" width="4.7109375" style="6" customWidth="1"/>
    <col min="47" max="47" width="6.140625" style="6" customWidth="1"/>
    <col min="48" max="16384" width="11.421875" style="6" customWidth="1"/>
  </cols>
  <sheetData>
    <row r="1" ht="76.5" customHeight="1">
      <c r="A1" s="5"/>
    </row>
    <row r="2" spans="1:50" s="10" customFormat="1" ht="14.25">
      <c r="A2" s="49" t="s">
        <v>0</v>
      </c>
      <c r="G2" s="13"/>
      <c r="N2" s="13"/>
      <c r="T2" s="13"/>
      <c r="U2" s="13"/>
      <c r="W2" s="18"/>
      <c r="X2" s="18"/>
      <c r="Y2" s="18"/>
      <c r="Z2" s="18"/>
      <c r="AA2" s="157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s="10" customFormat="1" ht="14.25">
      <c r="A3" s="50" t="s">
        <v>111</v>
      </c>
      <c r="B3" s="18"/>
      <c r="C3" s="18"/>
      <c r="D3" s="18"/>
      <c r="E3" s="18"/>
      <c r="F3" s="18"/>
      <c r="G3" s="157"/>
      <c r="H3" s="18"/>
      <c r="I3" s="18"/>
      <c r="J3" s="18"/>
      <c r="K3" s="18"/>
      <c r="L3" s="18"/>
      <c r="M3" s="18"/>
      <c r="N3" s="157"/>
      <c r="T3" s="13"/>
      <c r="U3" s="13"/>
      <c r="W3" s="50" t="s">
        <v>107</v>
      </c>
      <c r="X3" s="18"/>
      <c r="Y3" s="18"/>
      <c r="Z3" s="18"/>
      <c r="AA3" s="15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10" customFormat="1" ht="14.25">
      <c r="A4" s="49" t="s">
        <v>77</v>
      </c>
      <c r="G4" s="13"/>
      <c r="N4" s="13"/>
      <c r="T4" s="13"/>
      <c r="U4" s="13"/>
      <c r="W4" s="158" t="s">
        <v>56</v>
      </c>
      <c r="X4" s="18"/>
      <c r="Y4" s="18"/>
      <c r="Z4" s="18"/>
      <c r="AA4" s="157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90" customFormat="1" ht="24.75" customHeight="1">
      <c r="A5" s="292" t="s">
        <v>1</v>
      </c>
      <c r="B5" s="141"/>
      <c r="C5" s="295" t="s">
        <v>48</v>
      </c>
      <c r="D5" s="295"/>
      <c r="E5" s="295"/>
      <c r="F5" s="295"/>
      <c r="G5" s="131"/>
      <c r="H5" s="295" t="s">
        <v>49</v>
      </c>
      <c r="I5" s="295"/>
      <c r="J5" s="295"/>
      <c r="K5" s="295"/>
      <c r="L5" s="89"/>
      <c r="M5" s="295" t="s">
        <v>50</v>
      </c>
      <c r="N5" s="295"/>
      <c r="O5" s="295"/>
      <c r="P5" s="295"/>
      <c r="Q5" s="89"/>
      <c r="R5" s="295" t="s">
        <v>52</v>
      </c>
      <c r="S5" s="295"/>
      <c r="T5" s="295"/>
      <c r="U5" s="295"/>
      <c r="W5" s="297" t="s">
        <v>1</v>
      </c>
      <c r="X5" s="159"/>
      <c r="Y5" s="296" t="s">
        <v>154</v>
      </c>
      <c r="Z5" s="296"/>
      <c r="AA5" s="296"/>
      <c r="AB5" s="137"/>
      <c r="AC5" s="296" t="s">
        <v>104</v>
      </c>
      <c r="AD5" s="296"/>
      <c r="AE5" s="296"/>
      <c r="AF5" s="147"/>
      <c r="AG5" s="296" t="s">
        <v>105</v>
      </c>
      <c r="AH5" s="296"/>
      <c r="AI5" s="296"/>
      <c r="AJ5" s="148"/>
      <c r="AK5" s="296" t="s">
        <v>106</v>
      </c>
      <c r="AL5" s="296"/>
      <c r="AM5" s="296"/>
      <c r="AN5" s="149"/>
      <c r="AO5" s="150"/>
      <c r="AP5" s="150"/>
      <c r="AQ5" s="150"/>
      <c r="AR5" s="150"/>
      <c r="AS5" s="150"/>
      <c r="AT5" s="150"/>
      <c r="AU5" s="150"/>
      <c r="AV5" s="150"/>
      <c r="AW5" s="150"/>
      <c r="AX5" s="150"/>
    </row>
    <row r="6" spans="1:50" s="11" customFormat="1" ht="14.25">
      <c r="A6" s="293"/>
      <c r="B6" s="134"/>
      <c r="C6" s="198" t="s">
        <v>70</v>
      </c>
      <c r="D6" s="132"/>
      <c r="E6" s="135" t="s">
        <v>78</v>
      </c>
      <c r="F6" s="292" t="s">
        <v>22</v>
      </c>
      <c r="G6" s="133"/>
      <c r="H6" s="198" t="s">
        <v>70</v>
      </c>
      <c r="I6" s="132"/>
      <c r="J6" s="135" t="s">
        <v>78</v>
      </c>
      <c r="K6" s="292" t="s">
        <v>22</v>
      </c>
      <c r="L6" s="133"/>
      <c r="M6" s="198" t="s">
        <v>70</v>
      </c>
      <c r="N6" s="132"/>
      <c r="O6" s="135" t="s">
        <v>78</v>
      </c>
      <c r="P6" s="292" t="s">
        <v>22</v>
      </c>
      <c r="Q6" s="133"/>
      <c r="R6" s="198" t="s">
        <v>70</v>
      </c>
      <c r="S6" s="132"/>
      <c r="T6" s="135" t="s">
        <v>78</v>
      </c>
      <c r="U6" s="292" t="s">
        <v>22</v>
      </c>
      <c r="W6" s="298"/>
      <c r="X6" s="139"/>
      <c r="Y6" s="196" t="s">
        <v>70</v>
      </c>
      <c r="Z6" s="137"/>
      <c r="AA6" s="137" t="s">
        <v>78</v>
      </c>
      <c r="AB6" s="139"/>
      <c r="AC6" s="196" t="s">
        <v>70</v>
      </c>
      <c r="AD6" s="137"/>
      <c r="AE6" s="137" t="s">
        <v>78</v>
      </c>
      <c r="AF6" s="139"/>
      <c r="AG6" s="196" t="s">
        <v>70</v>
      </c>
      <c r="AH6" s="137"/>
      <c r="AI6" s="137" t="s">
        <v>78</v>
      </c>
      <c r="AJ6" s="139"/>
      <c r="AK6" s="196" t="s">
        <v>70</v>
      </c>
      <c r="AL6" s="137"/>
      <c r="AM6" s="137" t="s">
        <v>78</v>
      </c>
      <c r="AN6" s="151"/>
      <c r="AO6" s="152"/>
      <c r="AP6" s="152"/>
      <c r="AQ6" s="152"/>
      <c r="AR6" s="152"/>
      <c r="AS6" s="152"/>
      <c r="AT6" s="152"/>
      <c r="AU6" s="152"/>
      <c r="AV6" s="152"/>
      <c r="AW6" s="152"/>
      <c r="AX6" s="152"/>
    </row>
    <row r="7" spans="1:50" s="11" customFormat="1" ht="24">
      <c r="A7" s="294"/>
      <c r="B7" s="135"/>
      <c r="C7" s="140" t="s">
        <v>46</v>
      </c>
      <c r="D7" s="134"/>
      <c r="E7" s="135" t="s">
        <v>46</v>
      </c>
      <c r="F7" s="294"/>
      <c r="G7" s="134"/>
      <c r="H7" s="135" t="s">
        <v>46</v>
      </c>
      <c r="I7" s="134"/>
      <c r="J7" s="135" t="s">
        <v>46</v>
      </c>
      <c r="K7" s="294"/>
      <c r="L7" s="134"/>
      <c r="M7" s="135" t="s">
        <v>51</v>
      </c>
      <c r="N7" s="134"/>
      <c r="O7" s="135" t="s">
        <v>51</v>
      </c>
      <c r="P7" s="294"/>
      <c r="Q7" s="134"/>
      <c r="R7" s="135" t="s">
        <v>53</v>
      </c>
      <c r="S7" s="134"/>
      <c r="T7" s="135" t="s">
        <v>53</v>
      </c>
      <c r="U7" s="294"/>
      <c r="W7" s="299"/>
      <c r="X7" s="138"/>
      <c r="Y7" s="197" t="s">
        <v>47</v>
      </c>
      <c r="Z7" s="197"/>
      <c r="AA7" s="197" t="s">
        <v>47</v>
      </c>
      <c r="AB7" s="197"/>
      <c r="AC7" s="197" t="s">
        <v>47</v>
      </c>
      <c r="AD7" s="197"/>
      <c r="AE7" s="197" t="s">
        <v>47</v>
      </c>
      <c r="AF7" s="197"/>
      <c r="AG7" s="197" t="s">
        <v>47</v>
      </c>
      <c r="AH7" s="197"/>
      <c r="AI7" s="197" t="s">
        <v>47</v>
      </c>
      <c r="AJ7" s="197"/>
      <c r="AK7" s="197" t="s">
        <v>47</v>
      </c>
      <c r="AL7" s="197"/>
      <c r="AM7" s="197" t="s">
        <v>47</v>
      </c>
      <c r="AN7" s="151"/>
      <c r="AO7" s="152"/>
      <c r="AP7" s="152"/>
      <c r="AQ7" s="152"/>
      <c r="AR7" s="152"/>
      <c r="AS7" s="152"/>
      <c r="AT7" s="152"/>
      <c r="AU7" s="152"/>
      <c r="AV7" s="152"/>
      <c r="AW7" s="152"/>
      <c r="AX7" s="152"/>
    </row>
    <row r="8" spans="1:50" s="10" customFormat="1" ht="14.25">
      <c r="A8" s="21" t="s">
        <v>54</v>
      </c>
      <c r="B8" s="25"/>
      <c r="C8" s="22">
        <v>305807.5661366986</v>
      </c>
      <c r="D8" s="25"/>
      <c r="E8" s="23">
        <v>389864.2799977064</v>
      </c>
      <c r="F8" s="121">
        <f>+E8/C8*100-100</f>
        <v>27.48679992549097</v>
      </c>
      <c r="G8" s="44"/>
      <c r="H8" s="23">
        <v>132218.94098400002</v>
      </c>
      <c r="I8" s="25"/>
      <c r="J8" s="23">
        <v>152878.626938</v>
      </c>
      <c r="K8" s="25">
        <f>+J8/H8*100-100</f>
        <v>15.62536033055963</v>
      </c>
      <c r="L8" s="44"/>
      <c r="M8" s="22">
        <v>780997.1246441749</v>
      </c>
      <c r="N8" s="25"/>
      <c r="O8" s="22">
        <v>874177.982095839</v>
      </c>
      <c r="P8" s="25">
        <f>+O8/M8*100-100</f>
        <v>11.93101158907821</v>
      </c>
      <c r="Q8" s="44"/>
      <c r="R8" s="45"/>
      <c r="S8" s="43"/>
      <c r="T8" s="45"/>
      <c r="U8" s="24"/>
      <c r="W8" s="78" t="s">
        <v>54</v>
      </c>
      <c r="X8" s="160"/>
      <c r="Y8" s="267">
        <v>0.6202756205872856</v>
      </c>
      <c r="Z8" s="269"/>
      <c r="AA8" s="143" t="s">
        <v>3</v>
      </c>
      <c r="AB8" s="269"/>
      <c r="AC8" s="113">
        <v>1.0280303745000299</v>
      </c>
      <c r="AD8" s="269"/>
      <c r="AE8" s="113">
        <v>1.3255502147010254</v>
      </c>
      <c r="AF8" s="270"/>
      <c r="AG8" s="113">
        <v>1.7101081231037258</v>
      </c>
      <c r="AH8" s="41"/>
      <c r="AI8" s="113">
        <v>0.37358741866653405</v>
      </c>
      <c r="AJ8" s="271"/>
      <c r="AK8" s="43"/>
      <c r="AL8" s="269"/>
      <c r="AM8" s="43"/>
      <c r="AN8" s="154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s="10" customFormat="1" ht="5.25" customHeight="1">
      <c r="A9" s="21"/>
      <c r="B9" s="25"/>
      <c r="C9" s="22"/>
      <c r="D9" s="25"/>
      <c r="E9" s="23"/>
      <c r="F9" s="121"/>
      <c r="G9" s="44"/>
      <c r="H9" s="23"/>
      <c r="I9" s="25"/>
      <c r="J9" s="23"/>
      <c r="K9" s="25"/>
      <c r="L9" s="44"/>
      <c r="M9" s="22"/>
      <c r="N9" s="25"/>
      <c r="O9" s="22"/>
      <c r="P9" s="25"/>
      <c r="Q9" s="44"/>
      <c r="R9" s="24"/>
      <c r="S9" s="24"/>
      <c r="T9" s="24"/>
      <c r="U9" s="24"/>
      <c r="W9" s="78"/>
      <c r="X9" s="160"/>
      <c r="Y9" s="267"/>
      <c r="Z9" s="269"/>
      <c r="AA9" s="143"/>
      <c r="AB9" s="269"/>
      <c r="AC9" s="113"/>
      <c r="AD9" s="269"/>
      <c r="AE9" s="113"/>
      <c r="AF9" s="270"/>
      <c r="AG9" s="115"/>
      <c r="AH9" s="41"/>
      <c r="AI9" s="113"/>
      <c r="AJ9" s="271"/>
      <c r="AK9" s="43"/>
      <c r="AL9" s="269"/>
      <c r="AM9" s="43"/>
      <c r="AN9" s="154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s="10" customFormat="1" ht="14.25">
      <c r="A10" s="21" t="s">
        <v>2</v>
      </c>
      <c r="B10" s="41"/>
      <c r="C10" s="22">
        <v>47262.55</v>
      </c>
      <c r="D10" s="41"/>
      <c r="E10" s="42">
        <v>63311.5</v>
      </c>
      <c r="F10" s="121">
        <f>+E10/C10*100-100</f>
        <v>33.95701247605132</v>
      </c>
      <c r="G10" s="44"/>
      <c r="H10" s="42">
        <v>8680</v>
      </c>
      <c r="I10" s="41"/>
      <c r="J10" s="42">
        <v>15991.1</v>
      </c>
      <c r="K10" s="25">
        <f>+J10/H10*100-100</f>
        <v>84.22926267281105</v>
      </c>
      <c r="L10" s="44"/>
      <c r="M10" s="22">
        <v>49252.239632073586</v>
      </c>
      <c r="N10" s="25"/>
      <c r="O10" s="22">
        <v>84048.13941446862</v>
      </c>
      <c r="P10" s="25">
        <f>+O10/M10*100-100</f>
        <v>70.64836044478182</v>
      </c>
      <c r="Q10" s="44"/>
      <c r="R10" s="45">
        <v>5.674221155768846</v>
      </c>
      <c r="S10" s="43"/>
      <c r="T10" s="45">
        <v>5.255932325760493</v>
      </c>
      <c r="U10" s="25">
        <f>+T10/R10*100-100</f>
        <v>-7.371739989074783</v>
      </c>
      <c r="V10" s="118"/>
      <c r="W10" s="78" t="s">
        <v>2</v>
      </c>
      <c r="X10" s="161"/>
      <c r="Y10" s="143" t="s">
        <v>3</v>
      </c>
      <c r="Z10" s="269"/>
      <c r="AA10" s="143" t="s">
        <v>3</v>
      </c>
      <c r="AB10" s="269"/>
      <c r="AC10" s="113" t="s">
        <v>3</v>
      </c>
      <c r="AD10" s="269"/>
      <c r="AE10" s="113" t="s">
        <v>3</v>
      </c>
      <c r="AF10" s="270"/>
      <c r="AG10" s="113" t="s">
        <v>3</v>
      </c>
      <c r="AH10" s="272"/>
      <c r="AI10" s="113" t="s">
        <v>3</v>
      </c>
      <c r="AJ10" s="271"/>
      <c r="AK10" s="113" t="s">
        <v>3</v>
      </c>
      <c r="AL10" s="269"/>
      <c r="AM10" s="113" t="s">
        <v>3</v>
      </c>
      <c r="AN10" s="154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s="10" customFormat="1" ht="14.25">
      <c r="A11" s="21" t="s">
        <v>4</v>
      </c>
      <c r="B11" s="41"/>
      <c r="C11" s="22">
        <v>112857.4</v>
      </c>
      <c r="D11" s="41"/>
      <c r="E11" s="42">
        <v>139097</v>
      </c>
      <c r="F11" s="121">
        <f>+E11/C11*100-100</f>
        <v>23.25022550581531</v>
      </c>
      <c r="G11" s="44"/>
      <c r="H11" s="42">
        <v>13692.4</v>
      </c>
      <c r="I11" s="41"/>
      <c r="J11" s="42">
        <v>15940.5</v>
      </c>
      <c r="K11" s="25">
        <f>+J11/H11*100-100</f>
        <v>16.41859717799656</v>
      </c>
      <c r="L11" s="44"/>
      <c r="M11" s="22">
        <v>79609.01295601061</v>
      </c>
      <c r="N11" s="25"/>
      <c r="O11" s="22">
        <v>96749.8658451096</v>
      </c>
      <c r="P11" s="25">
        <f>+O11/M11*100-100</f>
        <v>21.531296837671476</v>
      </c>
      <c r="Q11" s="44"/>
      <c r="R11" s="45">
        <v>5.814102199469094</v>
      </c>
      <c r="S11" s="43"/>
      <c r="T11" s="45">
        <v>6.069437335410408</v>
      </c>
      <c r="U11" s="25">
        <f>+T11/R11*100-100</f>
        <v>4.391652007159919</v>
      </c>
      <c r="W11" s="78" t="s">
        <v>4</v>
      </c>
      <c r="X11" s="161"/>
      <c r="Y11" s="143" t="s">
        <v>3</v>
      </c>
      <c r="Z11" s="269"/>
      <c r="AA11" s="143" t="s">
        <v>3</v>
      </c>
      <c r="AB11" s="269"/>
      <c r="AC11" s="113" t="s">
        <v>3</v>
      </c>
      <c r="AD11" s="269"/>
      <c r="AE11" s="113" t="s">
        <v>3</v>
      </c>
      <c r="AF11" s="270"/>
      <c r="AG11" s="113" t="s">
        <v>3</v>
      </c>
      <c r="AH11" s="41"/>
      <c r="AI11" s="113" t="s">
        <v>3</v>
      </c>
      <c r="AJ11" s="271"/>
      <c r="AK11" s="113" t="s">
        <v>3</v>
      </c>
      <c r="AL11" s="269"/>
      <c r="AM11" s="113" t="s">
        <v>3</v>
      </c>
      <c r="AN11" s="154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s="10" customFormat="1" ht="14.25">
      <c r="A12" s="21" t="s">
        <v>5</v>
      </c>
      <c r="B12" s="41"/>
      <c r="C12" s="22">
        <v>54627.4764176986</v>
      </c>
      <c r="D12" s="41"/>
      <c r="E12" s="42">
        <v>49989.68999770642</v>
      </c>
      <c r="F12" s="121">
        <f>+E12/C12*100-100</f>
        <v>-8.48984196987287</v>
      </c>
      <c r="G12" s="44"/>
      <c r="H12" s="42">
        <v>47929.261304</v>
      </c>
      <c r="I12" s="41"/>
      <c r="J12" s="42">
        <v>49499.192857</v>
      </c>
      <c r="K12" s="25">
        <f>+J12/H12*100-100</f>
        <v>3.275517940997318</v>
      </c>
      <c r="L12" s="44"/>
      <c r="M12" s="22">
        <v>317977.97790513665</v>
      </c>
      <c r="N12" s="25"/>
      <c r="O12" s="22">
        <v>318732.99310595915</v>
      </c>
      <c r="P12" s="25">
        <f>+O12/M12*100-100</f>
        <v>0.23744260712537368</v>
      </c>
      <c r="Q12" s="44"/>
      <c r="R12" s="45">
        <v>6.634318352797133</v>
      </c>
      <c r="S12" s="43"/>
      <c r="T12" s="45">
        <v>6.439155362123952</v>
      </c>
      <c r="U12" s="25">
        <f>+T12/R12*100-100</f>
        <v>-2.9417188065884403</v>
      </c>
      <c r="W12" s="78" t="s">
        <v>5</v>
      </c>
      <c r="X12" s="161"/>
      <c r="Y12" s="267">
        <v>1.744296961745712</v>
      </c>
      <c r="Z12" s="269"/>
      <c r="AA12" s="143" t="s">
        <v>3</v>
      </c>
      <c r="AB12" s="269"/>
      <c r="AC12" s="115">
        <v>1.315190553732712</v>
      </c>
      <c r="AD12" s="269"/>
      <c r="AE12" s="113">
        <v>2.2441774619662453</v>
      </c>
      <c r="AF12" s="270"/>
      <c r="AG12" s="113">
        <v>1.128965360119342</v>
      </c>
      <c r="AH12" s="272"/>
      <c r="AI12" s="113">
        <v>0.9449852884795542</v>
      </c>
      <c r="AJ12" s="271"/>
      <c r="AK12" s="113">
        <v>1.128965360119342</v>
      </c>
      <c r="AL12" s="269"/>
      <c r="AM12" s="113">
        <v>0.9449852884795542</v>
      </c>
      <c r="AN12" s="154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s="12" customFormat="1" ht="14.25">
      <c r="A13" s="21" t="s">
        <v>6</v>
      </c>
      <c r="B13" s="25"/>
      <c r="C13" s="22">
        <v>15153.781875</v>
      </c>
      <c r="D13" s="41"/>
      <c r="E13" s="42">
        <v>17863.94</v>
      </c>
      <c r="F13" s="121">
        <f>+E13/C13*100-100</f>
        <v>17.884368056472354</v>
      </c>
      <c r="G13" s="44"/>
      <c r="H13" s="23">
        <v>14401.786622000001</v>
      </c>
      <c r="I13" s="25"/>
      <c r="J13" s="23">
        <v>13677.59303</v>
      </c>
      <c r="K13" s="25">
        <f>+J13/H13*100-100</f>
        <v>-5.028498275996753</v>
      </c>
      <c r="L13" s="44"/>
      <c r="M13" s="22">
        <v>97600.43628757664</v>
      </c>
      <c r="N13" s="25"/>
      <c r="O13" s="22">
        <v>97992.27765143412</v>
      </c>
      <c r="P13" s="25">
        <f>+O13/M13*100-100</f>
        <v>0.4014750125736555</v>
      </c>
      <c r="Q13" s="44"/>
      <c r="R13" s="45">
        <v>6.776967250610653</v>
      </c>
      <c r="S13" s="43"/>
      <c r="T13" s="45">
        <v>7.164438760277554</v>
      </c>
      <c r="U13" s="25">
        <f>+T13/R13*100-100</f>
        <v>5.717476495581224</v>
      </c>
      <c r="W13" s="78" t="s">
        <v>6</v>
      </c>
      <c r="X13" s="160"/>
      <c r="Y13" s="267">
        <v>2.2865980096844463</v>
      </c>
      <c r="Z13" s="269"/>
      <c r="AA13" s="143" t="s">
        <v>3</v>
      </c>
      <c r="AB13" s="269"/>
      <c r="AC13" s="115">
        <v>3.3540776543113124</v>
      </c>
      <c r="AD13" s="269"/>
      <c r="AE13" s="113">
        <v>2.6691271694956247</v>
      </c>
      <c r="AF13" s="270"/>
      <c r="AG13" s="113">
        <v>1.2551294682590703</v>
      </c>
      <c r="AH13" s="41"/>
      <c r="AI13" s="113">
        <v>0.24466495967498167</v>
      </c>
      <c r="AJ13" s="271"/>
      <c r="AK13" s="113">
        <v>1.2551294682590703</v>
      </c>
      <c r="AL13" s="269"/>
      <c r="AM13" s="113">
        <v>0.24466495967498167</v>
      </c>
      <c r="AN13" s="99"/>
      <c r="AO13" s="98"/>
      <c r="AP13" s="98"/>
      <c r="AQ13" s="98"/>
      <c r="AR13" s="98"/>
      <c r="AS13" s="98"/>
      <c r="AT13" s="98"/>
      <c r="AU13" s="98"/>
      <c r="AV13" s="98"/>
      <c r="AW13" s="98"/>
      <c r="AX13" s="98"/>
    </row>
    <row r="14" spans="1:50" s="12" customFormat="1" ht="14.25">
      <c r="A14" s="91" t="s">
        <v>73</v>
      </c>
      <c r="B14" s="52"/>
      <c r="C14" s="53">
        <v>75906.357844</v>
      </c>
      <c r="D14" s="54"/>
      <c r="E14" s="55">
        <v>119602.15000000001</v>
      </c>
      <c r="F14" s="122">
        <f>+E14/C14*100-100</f>
        <v>57.565391618185686</v>
      </c>
      <c r="G14" s="57"/>
      <c r="H14" s="58">
        <v>47515.493058</v>
      </c>
      <c r="I14" s="52"/>
      <c r="J14" s="58">
        <v>57770.241051</v>
      </c>
      <c r="K14" s="52">
        <f>+J14/H14*100-100</f>
        <v>21.58190378132558</v>
      </c>
      <c r="L14" s="57"/>
      <c r="M14" s="53">
        <v>236557.45786337738</v>
      </c>
      <c r="N14" s="52"/>
      <c r="O14" s="53">
        <v>276654.70607886737</v>
      </c>
      <c r="P14" s="52">
        <f>+O14/M14*100-100</f>
        <v>16.950320897787122</v>
      </c>
      <c r="Q14" s="57"/>
      <c r="R14" s="59">
        <v>4.978533161270629</v>
      </c>
      <c r="S14" s="56"/>
      <c r="T14" s="59">
        <v>4.7888792057252205</v>
      </c>
      <c r="U14" s="52">
        <f>+T14/R14*100-100</f>
        <v>-3.8094344137501963</v>
      </c>
      <c r="W14" s="162" t="s">
        <v>73</v>
      </c>
      <c r="X14" s="163"/>
      <c r="Y14" s="268">
        <v>2.111981497055301</v>
      </c>
      <c r="Z14" s="273"/>
      <c r="AA14" s="266" t="s">
        <v>3</v>
      </c>
      <c r="AB14" s="273"/>
      <c r="AC14" s="116">
        <v>2.1067984662477683</v>
      </c>
      <c r="AD14" s="273"/>
      <c r="AE14" s="117">
        <v>2.813483592802993</v>
      </c>
      <c r="AF14" s="274"/>
      <c r="AG14" s="117">
        <v>2.2608333945358154</v>
      </c>
      <c r="AH14" s="275"/>
      <c r="AI14" s="117">
        <v>0.44798897610688926</v>
      </c>
      <c r="AJ14" s="276"/>
      <c r="AK14" s="117">
        <v>2.2608333945358154</v>
      </c>
      <c r="AL14" s="273"/>
      <c r="AM14" s="117">
        <v>0.44798897610688926</v>
      </c>
      <c r="AN14" s="99"/>
      <c r="AO14" s="98"/>
      <c r="AP14" s="98"/>
      <c r="AQ14" s="98"/>
      <c r="AR14" s="98"/>
      <c r="AS14" s="98"/>
      <c r="AT14" s="98"/>
      <c r="AU14" s="98"/>
      <c r="AV14" s="98"/>
      <c r="AW14" s="98"/>
      <c r="AX14" s="98"/>
    </row>
    <row r="15" spans="1:50" s="10" customFormat="1" ht="14.25">
      <c r="A15" s="1" t="s">
        <v>23</v>
      </c>
      <c r="B15" s="32"/>
      <c r="C15" s="46"/>
      <c r="D15" s="46"/>
      <c r="E15" s="46"/>
      <c r="F15" s="46"/>
      <c r="G15" s="33"/>
      <c r="H15" s="46"/>
      <c r="I15" s="46"/>
      <c r="J15" s="47"/>
      <c r="K15" s="32"/>
      <c r="L15" s="32"/>
      <c r="M15" s="48"/>
      <c r="N15" s="33"/>
      <c r="O15" s="32"/>
      <c r="P15" s="32"/>
      <c r="Q15" s="32"/>
      <c r="R15" s="32"/>
      <c r="S15" s="32"/>
      <c r="T15" s="33"/>
      <c r="U15" s="33"/>
      <c r="V15" s="32"/>
      <c r="W15" s="164"/>
      <c r="X15" s="164"/>
      <c r="Y15" s="164"/>
      <c r="Z15" s="164"/>
      <c r="AA15" s="165"/>
      <c r="AB15" s="164"/>
      <c r="AC15" s="164"/>
      <c r="AD15" s="18"/>
      <c r="AE15" s="18"/>
      <c r="AF15" s="18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8"/>
      <c r="AW15" s="18"/>
      <c r="AX15" s="18"/>
    </row>
    <row r="16" spans="1:50" s="10" customFormat="1" ht="14.25">
      <c r="A16" s="194" t="s">
        <v>155</v>
      </c>
      <c r="B16" s="32"/>
      <c r="C16" s="46"/>
      <c r="D16" s="46"/>
      <c r="E16" s="46"/>
      <c r="F16" s="46"/>
      <c r="G16" s="33"/>
      <c r="H16" s="46"/>
      <c r="I16" s="46"/>
      <c r="J16" s="47"/>
      <c r="K16" s="32"/>
      <c r="L16" s="32"/>
      <c r="M16" s="48"/>
      <c r="N16" s="33"/>
      <c r="O16" s="32"/>
      <c r="P16" s="32"/>
      <c r="Q16" s="32"/>
      <c r="R16" s="32"/>
      <c r="S16" s="32"/>
      <c r="T16" s="33"/>
      <c r="U16" s="33"/>
      <c r="V16" s="32"/>
      <c r="W16" s="164"/>
      <c r="X16" s="164"/>
      <c r="Y16" s="164"/>
      <c r="Z16" s="164"/>
      <c r="AA16" s="165"/>
      <c r="AB16" s="164"/>
      <c r="AC16" s="164"/>
      <c r="AD16" s="18"/>
      <c r="AE16" s="18"/>
      <c r="AF16" s="18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8"/>
      <c r="AW16" s="18"/>
      <c r="AX16" s="18"/>
    </row>
    <row r="17" spans="1:50" s="10" customFormat="1" ht="14.25">
      <c r="A17" s="1" t="s">
        <v>175</v>
      </c>
      <c r="B17" s="32"/>
      <c r="C17" s="32"/>
      <c r="D17" s="32"/>
      <c r="E17" s="32"/>
      <c r="F17" s="32"/>
      <c r="G17" s="33"/>
      <c r="H17" s="32"/>
      <c r="I17" s="32"/>
      <c r="J17" s="34"/>
      <c r="K17" s="35"/>
      <c r="L17" s="35"/>
      <c r="M17" s="36"/>
      <c r="N17" s="37"/>
      <c r="O17" s="35"/>
      <c r="P17" s="32"/>
      <c r="Q17" s="32"/>
      <c r="R17" s="32"/>
      <c r="S17" s="32"/>
      <c r="T17" s="33"/>
      <c r="U17" s="33"/>
      <c r="V17" s="32"/>
      <c r="W17" s="32"/>
      <c r="X17" s="32"/>
      <c r="Y17" s="32"/>
      <c r="Z17" s="32"/>
      <c r="AA17" s="33"/>
      <c r="AB17" s="32"/>
      <c r="AC17" s="32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29" s="10" customFormat="1" ht="14.25">
      <c r="A18" s="1" t="s">
        <v>174</v>
      </c>
      <c r="B18" s="32"/>
      <c r="C18" s="32"/>
      <c r="D18" s="32"/>
      <c r="E18" s="32"/>
      <c r="F18" s="32"/>
      <c r="G18" s="32"/>
      <c r="H18" s="32"/>
      <c r="I18" s="34"/>
      <c r="J18" s="35"/>
      <c r="K18" s="35"/>
      <c r="L18" s="36"/>
      <c r="M18" s="37"/>
      <c r="N18" s="35"/>
      <c r="O18" s="32"/>
      <c r="P18" s="32"/>
      <c r="Q18" s="32"/>
      <c r="R18" s="32"/>
      <c r="S18" s="32"/>
      <c r="T18" s="33"/>
      <c r="U18" s="33"/>
      <c r="V18" s="32"/>
      <c r="W18" s="32"/>
      <c r="X18" s="32"/>
      <c r="Y18" s="32"/>
      <c r="Z18" s="32"/>
      <c r="AA18" s="33"/>
      <c r="AB18" s="32"/>
      <c r="AC18" s="25"/>
    </row>
    <row r="19" spans="1:50" ht="14.25">
      <c r="A19" s="1" t="s">
        <v>39</v>
      </c>
      <c r="B19" s="1"/>
      <c r="C19" s="38"/>
      <c r="D19" s="1"/>
      <c r="E19" s="1"/>
      <c r="F19" s="1"/>
      <c r="G19" s="39"/>
      <c r="H19" s="1"/>
      <c r="I19" s="1"/>
      <c r="J19" s="1"/>
      <c r="K19" s="1"/>
      <c r="L19" s="1"/>
      <c r="M19" s="1"/>
      <c r="N19" s="39"/>
      <c r="O19" s="1"/>
      <c r="P19" s="1"/>
      <c r="Q19" s="1"/>
      <c r="R19" s="1"/>
      <c r="S19" s="1"/>
      <c r="T19" s="39"/>
      <c r="U19" s="39"/>
      <c r="V19" s="1"/>
      <c r="W19" s="40"/>
      <c r="X19" s="1"/>
      <c r="Y19" s="39"/>
      <c r="Z19" s="39"/>
      <c r="AA19" s="39"/>
      <c r="AB19" s="1"/>
      <c r="AC19" s="1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</row>
    <row r="20" spans="1:29" s="12" customFormat="1" ht="14.25" customHeight="1">
      <c r="A20" s="300" t="s">
        <v>172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</row>
    <row r="21" spans="1:29" ht="14.25">
      <c r="A21" s="291" t="s">
        <v>173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</row>
    <row r="22" spans="2:26" ht="14.25">
      <c r="B22" s="166"/>
      <c r="C22" s="167"/>
      <c r="D22" s="166"/>
      <c r="E22" s="166"/>
      <c r="F22" s="168"/>
      <c r="W22" s="8"/>
      <c r="Y22" s="9"/>
      <c r="Z22" s="9"/>
    </row>
    <row r="23" spans="2:13" ht="14.25">
      <c r="B23" s="99"/>
      <c r="C23" s="99"/>
      <c r="D23" s="99"/>
      <c r="E23" s="99"/>
      <c r="M23" s="20"/>
    </row>
    <row r="24" spans="1:27" ht="14.25">
      <c r="A24" s="99"/>
      <c r="B24" s="99"/>
      <c r="C24" s="99"/>
      <c r="D24" s="99"/>
      <c r="E24" s="99"/>
      <c r="T24" s="6"/>
      <c r="U24" s="6"/>
      <c r="AA24" s="6"/>
    </row>
    <row r="25" spans="1:27" ht="14.25" customHeight="1">
      <c r="A25" s="99"/>
      <c r="B25" s="99"/>
      <c r="C25" s="99"/>
      <c r="D25" s="99"/>
      <c r="E25" s="99"/>
      <c r="T25" s="6"/>
      <c r="U25" s="6"/>
      <c r="AA25" s="6"/>
    </row>
    <row r="26" spans="20:27" ht="14.25">
      <c r="T26" s="6"/>
      <c r="U26" s="6"/>
      <c r="AA26" s="6"/>
    </row>
    <row r="27" spans="20:27" ht="14.25">
      <c r="T27" s="6"/>
      <c r="U27" s="6"/>
      <c r="AA27" s="6"/>
    </row>
    <row r="28" spans="20:27" ht="14.25">
      <c r="T28" s="6"/>
      <c r="U28" s="6"/>
      <c r="AA28" s="6"/>
    </row>
    <row r="29" spans="20:27" ht="14.25">
      <c r="T29" s="6"/>
      <c r="U29" s="6"/>
      <c r="AA29" s="6"/>
    </row>
    <row r="30" spans="20:27" ht="14.25">
      <c r="T30" s="6"/>
      <c r="U30" s="6"/>
      <c r="AA30" s="6"/>
    </row>
    <row r="31" spans="20:27" ht="14.25">
      <c r="T31" s="6"/>
      <c r="U31" s="6"/>
      <c r="AA31" s="6"/>
    </row>
    <row r="32" spans="20:27" ht="14.25">
      <c r="T32" s="6"/>
      <c r="U32" s="6"/>
      <c r="AA32" s="6"/>
    </row>
    <row r="33" spans="20:27" ht="14.25">
      <c r="T33" s="6"/>
      <c r="U33" s="6"/>
      <c r="AA33" s="6"/>
    </row>
    <row r="34" spans="21:27" ht="14.25">
      <c r="U34" s="6"/>
      <c r="AA34" s="6"/>
    </row>
    <row r="35" spans="21:27" ht="14.25">
      <c r="U35" s="6"/>
      <c r="AA35" s="6"/>
    </row>
  </sheetData>
  <sheetProtection/>
  <mergeCells count="16">
    <mergeCell ref="AG5:AI5"/>
    <mergeCell ref="AK5:AM5"/>
    <mergeCell ref="Y5:AA5"/>
    <mergeCell ref="W5:W7"/>
    <mergeCell ref="A20:AC20"/>
    <mergeCell ref="A21:AC21"/>
    <mergeCell ref="A5:A7"/>
    <mergeCell ref="C5:F5"/>
    <mergeCell ref="H5:K5"/>
    <mergeCell ref="M5:P5"/>
    <mergeCell ref="R5:U5"/>
    <mergeCell ref="F6:F7"/>
    <mergeCell ref="K6:K7"/>
    <mergeCell ref="P6:P7"/>
    <mergeCell ref="U6:U7"/>
    <mergeCell ref="AC5:AE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140625" style="16" customWidth="1"/>
    <col min="2" max="2" width="10.57421875" style="16" customWidth="1"/>
    <col min="3" max="3" width="1.28515625" style="16" customWidth="1"/>
    <col min="4" max="4" width="12.8515625" style="16" customWidth="1"/>
    <col min="5" max="5" width="5.57421875" style="16" customWidth="1"/>
    <col min="6" max="6" width="22.57421875" style="16" customWidth="1"/>
    <col min="7" max="7" width="11.421875" style="16" customWidth="1"/>
    <col min="8" max="8" width="2.8515625" style="16" customWidth="1"/>
    <col min="9" max="9" width="11.421875" style="16" customWidth="1"/>
    <col min="10" max="10" width="1.7109375" style="16" customWidth="1"/>
    <col min="11" max="11" width="13.00390625" style="16" customWidth="1"/>
    <col min="12" max="16384" width="11.421875" style="16" customWidth="1"/>
  </cols>
  <sheetData>
    <row r="1" ht="78" customHeight="1"/>
    <row r="2" ht="15">
      <c r="A2" s="50" t="s">
        <v>42</v>
      </c>
    </row>
    <row r="3" spans="1:6" ht="15">
      <c r="A3" s="50" t="s">
        <v>55</v>
      </c>
      <c r="F3" s="50" t="s">
        <v>107</v>
      </c>
    </row>
    <row r="4" spans="1:6" ht="15">
      <c r="A4" s="50" t="s">
        <v>77</v>
      </c>
      <c r="E4" s="101"/>
      <c r="F4" s="50" t="s">
        <v>55</v>
      </c>
    </row>
    <row r="5" spans="1:9" ht="24.75" customHeight="1">
      <c r="A5" s="297" t="s">
        <v>45</v>
      </c>
      <c r="B5" s="297" t="s">
        <v>40</v>
      </c>
      <c r="C5" s="297"/>
      <c r="D5" s="297"/>
      <c r="E5" s="169"/>
      <c r="F5" s="137" t="s">
        <v>45</v>
      </c>
      <c r="G5" s="297" t="s">
        <v>40</v>
      </c>
      <c r="H5" s="297"/>
      <c r="I5" s="297"/>
    </row>
    <row r="6" spans="1:9" ht="24">
      <c r="A6" s="299"/>
      <c r="B6" s="119" t="s">
        <v>79</v>
      </c>
      <c r="C6" s="195"/>
      <c r="D6" s="135" t="s">
        <v>76</v>
      </c>
      <c r="F6" s="138"/>
      <c r="G6" s="136" t="s">
        <v>108</v>
      </c>
      <c r="H6" s="138"/>
      <c r="I6" s="136" t="s">
        <v>109</v>
      </c>
    </row>
    <row r="7" spans="1:9" s="71" customFormat="1" ht="19.5" customHeight="1">
      <c r="A7" s="69" t="s">
        <v>41</v>
      </c>
      <c r="B7" s="62">
        <v>0</v>
      </c>
      <c r="C7" s="64"/>
      <c r="D7" s="70">
        <f>SUM(D8:D12)</f>
        <v>3431.13</v>
      </c>
      <c r="F7" s="69" t="s">
        <v>41</v>
      </c>
      <c r="G7" s="142">
        <v>0</v>
      </c>
      <c r="H7" s="142"/>
      <c r="I7" s="143">
        <v>1.3318700447811769</v>
      </c>
    </row>
    <row r="8" spans="1:9" ht="15">
      <c r="A8" s="61" t="s">
        <v>9</v>
      </c>
      <c r="B8" s="62">
        <v>0</v>
      </c>
      <c r="C8" s="60"/>
      <c r="D8" s="63">
        <v>290.58</v>
      </c>
      <c r="F8" s="61" t="s">
        <v>9</v>
      </c>
      <c r="G8" s="142">
        <v>0</v>
      </c>
      <c r="H8" s="142"/>
      <c r="I8" s="170">
        <v>15.72654438278629</v>
      </c>
    </row>
    <row r="9" spans="1:9" ht="15">
      <c r="A9" s="61" t="s">
        <v>13</v>
      </c>
      <c r="B9" s="62">
        <v>0</v>
      </c>
      <c r="C9" s="60"/>
      <c r="D9" s="63">
        <v>290</v>
      </c>
      <c r="F9" s="61" t="s">
        <v>13</v>
      </c>
      <c r="G9" s="142">
        <v>0</v>
      </c>
      <c r="H9" s="142"/>
      <c r="I9" s="142">
        <v>0</v>
      </c>
    </row>
    <row r="10" spans="1:9" ht="15">
      <c r="A10" s="61" t="s">
        <v>11</v>
      </c>
      <c r="B10" s="63">
        <v>0</v>
      </c>
      <c r="C10" s="64"/>
      <c r="D10" s="63">
        <v>2009.75</v>
      </c>
      <c r="F10" s="61" t="s">
        <v>11</v>
      </c>
      <c r="G10" s="144">
        <v>0</v>
      </c>
      <c r="H10" s="144"/>
      <c r="I10" s="142">
        <v>0</v>
      </c>
    </row>
    <row r="11" spans="1:9" ht="15">
      <c r="A11" s="61" t="s">
        <v>12</v>
      </c>
      <c r="B11" s="63">
        <v>0</v>
      </c>
      <c r="C11" s="64"/>
      <c r="D11" s="63">
        <v>770</v>
      </c>
      <c r="F11" s="61" t="s">
        <v>12</v>
      </c>
      <c r="G11" s="144">
        <v>0</v>
      </c>
      <c r="H11" s="144"/>
      <c r="I11" s="142">
        <v>0</v>
      </c>
    </row>
    <row r="12" spans="1:9" ht="15">
      <c r="A12" s="65" t="s">
        <v>10</v>
      </c>
      <c r="B12" s="66">
        <v>0</v>
      </c>
      <c r="C12" s="67"/>
      <c r="D12" s="66">
        <v>70.8</v>
      </c>
      <c r="F12" s="65" t="s">
        <v>10</v>
      </c>
      <c r="G12" s="145">
        <v>0</v>
      </c>
      <c r="H12" s="145"/>
      <c r="I12" s="146">
        <v>0</v>
      </c>
    </row>
    <row r="13" spans="1:2" ht="15">
      <c r="A13" s="1" t="s">
        <v>23</v>
      </c>
      <c r="B13" s="68"/>
    </row>
    <row r="14" spans="1:2" ht="15">
      <c r="A14" s="194" t="s">
        <v>155</v>
      </c>
      <c r="B14" s="68"/>
    </row>
    <row r="15" ht="15">
      <c r="A15" s="1" t="s">
        <v>75</v>
      </c>
    </row>
  </sheetData>
  <sheetProtection/>
  <mergeCells count="3">
    <mergeCell ref="G5:I5"/>
    <mergeCell ref="B5:D5"/>
    <mergeCell ref="A5:A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57421875" style="6" customWidth="1"/>
    <col min="2" max="2" width="1.1484375" style="6" customWidth="1"/>
    <col min="3" max="3" width="8.140625" style="6" bestFit="1" customWidth="1"/>
    <col min="4" max="4" width="0.9921875" style="6" customWidth="1"/>
    <col min="5" max="5" width="10.28125" style="6" customWidth="1"/>
    <col min="6" max="6" width="11.140625" style="6" bestFit="1" customWidth="1"/>
    <col min="7" max="7" width="9.421875" style="6" customWidth="1"/>
    <col min="8" max="8" width="11.00390625" style="9" bestFit="1" customWidth="1"/>
    <col min="9" max="9" width="2.140625" style="6" customWidth="1"/>
    <col min="10" max="10" width="10.421875" style="6" customWidth="1"/>
    <col min="11" max="11" width="1.421875" style="6" customWidth="1"/>
    <col min="12" max="12" width="10.421875" style="6" bestFit="1" customWidth="1"/>
    <col min="13" max="13" width="11.140625" style="6" bestFit="1" customWidth="1"/>
    <col min="14" max="14" width="9.421875" style="6" customWidth="1"/>
    <col min="15" max="15" width="11.00390625" style="6" bestFit="1" customWidth="1"/>
    <col min="16" max="16" width="11.28125" style="9" customWidth="1"/>
    <col min="17" max="17" width="18.00390625" style="6" customWidth="1"/>
    <col min="18" max="18" width="2.7109375" style="6" customWidth="1"/>
    <col min="19" max="19" width="9.140625" style="6" customWidth="1"/>
    <col min="20" max="20" width="1.57421875" style="6" customWidth="1"/>
    <col min="21" max="21" width="9.140625" style="6" customWidth="1"/>
    <col min="22" max="22" width="2.00390625" style="6" customWidth="1"/>
    <col min="23" max="23" width="8.00390625" style="9" customWidth="1"/>
    <col min="24" max="24" width="1.57421875" style="9" customWidth="1"/>
    <col min="25" max="25" width="8.00390625" style="9" customWidth="1"/>
    <col min="26" max="27" width="9.00390625" style="6" customWidth="1"/>
    <col min="28" max="28" width="10.8515625" style="6" customWidth="1"/>
    <col min="29" max="29" width="1.1484375" style="6" customWidth="1"/>
    <col min="30" max="31" width="6.421875" style="6" customWidth="1"/>
    <col min="32" max="32" width="1.1484375" style="6" customWidth="1"/>
    <col min="33" max="33" width="6.421875" style="9" customWidth="1"/>
    <col min="34" max="34" width="6.421875" style="6" customWidth="1"/>
    <col min="35" max="35" width="11.28125" style="6" customWidth="1"/>
    <col min="36" max="36" width="9.00390625" style="6" customWidth="1"/>
    <col min="37" max="16384" width="11.421875" style="6" customWidth="1"/>
  </cols>
  <sheetData>
    <row r="1" ht="74.25" customHeight="1">
      <c r="A1" s="5"/>
    </row>
    <row r="2" spans="1:33" s="10" customFormat="1" ht="14.25">
      <c r="A2" s="50" t="s">
        <v>18</v>
      </c>
      <c r="B2" s="18"/>
      <c r="C2" s="18"/>
      <c r="D2" s="18"/>
      <c r="E2" s="18"/>
      <c r="F2" s="18"/>
      <c r="G2" s="18"/>
      <c r="H2" s="157"/>
      <c r="I2" s="18"/>
      <c r="J2" s="18"/>
      <c r="K2" s="18"/>
      <c r="L2" s="18"/>
      <c r="M2" s="18"/>
      <c r="N2" s="18"/>
      <c r="O2" s="18"/>
      <c r="P2" s="157"/>
      <c r="Q2" s="18"/>
      <c r="R2" s="18"/>
      <c r="S2" s="18"/>
      <c r="T2" s="18"/>
      <c r="U2" s="18"/>
      <c r="V2" s="18"/>
      <c r="W2" s="157"/>
      <c r="X2" s="157"/>
      <c r="Y2" s="157"/>
      <c r="Z2" s="18"/>
      <c r="AA2" s="18"/>
      <c r="AB2" s="18"/>
      <c r="AG2" s="13"/>
    </row>
    <row r="3" spans="1:33" s="10" customFormat="1" ht="14.25">
      <c r="A3" s="50" t="s">
        <v>120</v>
      </c>
      <c r="B3" s="98"/>
      <c r="C3" s="98"/>
      <c r="D3" s="98"/>
      <c r="E3" s="98"/>
      <c r="F3" s="98"/>
      <c r="G3" s="98"/>
      <c r="H3" s="171"/>
      <c r="I3" s="98"/>
      <c r="J3" s="98"/>
      <c r="K3" s="98"/>
      <c r="L3" s="98"/>
      <c r="M3" s="98"/>
      <c r="N3" s="98"/>
      <c r="O3" s="98"/>
      <c r="P3" s="171"/>
      <c r="Q3" s="50" t="s">
        <v>107</v>
      </c>
      <c r="R3" s="98"/>
      <c r="S3" s="98"/>
      <c r="T3" s="18"/>
      <c r="U3" s="18"/>
      <c r="V3" s="18"/>
      <c r="W3" s="157"/>
      <c r="X3" s="157"/>
      <c r="Y3" s="157"/>
      <c r="Z3" s="18"/>
      <c r="AA3" s="18"/>
      <c r="AB3" s="18"/>
      <c r="AG3" s="13"/>
    </row>
    <row r="4" spans="1:33" s="10" customFormat="1" ht="14.25">
      <c r="A4" s="172" t="s">
        <v>77</v>
      </c>
      <c r="B4" s="18"/>
      <c r="C4" s="18"/>
      <c r="D4" s="18"/>
      <c r="E4" s="18"/>
      <c r="F4" s="18"/>
      <c r="G4" s="18"/>
      <c r="H4" s="157"/>
      <c r="I4" s="18"/>
      <c r="J4" s="18"/>
      <c r="K4" s="18"/>
      <c r="L4" s="18"/>
      <c r="M4" s="18"/>
      <c r="N4" s="18"/>
      <c r="O4" s="18"/>
      <c r="P4" s="157"/>
      <c r="Q4" s="50" t="s">
        <v>115</v>
      </c>
      <c r="R4" s="18"/>
      <c r="S4" s="18"/>
      <c r="T4" s="18"/>
      <c r="U4" s="18"/>
      <c r="V4" s="18"/>
      <c r="W4" s="157"/>
      <c r="X4" s="157"/>
      <c r="Y4" s="157"/>
      <c r="Z4" s="18"/>
      <c r="AA4" s="18"/>
      <c r="AB4" s="18"/>
      <c r="AG4" s="13"/>
    </row>
    <row r="5" spans="1:28" s="90" customFormat="1" ht="18.75" customHeight="1">
      <c r="A5" s="297" t="s">
        <v>1</v>
      </c>
      <c r="B5" s="159"/>
      <c r="C5" s="302" t="s">
        <v>48</v>
      </c>
      <c r="D5" s="303"/>
      <c r="E5" s="302"/>
      <c r="F5" s="302"/>
      <c r="G5" s="302"/>
      <c r="H5" s="302"/>
      <c r="I5" s="173"/>
      <c r="J5" s="302" t="s">
        <v>50</v>
      </c>
      <c r="K5" s="302"/>
      <c r="L5" s="302"/>
      <c r="M5" s="302"/>
      <c r="N5" s="302"/>
      <c r="O5" s="302"/>
      <c r="P5" s="150"/>
      <c r="Q5" s="297" t="s">
        <v>1</v>
      </c>
      <c r="R5" s="159"/>
      <c r="S5" s="296" t="s">
        <v>8</v>
      </c>
      <c r="T5" s="296"/>
      <c r="U5" s="296"/>
      <c r="V5" s="137"/>
      <c r="W5" s="296" t="s">
        <v>62</v>
      </c>
      <c r="X5" s="296"/>
      <c r="Y5" s="296"/>
      <c r="Z5" s="150"/>
      <c r="AA5" s="150"/>
      <c r="AB5" s="150"/>
    </row>
    <row r="6" spans="1:28" s="11" customFormat="1" ht="19.5" customHeight="1">
      <c r="A6" s="298"/>
      <c r="B6" s="138"/>
      <c r="C6" s="136" t="s">
        <v>70</v>
      </c>
      <c r="D6" s="137"/>
      <c r="E6" s="136" t="s">
        <v>78</v>
      </c>
      <c r="F6" s="297" t="s">
        <v>74</v>
      </c>
      <c r="G6" s="297" t="s">
        <v>22</v>
      </c>
      <c r="H6" s="293" t="s">
        <v>158</v>
      </c>
      <c r="I6" s="139"/>
      <c r="J6" s="136" t="s">
        <v>70</v>
      </c>
      <c r="K6" s="137"/>
      <c r="L6" s="136" t="s">
        <v>78</v>
      </c>
      <c r="M6" s="297" t="s">
        <v>74</v>
      </c>
      <c r="N6" s="297" t="s">
        <v>22</v>
      </c>
      <c r="O6" s="293" t="s">
        <v>158</v>
      </c>
      <c r="P6" s="152"/>
      <c r="Q6" s="298"/>
      <c r="R6" s="139"/>
      <c r="S6" s="196" t="s">
        <v>70</v>
      </c>
      <c r="T6" s="137"/>
      <c r="U6" s="137" t="s">
        <v>78</v>
      </c>
      <c r="V6" s="139"/>
      <c r="W6" s="196" t="s">
        <v>70</v>
      </c>
      <c r="X6" s="137"/>
      <c r="Y6" s="137" t="s">
        <v>78</v>
      </c>
      <c r="Z6" s="152"/>
      <c r="AA6" s="152"/>
      <c r="AB6" s="152"/>
    </row>
    <row r="7" spans="1:28" s="11" customFormat="1" ht="14.25">
      <c r="A7" s="299"/>
      <c r="B7" s="136"/>
      <c r="C7" s="136" t="s">
        <v>46</v>
      </c>
      <c r="D7" s="138"/>
      <c r="E7" s="136" t="s">
        <v>46</v>
      </c>
      <c r="F7" s="299"/>
      <c r="G7" s="299"/>
      <c r="H7" s="294"/>
      <c r="I7" s="138"/>
      <c r="J7" s="136" t="s">
        <v>51</v>
      </c>
      <c r="K7" s="138"/>
      <c r="L7" s="136" t="s">
        <v>51</v>
      </c>
      <c r="M7" s="299"/>
      <c r="N7" s="299"/>
      <c r="O7" s="294"/>
      <c r="P7" s="152"/>
      <c r="Q7" s="299"/>
      <c r="R7" s="138"/>
      <c r="S7" s="197" t="s">
        <v>47</v>
      </c>
      <c r="T7" s="138"/>
      <c r="U7" s="138" t="s">
        <v>47</v>
      </c>
      <c r="V7" s="138"/>
      <c r="W7" s="197" t="s">
        <v>47</v>
      </c>
      <c r="X7" s="138"/>
      <c r="Y7" s="138" t="s">
        <v>47</v>
      </c>
      <c r="Z7" s="152"/>
      <c r="AA7" s="152"/>
      <c r="AB7" s="152"/>
    </row>
    <row r="8" spans="1:28" s="10" customFormat="1" ht="14.25" customHeight="1">
      <c r="A8" s="78" t="s">
        <v>54</v>
      </c>
      <c r="B8" s="160"/>
      <c r="C8" s="72">
        <v>305807.5661366986</v>
      </c>
      <c r="D8" s="72"/>
      <c r="E8" s="174">
        <v>389864.2799977064</v>
      </c>
      <c r="F8" s="175">
        <v>100</v>
      </c>
      <c r="G8" s="176">
        <v>27.48679992549097</v>
      </c>
      <c r="H8" s="176"/>
      <c r="I8" s="177"/>
      <c r="J8" s="72">
        <v>780997.1246441749</v>
      </c>
      <c r="K8" s="160"/>
      <c r="L8" s="72">
        <v>874177.982095839</v>
      </c>
      <c r="M8" s="175">
        <v>99.99999999999997</v>
      </c>
      <c r="N8" s="160">
        <v>11.93101158907821</v>
      </c>
      <c r="O8" s="160"/>
      <c r="P8" s="18"/>
      <c r="Q8" s="78" t="s">
        <v>54</v>
      </c>
      <c r="R8" s="160"/>
      <c r="S8" s="267">
        <v>0.6202756205872856</v>
      </c>
      <c r="T8" s="153"/>
      <c r="U8" s="143" t="s">
        <v>3</v>
      </c>
      <c r="V8" s="153"/>
      <c r="W8" s="267">
        <v>1.7101081231037258</v>
      </c>
      <c r="X8" s="153"/>
      <c r="Y8" s="39">
        <v>0.37358741866653405</v>
      </c>
      <c r="Z8" s="18"/>
      <c r="AA8" s="18"/>
      <c r="AB8" s="18"/>
    </row>
    <row r="9" spans="1:28" s="10" customFormat="1" ht="9.75" customHeight="1">
      <c r="A9" s="78"/>
      <c r="B9" s="160"/>
      <c r="C9" s="72"/>
      <c r="D9" s="72"/>
      <c r="E9" s="174"/>
      <c r="F9" s="175"/>
      <c r="G9" s="176"/>
      <c r="H9" s="176"/>
      <c r="I9" s="177"/>
      <c r="J9" s="72"/>
      <c r="K9" s="160"/>
      <c r="L9" s="72"/>
      <c r="M9" s="175"/>
      <c r="N9" s="160"/>
      <c r="O9" s="160"/>
      <c r="P9" s="18"/>
      <c r="Q9" s="78"/>
      <c r="R9" s="160"/>
      <c r="S9" s="267"/>
      <c r="T9" s="153"/>
      <c r="U9" s="143"/>
      <c r="V9" s="153"/>
      <c r="W9" s="267"/>
      <c r="X9" s="153"/>
      <c r="Y9" s="39"/>
      <c r="Z9" s="18"/>
      <c r="AA9" s="18"/>
      <c r="AB9" s="18"/>
    </row>
    <row r="10" spans="1:28" s="10" customFormat="1" ht="14.25">
      <c r="A10" s="78" t="s">
        <v>2</v>
      </c>
      <c r="B10" s="161"/>
      <c r="C10" s="72">
        <v>47262.55</v>
      </c>
      <c r="D10" s="72"/>
      <c r="E10" s="178">
        <v>63311.5</v>
      </c>
      <c r="F10" s="179">
        <v>16.23936924931221</v>
      </c>
      <c r="G10" s="180">
        <v>33.95701247605132</v>
      </c>
      <c r="H10" s="180">
        <v>5.248055240342215</v>
      </c>
      <c r="I10" s="177"/>
      <c r="J10" s="72">
        <v>49252.239632073586</v>
      </c>
      <c r="K10" s="160"/>
      <c r="L10" s="72">
        <v>84048.13941446862</v>
      </c>
      <c r="M10" s="175">
        <v>9.614534012051353</v>
      </c>
      <c r="N10" s="160">
        <v>70.64836044478182</v>
      </c>
      <c r="O10" s="160">
        <v>4.4553172712701326</v>
      </c>
      <c r="P10" s="18"/>
      <c r="Q10" s="78" t="s">
        <v>2</v>
      </c>
      <c r="R10" s="161"/>
      <c r="S10" s="143" t="s">
        <v>3</v>
      </c>
      <c r="T10" s="153"/>
      <c r="U10" s="143" t="s">
        <v>3</v>
      </c>
      <c r="V10" s="153"/>
      <c r="W10" s="143" t="s">
        <v>3</v>
      </c>
      <c r="X10" s="153"/>
      <c r="Y10" s="115" t="s">
        <v>3</v>
      </c>
      <c r="Z10" s="18"/>
      <c r="AA10" s="18"/>
      <c r="AB10" s="18"/>
    </row>
    <row r="11" spans="1:28" s="10" customFormat="1" ht="14.25">
      <c r="A11" s="78" t="s">
        <v>4</v>
      </c>
      <c r="B11" s="161"/>
      <c r="C11" s="72">
        <v>112857.4</v>
      </c>
      <c r="D11" s="72"/>
      <c r="E11" s="178">
        <v>139097</v>
      </c>
      <c r="F11" s="179">
        <v>35.6783134892015</v>
      </c>
      <c r="G11" s="180">
        <v>23.25022550581531</v>
      </c>
      <c r="H11" s="180">
        <v>8.580428643897802</v>
      </c>
      <c r="I11" s="177"/>
      <c r="J11" s="72">
        <v>79609.01295601061</v>
      </c>
      <c r="K11" s="160"/>
      <c r="L11" s="72">
        <v>96749.8658451096</v>
      </c>
      <c r="M11" s="175">
        <v>11.06752490072469</v>
      </c>
      <c r="N11" s="160">
        <v>21.531296837671476</v>
      </c>
      <c r="O11" s="160">
        <v>2.1947395641063885</v>
      </c>
      <c r="P11" s="18"/>
      <c r="Q11" s="78" t="s">
        <v>4</v>
      </c>
      <c r="R11" s="161"/>
      <c r="S11" s="143" t="s">
        <v>3</v>
      </c>
      <c r="T11" s="153"/>
      <c r="U11" s="143" t="s">
        <v>3</v>
      </c>
      <c r="V11" s="153"/>
      <c r="W11" s="143" t="s">
        <v>3</v>
      </c>
      <c r="X11" s="153"/>
      <c r="Y11" s="115" t="s">
        <v>3</v>
      </c>
      <c r="Z11" s="18"/>
      <c r="AA11" s="18"/>
      <c r="AB11" s="18"/>
    </row>
    <row r="12" spans="1:28" s="10" customFormat="1" ht="14.25">
      <c r="A12" s="78" t="s">
        <v>5</v>
      </c>
      <c r="B12" s="161"/>
      <c r="C12" s="72">
        <v>54627.4764176986</v>
      </c>
      <c r="D12" s="72"/>
      <c r="E12" s="178">
        <v>49989.68999770642</v>
      </c>
      <c r="F12" s="179">
        <v>12.822331401584291</v>
      </c>
      <c r="G12" s="180">
        <v>-8.48984196987287</v>
      </c>
      <c r="H12" s="180">
        <v>-1.5165702008560025</v>
      </c>
      <c r="I12" s="177"/>
      <c r="J12" s="72">
        <v>317977.97790513665</v>
      </c>
      <c r="K12" s="160"/>
      <c r="L12" s="72">
        <v>318732.99310595915</v>
      </c>
      <c r="M12" s="175">
        <v>36.460880922875425</v>
      </c>
      <c r="N12" s="160">
        <v>0.23744260712537368</v>
      </c>
      <c r="O12" s="160">
        <v>0.09667323694264376</v>
      </c>
      <c r="P12" s="18"/>
      <c r="Q12" s="78" t="s">
        <v>5</v>
      </c>
      <c r="R12" s="161"/>
      <c r="S12" s="267">
        <v>1.744296961745712</v>
      </c>
      <c r="T12" s="153"/>
      <c r="U12" s="143" t="s">
        <v>3</v>
      </c>
      <c r="V12" s="153"/>
      <c r="W12" s="267">
        <v>1.128965360119342</v>
      </c>
      <c r="X12" s="153"/>
      <c r="Y12" s="39">
        <v>0.9449852884795542</v>
      </c>
      <c r="Z12" s="18"/>
      <c r="AA12" s="18"/>
      <c r="AB12" s="18"/>
    </row>
    <row r="13" spans="1:28" s="12" customFormat="1" ht="14.25">
      <c r="A13" s="78" t="s">
        <v>6</v>
      </c>
      <c r="B13" s="160"/>
      <c r="C13" s="72">
        <v>15153.781875</v>
      </c>
      <c r="D13" s="72"/>
      <c r="E13" s="178">
        <v>17863.94</v>
      </c>
      <c r="F13" s="179">
        <v>4.582092003941755</v>
      </c>
      <c r="G13" s="180">
        <v>17.884368056472354</v>
      </c>
      <c r="H13" s="180">
        <v>0.8862299122411296</v>
      </c>
      <c r="I13" s="177"/>
      <c r="J13" s="72">
        <v>97600.43628757664</v>
      </c>
      <c r="K13" s="160"/>
      <c r="L13" s="72">
        <v>97992.27765143412</v>
      </c>
      <c r="M13" s="175">
        <v>11.209648339174356</v>
      </c>
      <c r="N13" s="160">
        <v>0.4014750125736555</v>
      </c>
      <c r="O13" s="160">
        <v>0.050171934248286795</v>
      </c>
      <c r="P13" s="98"/>
      <c r="Q13" s="78" t="s">
        <v>6</v>
      </c>
      <c r="R13" s="160"/>
      <c r="S13" s="267">
        <v>2.2865980096844463</v>
      </c>
      <c r="T13" s="153"/>
      <c r="U13" s="143" t="s">
        <v>3</v>
      </c>
      <c r="V13" s="153"/>
      <c r="W13" s="267">
        <v>1.2551294682590703</v>
      </c>
      <c r="X13" s="153"/>
      <c r="Y13" s="39">
        <v>0.24466495967498167</v>
      </c>
      <c r="Z13" s="98"/>
      <c r="AA13" s="98"/>
      <c r="AB13" s="98"/>
    </row>
    <row r="14" spans="1:28" s="12" customFormat="1" ht="14.25">
      <c r="A14" s="162" t="s">
        <v>71</v>
      </c>
      <c r="B14" s="163"/>
      <c r="C14" s="74">
        <v>75906.357844</v>
      </c>
      <c r="D14" s="74"/>
      <c r="E14" s="181">
        <v>119602.15000000001</v>
      </c>
      <c r="F14" s="182">
        <v>30.677893855960242</v>
      </c>
      <c r="G14" s="183">
        <v>57.565391618185686</v>
      </c>
      <c r="H14" s="183">
        <v>14.288656329865827</v>
      </c>
      <c r="I14" s="184"/>
      <c r="J14" s="74">
        <v>236557.45786337738</v>
      </c>
      <c r="K14" s="163"/>
      <c r="L14" s="74">
        <v>276654.70607886737</v>
      </c>
      <c r="M14" s="185">
        <v>31.647411825174153</v>
      </c>
      <c r="N14" s="163">
        <v>16.950320897787122</v>
      </c>
      <c r="O14" s="163">
        <v>5.13410958251075</v>
      </c>
      <c r="P14" s="98"/>
      <c r="Q14" s="162" t="s">
        <v>116</v>
      </c>
      <c r="R14" s="163"/>
      <c r="S14" s="268">
        <v>2.111981497055301</v>
      </c>
      <c r="T14" s="155"/>
      <c r="U14" s="266" t="s">
        <v>3</v>
      </c>
      <c r="V14" s="155"/>
      <c r="W14" s="268">
        <v>2.2608333945358154</v>
      </c>
      <c r="X14" s="155"/>
      <c r="Y14" s="114">
        <v>0.44798897610688926</v>
      </c>
      <c r="Z14" s="98"/>
      <c r="AA14" s="98"/>
      <c r="AB14" s="98"/>
    </row>
    <row r="15" spans="1:36" s="10" customFormat="1" ht="14.25">
      <c r="A15" s="186" t="s">
        <v>23</v>
      </c>
      <c r="B15" s="164"/>
      <c r="C15" s="187"/>
      <c r="D15" s="187"/>
      <c r="E15" s="187"/>
      <c r="F15" s="187"/>
      <c r="G15" s="187"/>
      <c r="H15" s="165"/>
      <c r="I15" s="187"/>
      <c r="J15" s="187"/>
      <c r="K15" s="187"/>
      <c r="L15" s="187"/>
      <c r="M15" s="164"/>
      <c r="N15" s="164"/>
      <c r="O15" s="188"/>
      <c r="P15" s="165"/>
      <c r="Q15" s="164"/>
      <c r="R15" s="164"/>
      <c r="S15" s="164"/>
      <c r="T15" s="164"/>
      <c r="U15" s="164"/>
      <c r="V15" s="164"/>
      <c r="W15" s="165"/>
      <c r="X15" s="165"/>
      <c r="Y15" s="165"/>
      <c r="Z15" s="164"/>
      <c r="AA15" s="164"/>
      <c r="AB15" s="164"/>
      <c r="AC15" s="32"/>
      <c r="AD15" s="32"/>
      <c r="AE15" s="32"/>
      <c r="AF15" s="32"/>
      <c r="AG15" s="33"/>
      <c r="AH15" s="32"/>
      <c r="AI15" s="32"/>
      <c r="AJ15" s="32"/>
    </row>
    <row r="16" spans="1:36" s="10" customFormat="1" ht="14.25">
      <c r="A16" s="186" t="s">
        <v>155</v>
      </c>
      <c r="B16" s="164"/>
      <c r="C16" s="187"/>
      <c r="D16" s="187"/>
      <c r="E16" s="187"/>
      <c r="F16" s="187"/>
      <c r="G16" s="187"/>
      <c r="H16" s="165"/>
      <c r="I16" s="187"/>
      <c r="J16" s="187"/>
      <c r="K16" s="187"/>
      <c r="L16" s="187"/>
      <c r="M16" s="164"/>
      <c r="N16" s="164"/>
      <c r="O16" s="188"/>
      <c r="P16" s="165"/>
      <c r="Q16" s="164"/>
      <c r="R16" s="164"/>
      <c r="S16" s="164"/>
      <c r="T16" s="164"/>
      <c r="U16" s="164"/>
      <c r="V16" s="164"/>
      <c r="W16" s="165"/>
      <c r="X16" s="165"/>
      <c r="Y16" s="165"/>
      <c r="Z16" s="164"/>
      <c r="AA16" s="164"/>
      <c r="AB16" s="164"/>
      <c r="AC16" s="32"/>
      <c r="AD16" s="32"/>
      <c r="AE16" s="32"/>
      <c r="AF16" s="32"/>
      <c r="AG16" s="33"/>
      <c r="AH16" s="32"/>
      <c r="AI16" s="32"/>
      <c r="AJ16" s="32"/>
    </row>
    <row r="17" spans="1:36" ht="14.25">
      <c r="A17" s="186" t="s">
        <v>39</v>
      </c>
      <c r="B17" s="186"/>
      <c r="C17" s="190"/>
      <c r="D17" s="190"/>
      <c r="E17" s="186"/>
      <c r="F17" s="186"/>
      <c r="G17" s="186"/>
      <c r="H17" s="191"/>
      <c r="I17" s="186"/>
      <c r="J17" s="186"/>
      <c r="K17" s="186"/>
      <c r="L17" s="186"/>
      <c r="M17" s="186"/>
      <c r="N17" s="186"/>
      <c r="O17" s="186"/>
      <c r="P17" s="191"/>
      <c r="Q17" s="186"/>
      <c r="R17" s="192"/>
      <c r="S17" s="186"/>
      <c r="T17" s="186"/>
      <c r="U17" s="186"/>
      <c r="V17" s="186"/>
      <c r="W17" s="191"/>
      <c r="X17" s="191"/>
      <c r="Y17" s="191"/>
      <c r="Z17" s="186"/>
      <c r="AA17" s="186"/>
      <c r="AB17" s="186"/>
      <c r="AC17" s="40"/>
      <c r="AD17" s="1"/>
      <c r="AE17" s="39"/>
      <c r="AF17" s="39"/>
      <c r="AG17" s="39"/>
      <c r="AH17" s="1"/>
      <c r="AI17" s="1"/>
      <c r="AJ17" s="1"/>
    </row>
    <row r="18" spans="1:36" ht="14.25">
      <c r="A18" s="194" t="s">
        <v>72</v>
      </c>
      <c r="B18" s="186"/>
      <c r="C18" s="190"/>
      <c r="D18" s="190"/>
      <c r="E18" s="186"/>
      <c r="F18" s="186"/>
      <c r="G18" s="186"/>
      <c r="H18" s="191"/>
      <c r="I18" s="186"/>
      <c r="J18" s="186"/>
      <c r="K18" s="186"/>
      <c r="L18" s="186"/>
      <c r="M18" s="186"/>
      <c r="N18" s="186"/>
      <c r="O18" s="193"/>
      <c r="P18" s="191"/>
      <c r="Q18" s="193"/>
      <c r="R18" s="192"/>
      <c r="S18" s="186"/>
      <c r="T18" s="186"/>
      <c r="U18" s="186"/>
      <c r="V18" s="186"/>
      <c r="W18" s="191"/>
      <c r="X18" s="191"/>
      <c r="Y18" s="191"/>
      <c r="Z18" s="186"/>
      <c r="AA18" s="186"/>
      <c r="AB18" s="186"/>
      <c r="AC18" s="40"/>
      <c r="AD18" s="1"/>
      <c r="AE18" s="39"/>
      <c r="AF18" s="39"/>
      <c r="AG18" s="39"/>
      <c r="AH18" s="1"/>
      <c r="AI18" s="1"/>
      <c r="AJ18" s="1"/>
    </row>
    <row r="19" spans="1:36" s="10" customFormat="1" ht="14.25">
      <c r="A19" s="301" t="s">
        <v>156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2"/>
      <c r="AD19" s="32"/>
      <c r="AE19" s="32"/>
      <c r="AF19" s="32"/>
      <c r="AG19" s="33"/>
      <c r="AH19" s="32"/>
      <c r="AI19" s="32"/>
      <c r="AJ19" s="32"/>
    </row>
    <row r="20" spans="1:33" ht="18.75" customHeight="1">
      <c r="A20" s="291" t="s">
        <v>157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G20" s="6"/>
    </row>
    <row r="21" spans="3:32" ht="14.25">
      <c r="C21" s="7"/>
      <c r="D21" s="7"/>
      <c r="R21" s="8"/>
      <c r="AC21" s="8"/>
      <c r="AE21" s="9"/>
      <c r="AF21" s="9"/>
    </row>
    <row r="22" ht="14.25">
      <c r="O22" s="20"/>
    </row>
  </sheetData>
  <sheetProtection/>
  <mergeCells count="14">
    <mergeCell ref="A20:AC20"/>
    <mergeCell ref="A19:AB19"/>
    <mergeCell ref="H6:H7"/>
    <mergeCell ref="A5:A7"/>
    <mergeCell ref="S5:U5"/>
    <mergeCell ref="W5:Y5"/>
    <mergeCell ref="C5:H5"/>
    <mergeCell ref="J5:O5"/>
    <mergeCell ref="M6:M7"/>
    <mergeCell ref="N6:N7"/>
    <mergeCell ref="O6:O7"/>
    <mergeCell ref="F6:F7"/>
    <mergeCell ref="G6:G7"/>
    <mergeCell ref="Q5:Q7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57421875" style="3" customWidth="1"/>
    <col min="2" max="2" width="10.140625" style="3" customWidth="1"/>
    <col min="3" max="3" width="1.57421875" style="3" customWidth="1"/>
    <col min="4" max="4" width="10.140625" style="3" customWidth="1"/>
    <col min="5" max="5" width="1.28515625" style="3" customWidth="1"/>
    <col min="6" max="6" width="11.8515625" style="3" customWidth="1"/>
    <col min="7" max="7" width="9.28125" style="3" customWidth="1"/>
    <col min="8" max="8" width="7.7109375" style="3" hidden="1" customWidth="1"/>
    <col min="9" max="9" width="11.8515625" style="3" customWidth="1"/>
    <col min="10" max="10" width="11.421875" style="3" customWidth="1"/>
    <col min="11" max="11" width="16.00390625" style="3" customWidth="1"/>
    <col min="12" max="12" width="11.421875" style="3" customWidth="1"/>
    <col min="13" max="13" width="1.7109375" style="3" customWidth="1"/>
    <col min="14" max="16384" width="11.421875" style="3" customWidth="1"/>
  </cols>
  <sheetData>
    <row r="1" ht="75.75" customHeight="1"/>
    <row r="2" s="15" customFormat="1" ht="15">
      <c r="A2" s="50" t="s">
        <v>7</v>
      </c>
    </row>
    <row r="3" spans="1:11" s="15" customFormat="1" ht="15">
      <c r="A3" s="50" t="s">
        <v>110</v>
      </c>
      <c r="K3" s="50" t="s">
        <v>107</v>
      </c>
    </row>
    <row r="4" spans="1:11" s="15" customFormat="1" ht="15">
      <c r="A4" s="172" t="s">
        <v>77</v>
      </c>
      <c r="K4" s="50" t="s">
        <v>159</v>
      </c>
    </row>
    <row r="5" spans="1:14" s="15" customFormat="1" ht="17.25" customHeight="1">
      <c r="A5" s="297" t="s">
        <v>25</v>
      </c>
      <c r="B5" s="296" t="s">
        <v>8</v>
      </c>
      <c r="C5" s="296"/>
      <c r="D5" s="296"/>
      <c r="E5" s="297"/>
      <c r="F5" s="296"/>
      <c r="G5" s="296"/>
      <c r="H5" s="296"/>
      <c r="I5" s="296"/>
      <c r="K5" s="297" t="s">
        <v>25</v>
      </c>
      <c r="L5" s="296" t="s">
        <v>154</v>
      </c>
      <c r="M5" s="296"/>
      <c r="N5" s="296"/>
    </row>
    <row r="6" spans="1:14" s="15" customFormat="1" ht="17.25" customHeight="1">
      <c r="A6" s="298"/>
      <c r="B6" s="138" t="s">
        <v>70</v>
      </c>
      <c r="C6" s="92"/>
      <c r="D6" s="296" t="s">
        <v>78</v>
      </c>
      <c r="E6" s="296"/>
      <c r="F6" s="298" t="s">
        <v>74</v>
      </c>
      <c r="G6" s="298" t="s">
        <v>22</v>
      </c>
      <c r="H6" s="298"/>
      <c r="I6" s="293" t="s">
        <v>158</v>
      </c>
      <c r="K6" s="298"/>
      <c r="L6" s="199" t="s">
        <v>70</v>
      </c>
      <c r="M6" s="199"/>
      <c r="N6" s="199" t="s">
        <v>78</v>
      </c>
    </row>
    <row r="7" spans="1:14" s="15" customFormat="1" ht="15">
      <c r="A7" s="299"/>
      <c r="B7" s="136" t="s">
        <v>46</v>
      </c>
      <c r="C7" s="138"/>
      <c r="D7" s="136" t="s">
        <v>46</v>
      </c>
      <c r="E7" s="138"/>
      <c r="F7" s="299"/>
      <c r="G7" s="299"/>
      <c r="H7" s="299"/>
      <c r="I7" s="294"/>
      <c r="K7" s="299"/>
      <c r="L7" s="200" t="s">
        <v>47</v>
      </c>
      <c r="M7" s="200"/>
      <c r="N7" s="200" t="s">
        <v>47</v>
      </c>
    </row>
    <row r="8" spans="1:14" s="73" customFormat="1" ht="12">
      <c r="A8" s="72" t="s">
        <v>54</v>
      </c>
      <c r="B8" s="72">
        <v>305807.5661360986</v>
      </c>
      <c r="C8" s="72"/>
      <c r="D8" s="72">
        <v>389864.2799977064</v>
      </c>
      <c r="E8" s="72"/>
      <c r="F8" s="93">
        <f>+SUM(F9:F13)</f>
        <v>100</v>
      </c>
      <c r="G8" s="93">
        <f aca="true" t="shared" si="0" ref="G8:G13">+D8/B8*100-100</f>
        <v>27.486799925741096</v>
      </c>
      <c r="H8" s="72">
        <f>+D8-B8</f>
        <v>84056.71386160783</v>
      </c>
      <c r="I8" s="72"/>
      <c r="K8" s="72" t="s">
        <v>54</v>
      </c>
      <c r="L8" s="175">
        <v>0.6202756205885026</v>
      </c>
      <c r="M8" s="72"/>
      <c r="N8" s="143" t="s">
        <v>3</v>
      </c>
    </row>
    <row r="9" spans="1:14" s="15" customFormat="1" ht="15">
      <c r="A9" s="72" t="s">
        <v>9</v>
      </c>
      <c r="B9" s="72">
        <v>74267.9591856986</v>
      </c>
      <c r="C9" s="72"/>
      <c r="D9" s="72">
        <v>72906.12999770642</v>
      </c>
      <c r="E9" s="72"/>
      <c r="F9" s="93">
        <f>+D9/D8*100</f>
        <v>18.70038722145443</v>
      </c>
      <c r="G9" s="93">
        <f t="shared" si="0"/>
        <v>-1.8336698664185462</v>
      </c>
      <c r="H9" s="72">
        <f>+D9-B9</f>
        <v>-1361.8291879921744</v>
      </c>
      <c r="I9" s="93">
        <f>+H9/H8*G8</f>
        <v>-0.4453222675942872</v>
      </c>
      <c r="K9" s="72" t="s">
        <v>9</v>
      </c>
      <c r="L9" s="175">
        <v>1.3668025000055877</v>
      </c>
      <c r="M9" s="72"/>
      <c r="N9" s="143" t="s">
        <v>3</v>
      </c>
    </row>
    <row r="10" spans="1:14" s="15" customFormat="1" ht="15">
      <c r="A10" s="72" t="s">
        <v>10</v>
      </c>
      <c r="B10" s="72">
        <v>17113.148529399998</v>
      </c>
      <c r="C10" s="72"/>
      <c r="D10" s="72">
        <v>21454.1</v>
      </c>
      <c r="E10" s="72"/>
      <c r="F10" s="93">
        <f>+D10/D8*100</f>
        <v>5.502966314361042</v>
      </c>
      <c r="G10" s="93">
        <f t="shared" si="0"/>
        <v>25.36617655799776</v>
      </c>
      <c r="H10" s="72">
        <f>+D10-B10</f>
        <v>4340.951470600001</v>
      </c>
      <c r="I10" s="93">
        <f>+H10/H8*G8</f>
        <v>1.4195042737000412</v>
      </c>
      <c r="K10" s="72" t="s">
        <v>10</v>
      </c>
      <c r="L10" s="175">
        <v>2.6911139916466733</v>
      </c>
      <c r="M10" s="72"/>
      <c r="N10" s="143" t="s">
        <v>3</v>
      </c>
    </row>
    <row r="11" spans="1:14" s="15" customFormat="1" ht="15">
      <c r="A11" s="72" t="s">
        <v>11</v>
      </c>
      <c r="B11" s="72">
        <v>30500.446241999998</v>
      </c>
      <c r="C11" s="72"/>
      <c r="D11" s="72">
        <v>59671.75</v>
      </c>
      <c r="E11" s="72"/>
      <c r="F11" s="93">
        <f>+D11/D8*100</f>
        <v>15.3057751277832</v>
      </c>
      <c r="G11" s="93">
        <f t="shared" si="0"/>
        <v>95.64221954834966</v>
      </c>
      <c r="H11" s="72">
        <f>+D11-B11</f>
        <v>29171.303758000002</v>
      </c>
      <c r="I11" s="93">
        <f>+H11/H8*G8</f>
        <v>9.539104648907674</v>
      </c>
      <c r="K11" s="72" t="s">
        <v>11</v>
      </c>
      <c r="L11" s="175">
        <v>4.784228304953291</v>
      </c>
      <c r="M11" s="72"/>
      <c r="N11" s="143" t="s">
        <v>3</v>
      </c>
    </row>
    <row r="12" spans="1:14" s="15" customFormat="1" ht="15">
      <c r="A12" s="72" t="s">
        <v>12</v>
      </c>
      <c r="B12" s="72">
        <v>11577.562179</v>
      </c>
      <c r="C12" s="72"/>
      <c r="D12" s="72">
        <v>13280.3</v>
      </c>
      <c r="E12" s="72"/>
      <c r="F12" s="93">
        <f>+D12/D8*100</f>
        <v>3.406390552137305</v>
      </c>
      <c r="G12" s="93">
        <f t="shared" si="0"/>
        <v>14.707222424497246</v>
      </c>
      <c r="H12" s="72">
        <f>+D12-B12</f>
        <v>1702.7378209999988</v>
      </c>
      <c r="I12" s="93">
        <f>+H12/H8*G8</f>
        <v>0.5568004227345378</v>
      </c>
      <c r="K12" s="72" t="s">
        <v>12</v>
      </c>
      <c r="L12" s="175">
        <v>4.108260281898243</v>
      </c>
      <c r="M12" s="72"/>
      <c r="N12" s="143" t="s">
        <v>3</v>
      </c>
    </row>
    <row r="13" spans="1:14" s="15" customFormat="1" ht="15">
      <c r="A13" s="74" t="s">
        <v>13</v>
      </c>
      <c r="B13" s="74">
        <v>172348.45</v>
      </c>
      <c r="C13" s="74"/>
      <c r="D13" s="74">
        <v>222552</v>
      </c>
      <c r="E13" s="74"/>
      <c r="F13" s="94">
        <f>+D13/D8*100</f>
        <v>57.084480784264024</v>
      </c>
      <c r="G13" s="94">
        <f t="shared" si="0"/>
        <v>29.129098637092454</v>
      </c>
      <c r="H13" s="74">
        <f>+D13-B13</f>
        <v>50203.54999999999</v>
      </c>
      <c r="I13" s="94">
        <f>+H13/H8*G8</f>
        <v>16.416712847993125</v>
      </c>
      <c r="K13" s="74" t="s">
        <v>13</v>
      </c>
      <c r="L13" s="266" t="s">
        <v>3</v>
      </c>
      <c r="M13" s="74"/>
      <c r="N13" s="266" t="s">
        <v>3</v>
      </c>
    </row>
    <row r="14" spans="1:9" ht="15">
      <c r="A14" s="17" t="s">
        <v>23</v>
      </c>
      <c r="B14" s="16"/>
      <c r="C14" s="16"/>
      <c r="D14" s="16"/>
      <c r="E14" s="16"/>
      <c r="F14" s="16"/>
      <c r="G14" s="16"/>
      <c r="H14" s="16"/>
      <c r="I14" s="16"/>
    </row>
    <row r="15" spans="1:9" ht="15">
      <c r="A15" s="186" t="s">
        <v>155</v>
      </c>
      <c r="B15" s="16"/>
      <c r="C15" s="16"/>
      <c r="D15" s="16"/>
      <c r="E15" s="16"/>
      <c r="F15" s="16"/>
      <c r="G15" s="16"/>
      <c r="H15" s="16"/>
      <c r="I15" s="16"/>
    </row>
    <row r="16" ht="12.75">
      <c r="A16" s="194" t="s">
        <v>72</v>
      </c>
    </row>
    <row r="17" ht="12.75">
      <c r="A17" s="1" t="s">
        <v>153</v>
      </c>
    </row>
    <row r="18" spans="1:29" ht="12.75">
      <c r="A18" s="291" t="s">
        <v>157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</row>
    <row r="19" spans="1:4" ht="12.75">
      <c r="A19" s="72"/>
      <c r="D19" s="130"/>
    </row>
    <row r="20" spans="1:4" ht="12.75">
      <c r="A20" s="72"/>
      <c r="D20" s="130"/>
    </row>
    <row r="21" spans="1:4" ht="12.75">
      <c r="A21" s="72"/>
      <c r="D21" s="130"/>
    </row>
    <row r="22" spans="1:4" ht="12.75">
      <c r="A22" s="72"/>
      <c r="D22" s="130"/>
    </row>
  </sheetData>
  <sheetProtection/>
  <mergeCells count="10">
    <mergeCell ref="A18:AC18"/>
    <mergeCell ref="K5:K7"/>
    <mergeCell ref="L5:N5"/>
    <mergeCell ref="A5:A7"/>
    <mergeCell ref="F6:F7"/>
    <mergeCell ref="G6:G7"/>
    <mergeCell ref="H6:H7"/>
    <mergeCell ref="I6:I7"/>
    <mergeCell ref="B5:I5"/>
    <mergeCell ref="D6:E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28125" style="3" customWidth="1"/>
    <col min="2" max="18" width="7.7109375" style="3" customWidth="1"/>
    <col min="19" max="16384" width="11.421875" style="3" customWidth="1"/>
  </cols>
  <sheetData>
    <row r="1" ht="75" customHeight="1"/>
    <row r="2" s="15" customFormat="1" ht="15">
      <c r="A2" s="50" t="s">
        <v>19</v>
      </c>
    </row>
    <row r="3" s="15" customFormat="1" ht="15">
      <c r="A3" s="50" t="s">
        <v>117</v>
      </c>
    </row>
    <row r="4" s="15" customFormat="1" ht="15">
      <c r="A4" s="50" t="s">
        <v>80</v>
      </c>
    </row>
    <row r="5" spans="1:18" s="15" customFormat="1" ht="17.25" customHeight="1">
      <c r="A5" s="297" t="s">
        <v>25</v>
      </c>
      <c r="B5" s="296" t="s">
        <v>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s="15" customFormat="1" ht="15">
      <c r="A6" s="299"/>
      <c r="B6" s="138" t="s">
        <v>81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92</v>
      </c>
      <c r="N6" s="138" t="s">
        <v>93</v>
      </c>
      <c r="O6" s="138" t="s">
        <v>94</v>
      </c>
      <c r="P6" s="138" t="s">
        <v>69</v>
      </c>
      <c r="Q6" s="138" t="s">
        <v>70</v>
      </c>
      <c r="R6" s="138" t="s">
        <v>95</v>
      </c>
    </row>
    <row r="7" spans="1:18" s="73" customFormat="1" ht="15" customHeight="1">
      <c r="A7" s="72" t="s">
        <v>54</v>
      </c>
      <c r="B7" s="72">
        <v>283962</v>
      </c>
      <c r="C7" s="72">
        <v>287296</v>
      </c>
      <c r="D7" s="72">
        <v>246206</v>
      </c>
      <c r="E7" s="72">
        <v>311564</v>
      </c>
      <c r="F7" s="72">
        <v>328779</v>
      </c>
      <c r="G7" s="72">
        <v>269402</v>
      </c>
      <c r="H7" s="72">
        <v>218177</v>
      </c>
      <c r="I7" s="72">
        <v>223354</v>
      </c>
      <c r="J7" s="72">
        <v>275984</v>
      </c>
      <c r="K7" s="72">
        <v>329908</v>
      </c>
      <c r="L7" s="72">
        <v>265569.7984342965</v>
      </c>
      <c r="M7" s="72">
        <v>296239.0064005554</v>
      </c>
      <c r="N7" s="72">
        <v>258550.59999999998</v>
      </c>
      <c r="O7" s="72">
        <v>293179.05718749296</v>
      </c>
      <c r="P7" s="72">
        <v>240587.71761</v>
      </c>
      <c r="Q7" s="72">
        <v>305807.5661366986</v>
      </c>
      <c r="R7" s="72">
        <v>389864.2799977064</v>
      </c>
    </row>
    <row r="8" spans="1:18" s="15" customFormat="1" ht="15">
      <c r="A8" s="72" t="s">
        <v>9</v>
      </c>
      <c r="B8" s="72">
        <v>74638</v>
      </c>
      <c r="C8" s="72">
        <v>76201</v>
      </c>
      <c r="D8" s="72">
        <v>66902</v>
      </c>
      <c r="E8" s="72">
        <v>75101</v>
      </c>
      <c r="F8" s="72">
        <v>75890</v>
      </c>
      <c r="G8" s="72">
        <v>71631</v>
      </c>
      <c r="H8" s="72">
        <v>69300</v>
      </c>
      <c r="I8" s="72">
        <v>70056</v>
      </c>
      <c r="J8" s="72">
        <v>76053</v>
      </c>
      <c r="K8" s="72">
        <v>78609</v>
      </c>
      <c r="L8" s="72">
        <v>63833.208434296466</v>
      </c>
      <c r="M8" s="72">
        <v>72992.71640055536</v>
      </c>
      <c r="N8" s="72">
        <v>73713.34</v>
      </c>
      <c r="O8" s="72">
        <v>69423.21505580947</v>
      </c>
      <c r="P8" s="72">
        <v>64671.995825</v>
      </c>
      <c r="Q8" s="72">
        <v>74267.9591856986</v>
      </c>
      <c r="R8" s="72">
        <v>72906.12999770642</v>
      </c>
    </row>
    <row r="9" spans="1:18" s="15" customFormat="1" ht="15">
      <c r="A9" s="72" t="s">
        <v>10</v>
      </c>
      <c r="B9" s="72">
        <v>14266</v>
      </c>
      <c r="C9" s="72">
        <v>12798</v>
      </c>
      <c r="D9" s="72">
        <v>14612</v>
      </c>
      <c r="E9" s="72">
        <v>13939</v>
      </c>
      <c r="F9" s="72">
        <v>13117</v>
      </c>
      <c r="G9" s="72">
        <v>14138</v>
      </c>
      <c r="H9" s="72">
        <v>11973</v>
      </c>
      <c r="I9" s="72">
        <v>11583</v>
      </c>
      <c r="J9" s="72">
        <v>11930</v>
      </c>
      <c r="K9" s="72">
        <v>12346</v>
      </c>
      <c r="L9" s="72">
        <v>13498.49</v>
      </c>
      <c r="M9" s="72">
        <v>13206.27</v>
      </c>
      <c r="N9" s="72">
        <v>11342.65</v>
      </c>
      <c r="O9" s="72">
        <v>16380.05879868349</v>
      </c>
      <c r="P9" s="72">
        <v>16495.4</v>
      </c>
      <c r="Q9" s="72">
        <v>17113.148529399998</v>
      </c>
      <c r="R9" s="72">
        <v>21454.1</v>
      </c>
    </row>
    <row r="10" spans="1:18" s="15" customFormat="1" ht="15">
      <c r="A10" s="72" t="s">
        <v>11</v>
      </c>
      <c r="B10" s="72">
        <v>39874</v>
      </c>
      <c r="C10" s="72">
        <v>45447</v>
      </c>
      <c r="D10" s="72">
        <v>20682</v>
      </c>
      <c r="E10" s="72">
        <v>37865</v>
      </c>
      <c r="F10" s="72">
        <v>44314</v>
      </c>
      <c r="G10" s="72">
        <v>38383</v>
      </c>
      <c r="H10" s="72">
        <v>29272</v>
      </c>
      <c r="I10" s="72">
        <v>20233</v>
      </c>
      <c r="J10" s="72">
        <v>31728</v>
      </c>
      <c r="K10" s="72">
        <v>42376</v>
      </c>
      <c r="L10" s="72">
        <v>26505.85</v>
      </c>
      <c r="M10" s="72">
        <v>24758.22</v>
      </c>
      <c r="N10" s="72">
        <v>22532.08</v>
      </c>
      <c r="O10" s="72">
        <v>25928.083333</v>
      </c>
      <c r="P10" s="72">
        <v>25790.558406999997</v>
      </c>
      <c r="Q10" s="72">
        <v>30500.446241999998</v>
      </c>
      <c r="R10" s="72">
        <v>59671.75</v>
      </c>
    </row>
    <row r="11" spans="1:18" s="15" customFormat="1" ht="15">
      <c r="A11" s="72" t="s">
        <v>12</v>
      </c>
      <c r="B11" s="72">
        <v>21922</v>
      </c>
      <c r="C11" s="72">
        <v>18346</v>
      </c>
      <c r="D11" s="72">
        <v>11983</v>
      </c>
      <c r="E11" s="72">
        <v>19373</v>
      </c>
      <c r="F11" s="72">
        <v>19664</v>
      </c>
      <c r="G11" s="72">
        <v>14688</v>
      </c>
      <c r="H11" s="72">
        <v>14253</v>
      </c>
      <c r="I11" s="72">
        <v>12427</v>
      </c>
      <c r="J11" s="72">
        <v>16218</v>
      </c>
      <c r="K11" s="72">
        <v>15660</v>
      </c>
      <c r="L11" s="72">
        <v>9943.65</v>
      </c>
      <c r="M11" s="72">
        <v>9777.2</v>
      </c>
      <c r="N11" s="72">
        <v>9597.53</v>
      </c>
      <c r="O11" s="72">
        <v>13990.9</v>
      </c>
      <c r="P11" s="72">
        <v>10494.653378</v>
      </c>
      <c r="Q11" s="72">
        <v>11577.562179</v>
      </c>
      <c r="R11" s="72">
        <v>13280.3</v>
      </c>
    </row>
    <row r="12" spans="1:18" s="15" customFormat="1" ht="15">
      <c r="A12" s="74" t="s">
        <v>13</v>
      </c>
      <c r="B12" s="74">
        <v>133262</v>
      </c>
      <c r="C12" s="74">
        <v>134504</v>
      </c>
      <c r="D12" s="74">
        <v>132027</v>
      </c>
      <c r="E12" s="74">
        <v>165286</v>
      </c>
      <c r="F12" s="74">
        <v>175794</v>
      </c>
      <c r="G12" s="74">
        <v>130562</v>
      </c>
      <c r="H12" s="74">
        <v>93379</v>
      </c>
      <c r="I12" s="74">
        <v>109055</v>
      </c>
      <c r="J12" s="74">
        <v>140055</v>
      </c>
      <c r="K12" s="74">
        <v>180917</v>
      </c>
      <c r="L12" s="74">
        <v>151788.6</v>
      </c>
      <c r="M12" s="74">
        <v>175504.6</v>
      </c>
      <c r="N12" s="74">
        <v>141365</v>
      </c>
      <c r="O12" s="74">
        <v>167456.8</v>
      </c>
      <c r="P12" s="74">
        <v>123135.11</v>
      </c>
      <c r="Q12" s="74">
        <v>172348.45</v>
      </c>
      <c r="R12" s="74">
        <v>222552</v>
      </c>
    </row>
    <row r="13" spans="1:16" ht="15">
      <c r="A13" s="17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ht="12.75">
      <c r="A14" s="186" t="s">
        <v>155</v>
      </c>
    </row>
  </sheetData>
  <sheetProtection/>
  <mergeCells count="2">
    <mergeCell ref="A5:A6"/>
    <mergeCell ref="B5:R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8515625" style="3" customWidth="1"/>
    <col min="2" max="18" width="8.140625" style="3" customWidth="1"/>
    <col min="19" max="16384" width="11.421875" style="3" customWidth="1"/>
  </cols>
  <sheetData>
    <row r="1" ht="78" customHeight="1"/>
    <row r="2" ht="12.75">
      <c r="A2" s="50" t="s">
        <v>20</v>
      </c>
    </row>
    <row r="3" ht="12.75">
      <c r="A3" s="50" t="s">
        <v>118</v>
      </c>
    </row>
    <row r="4" ht="12.75">
      <c r="A4" s="50" t="s">
        <v>80</v>
      </c>
    </row>
    <row r="5" spans="1:18" ht="14.25" customHeight="1">
      <c r="A5" s="292" t="s">
        <v>14</v>
      </c>
      <c r="B5" s="304" t="s">
        <v>8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</row>
    <row r="6" spans="1:18" ht="14.25" customHeight="1">
      <c r="A6" s="294"/>
      <c r="B6" s="120" t="s">
        <v>81</v>
      </c>
      <c r="C6" s="120" t="s">
        <v>82</v>
      </c>
      <c r="D6" s="120" t="s">
        <v>83</v>
      </c>
      <c r="E6" s="120" t="s">
        <v>84</v>
      </c>
      <c r="F6" s="120" t="s">
        <v>85</v>
      </c>
      <c r="G6" s="120" t="s">
        <v>86</v>
      </c>
      <c r="H6" s="120" t="s">
        <v>87</v>
      </c>
      <c r="I6" s="120" t="s">
        <v>88</v>
      </c>
      <c r="J6" s="120" t="s">
        <v>89</v>
      </c>
      <c r="K6" s="120" t="s">
        <v>90</v>
      </c>
      <c r="L6" s="120" t="s">
        <v>91</v>
      </c>
      <c r="M6" s="120" t="s">
        <v>92</v>
      </c>
      <c r="N6" s="120" t="s">
        <v>93</v>
      </c>
      <c r="O6" s="120" t="s">
        <v>94</v>
      </c>
      <c r="P6" s="120" t="s">
        <v>69</v>
      </c>
      <c r="Q6" s="120" t="s">
        <v>70</v>
      </c>
      <c r="R6" s="120" t="s">
        <v>95</v>
      </c>
    </row>
    <row r="7" spans="1:18" ht="14.25" customHeight="1">
      <c r="A7" s="21" t="s">
        <v>54</v>
      </c>
      <c r="B7" s="22">
        <v>283962</v>
      </c>
      <c r="C7" s="22">
        <v>287296</v>
      </c>
      <c r="D7" s="22">
        <v>246206</v>
      </c>
      <c r="E7" s="22">
        <v>311564</v>
      </c>
      <c r="F7" s="22">
        <v>328779</v>
      </c>
      <c r="G7" s="22">
        <v>269402</v>
      </c>
      <c r="H7" s="22">
        <v>218177.06</v>
      </c>
      <c r="I7" s="22">
        <v>223353</v>
      </c>
      <c r="J7" s="22">
        <v>275983.688086554</v>
      </c>
      <c r="K7" s="22">
        <v>329908.2429472</v>
      </c>
      <c r="L7" s="22">
        <v>265569.7884342965</v>
      </c>
      <c r="M7" s="22">
        <v>296239.0164005554</v>
      </c>
      <c r="N7" s="22">
        <v>258550.6</v>
      </c>
      <c r="O7" s="22">
        <v>293179.0571878929</v>
      </c>
      <c r="P7" s="22">
        <v>240587.71761099997</v>
      </c>
      <c r="Q7" s="22">
        <v>305807.56613579864</v>
      </c>
      <c r="R7" s="22">
        <v>389864.2799977064</v>
      </c>
    </row>
    <row r="8" spans="1:18" ht="14.25" customHeight="1">
      <c r="A8" s="21" t="s">
        <v>96</v>
      </c>
      <c r="B8" s="22">
        <v>18564</v>
      </c>
      <c r="C8" s="22">
        <v>15106</v>
      </c>
      <c r="D8" s="22">
        <v>10728</v>
      </c>
      <c r="E8" s="22">
        <v>10184</v>
      </c>
      <c r="F8" s="22">
        <v>14975</v>
      </c>
      <c r="G8" s="22">
        <v>12687</v>
      </c>
      <c r="H8" s="22">
        <v>11214.44</v>
      </c>
      <c r="I8" s="22">
        <v>13897</v>
      </c>
      <c r="J8" s="22">
        <v>12131.412696123072</v>
      </c>
      <c r="K8" s="22">
        <v>12312.202384</v>
      </c>
      <c r="L8" s="22">
        <v>10917.351400000001</v>
      </c>
      <c r="M8" s="22">
        <v>11294.81111072544</v>
      </c>
      <c r="N8" s="22">
        <v>9249.73</v>
      </c>
      <c r="O8" s="22">
        <v>9612.64491790655</v>
      </c>
      <c r="P8" s="22">
        <v>9580.3485441</v>
      </c>
      <c r="Q8" s="22">
        <v>11031.9464596</v>
      </c>
      <c r="R8" s="22">
        <v>8018.660000748632</v>
      </c>
    </row>
    <row r="9" spans="1:18" ht="14.25" customHeight="1">
      <c r="A9" s="21" t="s">
        <v>97</v>
      </c>
      <c r="B9" s="22">
        <v>28756</v>
      </c>
      <c r="C9" s="22">
        <v>22802</v>
      </c>
      <c r="D9" s="22">
        <v>18800</v>
      </c>
      <c r="E9" s="22">
        <v>15206</v>
      </c>
      <c r="F9" s="22">
        <v>17181</v>
      </c>
      <c r="G9" s="22">
        <v>19348</v>
      </c>
      <c r="H9" s="22">
        <v>17836.83</v>
      </c>
      <c r="I9" s="22">
        <v>19936</v>
      </c>
      <c r="J9" s="22">
        <v>16646.928509333058</v>
      </c>
      <c r="K9" s="22">
        <v>20886.4298842</v>
      </c>
      <c r="L9" s="22">
        <v>14337.878</v>
      </c>
      <c r="M9" s="22">
        <v>15641.064845539742</v>
      </c>
      <c r="N9" s="22">
        <v>16779.79</v>
      </c>
      <c r="O9" s="22">
        <v>12519.835787453687</v>
      </c>
      <c r="P9" s="22">
        <v>11424.0759737</v>
      </c>
      <c r="Q9" s="22">
        <v>17413.0819382</v>
      </c>
      <c r="R9" s="22">
        <v>11937.120003640652</v>
      </c>
    </row>
    <row r="10" spans="1:18" ht="14.25" customHeight="1">
      <c r="A10" s="21" t="s">
        <v>98</v>
      </c>
      <c r="B10" s="22">
        <v>61033</v>
      </c>
      <c r="C10" s="22">
        <v>48653</v>
      </c>
      <c r="D10" s="22">
        <v>32783</v>
      </c>
      <c r="E10" s="22">
        <v>48218</v>
      </c>
      <c r="F10" s="22">
        <v>61082</v>
      </c>
      <c r="G10" s="22">
        <v>56811</v>
      </c>
      <c r="H10" s="22">
        <v>38940.72</v>
      </c>
      <c r="I10" s="22">
        <v>51078.5</v>
      </c>
      <c r="J10" s="22">
        <v>41730.828513869455</v>
      </c>
      <c r="K10" s="22">
        <v>51755.845798</v>
      </c>
      <c r="L10" s="22">
        <v>43609.51</v>
      </c>
      <c r="M10" s="22">
        <v>56854.66282540784</v>
      </c>
      <c r="N10" s="22">
        <v>44838.78</v>
      </c>
      <c r="O10" s="22">
        <v>50498.8892268399</v>
      </c>
      <c r="P10" s="22">
        <v>33395.608091999995</v>
      </c>
      <c r="Q10" s="22">
        <v>45921.730041999996</v>
      </c>
      <c r="R10" s="22">
        <v>53898.68999741733</v>
      </c>
    </row>
    <row r="11" spans="1:18" ht="14.25" customHeight="1">
      <c r="A11" s="21" t="s">
        <v>99</v>
      </c>
      <c r="B11" s="22">
        <v>90505</v>
      </c>
      <c r="C11" s="22">
        <v>90913</v>
      </c>
      <c r="D11" s="22">
        <v>68305</v>
      </c>
      <c r="E11" s="22">
        <v>99748</v>
      </c>
      <c r="F11" s="22">
        <v>106742</v>
      </c>
      <c r="G11" s="22">
        <v>89701</v>
      </c>
      <c r="H11" s="22">
        <v>76490.59</v>
      </c>
      <c r="I11" s="22">
        <v>68914.5</v>
      </c>
      <c r="J11" s="22">
        <v>88859.14843872297</v>
      </c>
      <c r="K11" s="22">
        <v>116031.404675</v>
      </c>
      <c r="L11" s="22">
        <v>77960.90903429646</v>
      </c>
      <c r="M11" s="22">
        <v>80759.175713294</v>
      </c>
      <c r="N11" s="22">
        <v>77310.3</v>
      </c>
      <c r="O11" s="22">
        <v>95783.81430651702</v>
      </c>
      <c r="P11" s="22">
        <v>78384.87131419999</v>
      </c>
      <c r="Q11" s="22">
        <v>111322.6869059936</v>
      </c>
      <c r="R11" s="22">
        <v>139412.6500020939</v>
      </c>
    </row>
    <row r="12" spans="1:18" ht="14.25" customHeight="1">
      <c r="A12" s="21" t="s">
        <v>100</v>
      </c>
      <c r="B12" s="22">
        <v>51829</v>
      </c>
      <c r="C12" s="22">
        <v>68995</v>
      </c>
      <c r="D12" s="22">
        <v>68877</v>
      </c>
      <c r="E12" s="22">
        <v>89462</v>
      </c>
      <c r="F12" s="22">
        <v>79833</v>
      </c>
      <c r="G12" s="22">
        <v>58114</v>
      </c>
      <c r="H12" s="22">
        <v>47561.37</v>
      </c>
      <c r="I12" s="22">
        <v>45055</v>
      </c>
      <c r="J12" s="22">
        <v>72816.23126200704</v>
      </c>
      <c r="K12" s="22">
        <v>81275.60908200001</v>
      </c>
      <c r="L12" s="22">
        <v>75686.47</v>
      </c>
      <c r="M12" s="22">
        <v>84408.08385282889</v>
      </c>
      <c r="N12" s="22">
        <v>79135.43</v>
      </c>
      <c r="O12" s="22">
        <v>79204.51073862173</v>
      </c>
      <c r="P12" s="22">
        <v>73072.417192</v>
      </c>
      <c r="Q12" s="22">
        <v>83992.32612930301</v>
      </c>
      <c r="R12" s="22">
        <v>130675.76999288022</v>
      </c>
    </row>
    <row r="13" spans="1:18" ht="14.25" customHeight="1">
      <c r="A13" s="51" t="s">
        <v>101</v>
      </c>
      <c r="B13" s="53">
        <v>33275</v>
      </c>
      <c r="C13" s="53">
        <v>40827</v>
      </c>
      <c r="D13" s="53">
        <v>46713</v>
      </c>
      <c r="E13" s="53">
        <v>48746</v>
      </c>
      <c r="F13" s="53">
        <v>48966</v>
      </c>
      <c r="G13" s="53">
        <v>32741</v>
      </c>
      <c r="H13" s="53">
        <v>26133.11</v>
      </c>
      <c r="I13" s="53">
        <v>24472</v>
      </c>
      <c r="J13" s="53">
        <v>43799.138666498395</v>
      </c>
      <c r="K13" s="53">
        <v>47646.751123999995</v>
      </c>
      <c r="L13" s="53">
        <v>43057.67</v>
      </c>
      <c r="M13" s="53">
        <v>47281.21805275946</v>
      </c>
      <c r="N13" s="53">
        <v>31236.57</v>
      </c>
      <c r="O13" s="53">
        <v>45559.36221055406</v>
      </c>
      <c r="P13" s="53">
        <v>34730.396495</v>
      </c>
      <c r="Q13" s="53">
        <v>36125.794660701984</v>
      </c>
      <c r="R13" s="53">
        <v>45921.39000092566</v>
      </c>
    </row>
    <row r="14" ht="12.75">
      <c r="A14" s="1" t="s">
        <v>23</v>
      </c>
    </row>
    <row r="15" ht="12.75">
      <c r="A15" s="186" t="s">
        <v>155</v>
      </c>
    </row>
    <row r="16" ht="12.75">
      <c r="A16" s="2"/>
    </row>
    <row r="17" ht="12.75">
      <c r="A17" s="1"/>
    </row>
    <row r="18" ht="12.75">
      <c r="A18" s="2"/>
    </row>
  </sheetData>
  <sheetProtection/>
  <mergeCells count="2">
    <mergeCell ref="A5:A6"/>
    <mergeCell ref="B5:R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7109375" style="3" customWidth="1"/>
    <col min="2" max="18" width="7.421875" style="3" customWidth="1"/>
    <col min="19" max="16384" width="11.421875" style="3" customWidth="1"/>
  </cols>
  <sheetData>
    <row r="1" ht="76.5" customHeight="1"/>
    <row r="2" ht="12.75">
      <c r="A2" s="50" t="s">
        <v>66</v>
      </c>
    </row>
    <row r="3" ht="12.75">
      <c r="A3" s="50" t="s">
        <v>119</v>
      </c>
    </row>
    <row r="4" spans="1:8" ht="12.75">
      <c r="A4" s="50" t="s">
        <v>80</v>
      </c>
      <c r="B4" s="4"/>
      <c r="C4" s="4"/>
      <c r="D4" s="4"/>
      <c r="E4" s="4"/>
      <c r="F4" s="4"/>
      <c r="G4" s="4"/>
      <c r="H4" s="4"/>
    </row>
    <row r="5" spans="1:18" s="18" customFormat="1" ht="15.75" customHeight="1">
      <c r="A5" s="296" t="s">
        <v>15</v>
      </c>
      <c r="B5" s="296" t="s">
        <v>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s="18" customFormat="1" ht="18" customHeight="1">
      <c r="A6" s="296"/>
      <c r="B6" s="120" t="s">
        <v>81</v>
      </c>
      <c r="C6" s="120" t="s">
        <v>82</v>
      </c>
      <c r="D6" s="120" t="s">
        <v>83</v>
      </c>
      <c r="E6" s="120" t="s">
        <v>84</v>
      </c>
      <c r="F6" s="120" t="s">
        <v>85</v>
      </c>
      <c r="G6" s="120" t="s">
        <v>86</v>
      </c>
      <c r="H6" s="120" t="s">
        <v>87</v>
      </c>
      <c r="I6" s="120" t="s">
        <v>88</v>
      </c>
      <c r="J6" s="120" t="s">
        <v>89</v>
      </c>
      <c r="K6" s="120" t="s">
        <v>90</v>
      </c>
      <c r="L6" s="120" t="s">
        <v>91</v>
      </c>
      <c r="M6" s="120" t="s">
        <v>92</v>
      </c>
      <c r="N6" s="120" t="s">
        <v>93</v>
      </c>
      <c r="O6" s="120" t="s">
        <v>94</v>
      </c>
      <c r="P6" s="120" t="s">
        <v>69</v>
      </c>
      <c r="Q6" s="120" t="s">
        <v>70</v>
      </c>
      <c r="R6" s="120" t="s">
        <v>95</v>
      </c>
    </row>
    <row r="7" spans="1:18" s="18" customFormat="1" ht="14.25">
      <c r="A7" s="76" t="s">
        <v>54</v>
      </c>
      <c r="B7" s="77">
        <v>283962</v>
      </c>
      <c r="C7" s="77">
        <v>287296</v>
      </c>
      <c r="D7" s="77">
        <v>246206</v>
      </c>
      <c r="E7" s="77">
        <v>311564</v>
      </c>
      <c r="F7" s="77">
        <v>328779</v>
      </c>
      <c r="G7" s="77">
        <v>269402</v>
      </c>
      <c r="H7" s="77">
        <v>218177</v>
      </c>
      <c r="I7" s="77">
        <v>223354</v>
      </c>
      <c r="J7" s="77">
        <v>275984</v>
      </c>
      <c r="K7" s="77">
        <v>329908.24294599995</v>
      </c>
      <c r="L7" s="77">
        <v>265569.8884342965</v>
      </c>
      <c r="M7" s="77">
        <v>296239.0164005554</v>
      </c>
      <c r="N7" s="77">
        <v>258550.6</v>
      </c>
      <c r="O7" s="77">
        <v>293179.05718749296</v>
      </c>
      <c r="P7" s="77">
        <v>240587.717611</v>
      </c>
      <c r="Q7" s="77">
        <v>305807.5661356986</v>
      </c>
      <c r="R7" s="77">
        <v>389864.2799977064</v>
      </c>
    </row>
    <row r="8" spans="1:18" s="18" customFormat="1" ht="14.25">
      <c r="A8" s="78" t="s">
        <v>16</v>
      </c>
      <c r="B8" s="72">
        <v>153476</v>
      </c>
      <c r="C8" s="72">
        <v>154077</v>
      </c>
      <c r="D8" s="72">
        <v>136340</v>
      </c>
      <c r="E8" s="72">
        <v>153562</v>
      </c>
      <c r="F8" s="72">
        <v>150803</v>
      </c>
      <c r="G8" s="72">
        <v>132906</v>
      </c>
      <c r="H8" s="72">
        <v>124924</v>
      </c>
      <c r="I8" s="72">
        <v>128571</v>
      </c>
      <c r="J8" s="72">
        <v>137553</v>
      </c>
      <c r="K8" s="72">
        <v>147851.579436</v>
      </c>
      <c r="L8" s="72">
        <v>116693.33843429647</v>
      </c>
      <c r="M8" s="72">
        <v>124651.66640055535</v>
      </c>
      <c r="N8" s="72">
        <v>115319.4</v>
      </c>
      <c r="O8" s="72">
        <v>126703.38218749296</v>
      </c>
      <c r="P8" s="72">
        <v>102701.70663599999</v>
      </c>
      <c r="Q8" s="72">
        <v>122313.6029256986</v>
      </c>
      <c r="R8" s="72">
        <v>135890.62999770642</v>
      </c>
    </row>
    <row r="9" spans="1:18" s="18" customFormat="1" ht="14.25">
      <c r="A9" s="79" t="s">
        <v>17</v>
      </c>
      <c r="B9" s="74">
        <v>130486</v>
      </c>
      <c r="C9" s="74">
        <v>133219</v>
      </c>
      <c r="D9" s="74">
        <v>109866</v>
      </c>
      <c r="E9" s="74">
        <v>158002</v>
      </c>
      <c r="F9" s="74">
        <v>177976</v>
      </c>
      <c r="G9" s="74">
        <v>136496</v>
      </c>
      <c r="H9" s="74">
        <v>93253</v>
      </c>
      <c r="I9" s="74">
        <v>94783</v>
      </c>
      <c r="J9" s="74">
        <v>138431</v>
      </c>
      <c r="K9" s="74">
        <v>182056.66350999998</v>
      </c>
      <c r="L9" s="74">
        <v>148876.55</v>
      </c>
      <c r="M9" s="74">
        <v>171587.35</v>
      </c>
      <c r="N9" s="74">
        <v>143231.2</v>
      </c>
      <c r="O9" s="74">
        <v>166475.675</v>
      </c>
      <c r="P9" s="74">
        <v>137886.010975</v>
      </c>
      <c r="Q9" s="74">
        <v>183493.96321</v>
      </c>
      <c r="R9" s="74">
        <v>253973.65</v>
      </c>
    </row>
    <row r="10" ht="12.75">
      <c r="A10" s="1" t="s">
        <v>23</v>
      </c>
    </row>
    <row r="11" ht="12.75">
      <c r="A11" s="186" t="s">
        <v>155</v>
      </c>
    </row>
    <row r="12" ht="12.75">
      <c r="A12" s="2"/>
    </row>
    <row r="13" ht="12.75">
      <c r="A13" s="1"/>
    </row>
  </sheetData>
  <sheetProtection/>
  <mergeCells count="2">
    <mergeCell ref="A5:A6"/>
    <mergeCell ref="B5:R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5"/>
  <sheetViews>
    <sheetView showGridLines="0" zoomScalePageLayoutView="0" workbookViewId="0" topLeftCell="A1">
      <selection activeCell="A6" sqref="A6:G34"/>
    </sheetView>
  </sheetViews>
  <sheetFormatPr defaultColWidth="11.421875" defaultRowHeight="15"/>
  <cols>
    <col min="1" max="1" width="22.140625" style="16" bestFit="1" customWidth="1"/>
    <col min="2" max="2" width="11.421875" style="16" customWidth="1"/>
    <col min="3" max="3" width="14.140625" style="16" bestFit="1" customWidth="1"/>
    <col min="4" max="4" width="10.140625" style="16" bestFit="1" customWidth="1"/>
    <col min="5" max="5" width="12.8515625" style="16" bestFit="1" customWidth="1"/>
    <col min="6" max="6" width="13.7109375" style="16" bestFit="1" customWidth="1"/>
    <col min="7" max="7" width="17.00390625" style="16" customWidth="1"/>
    <col min="8" max="8" width="11.421875" style="16" customWidth="1"/>
    <col min="9" max="9" width="21.421875" style="16" customWidth="1"/>
    <col min="10" max="10" width="11.421875" style="16" customWidth="1"/>
    <col min="11" max="11" width="11.00390625" style="16" bestFit="1" customWidth="1"/>
    <col min="12" max="12" width="7.57421875" style="16" bestFit="1" customWidth="1"/>
    <col min="13" max="14" width="11.00390625" style="16" bestFit="1" customWidth="1"/>
    <col min="15" max="15" width="12.8515625" style="16" bestFit="1" customWidth="1"/>
    <col min="16" max="250" width="11.421875" style="16" customWidth="1"/>
    <col min="251" max="251" width="0" style="16" hidden="1" customWidth="1"/>
    <col min="252" max="252" width="11.421875" style="16" customWidth="1"/>
    <col min="253" max="253" width="17.140625" style="16" customWidth="1"/>
    <col min="254" max="254" width="11.421875" style="16" customWidth="1"/>
    <col min="255" max="255" width="16.57421875" style="16" customWidth="1"/>
    <col min="256" max="16384" width="15.7109375" style="16" customWidth="1"/>
  </cols>
  <sheetData>
    <row r="1" ht="75" customHeight="1"/>
    <row r="2" ht="15">
      <c r="A2" s="205" t="s">
        <v>124</v>
      </c>
    </row>
    <row r="3" ht="15">
      <c r="A3" s="205" t="s">
        <v>125</v>
      </c>
    </row>
    <row r="4" spans="1:9" ht="15">
      <c r="A4" s="206" t="s">
        <v>126</v>
      </c>
      <c r="I4" s="50" t="s">
        <v>107</v>
      </c>
    </row>
    <row r="5" spans="1:9" ht="15">
      <c r="A5" s="206" t="s">
        <v>127</v>
      </c>
      <c r="I5" s="205" t="s">
        <v>125</v>
      </c>
    </row>
    <row r="6" spans="1:15" s="208" customFormat="1" ht="63" customHeight="1">
      <c r="A6" s="207" t="s">
        <v>128</v>
      </c>
      <c r="B6" s="207" t="s">
        <v>45</v>
      </c>
      <c r="C6" s="207" t="s">
        <v>170</v>
      </c>
      <c r="D6" s="207" t="s">
        <v>129</v>
      </c>
      <c r="E6" s="207" t="s">
        <v>130</v>
      </c>
      <c r="F6" s="207" t="s">
        <v>131</v>
      </c>
      <c r="G6" s="207" t="s">
        <v>132</v>
      </c>
      <c r="I6" s="207" t="s">
        <v>128</v>
      </c>
      <c r="J6" s="207" t="s">
        <v>45</v>
      </c>
      <c r="K6" s="207" t="s">
        <v>171</v>
      </c>
      <c r="L6" s="207" t="s">
        <v>161</v>
      </c>
      <c r="M6" s="207" t="s">
        <v>160</v>
      </c>
      <c r="N6" s="207" t="s">
        <v>162</v>
      </c>
      <c r="O6" s="207" t="s">
        <v>163</v>
      </c>
    </row>
    <row r="7" spans="1:15" s="214" customFormat="1" ht="15.75" customHeight="1">
      <c r="A7" s="308" t="s">
        <v>133</v>
      </c>
      <c r="B7" s="209" t="s">
        <v>134</v>
      </c>
      <c r="C7" s="210">
        <v>70550000</v>
      </c>
      <c r="D7" s="211">
        <v>14101000</v>
      </c>
      <c r="E7" s="212">
        <f aca="true" t="shared" si="0" ref="E7:E33">+C7/D7</f>
        <v>5.003191263030991</v>
      </c>
      <c r="F7" s="211">
        <v>13164000</v>
      </c>
      <c r="G7" s="212">
        <f aca="true" t="shared" si="1" ref="G7:G33">+C7/F7</f>
        <v>5.359313278638711</v>
      </c>
      <c r="H7" s="213"/>
      <c r="I7" s="308" t="s">
        <v>133</v>
      </c>
      <c r="J7" s="209" t="s">
        <v>134</v>
      </c>
      <c r="K7" s="189">
        <v>0.7</v>
      </c>
      <c r="L7" s="189">
        <v>0.5</v>
      </c>
      <c r="M7" s="189">
        <v>0.8</v>
      </c>
      <c r="N7" s="189">
        <v>0.5</v>
      </c>
      <c r="O7" s="189">
        <v>0.7</v>
      </c>
    </row>
    <row r="8" spans="1:15" s="221" customFormat="1" ht="15.75" customHeight="1">
      <c r="A8" s="310"/>
      <c r="B8" s="215" t="s">
        <v>135</v>
      </c>
      <c r="C8" s="216">
        <v>51987000</v>
      </c>
      <c r="D8" s="218">
        <v>11126000</v>
      </c>
      <c r="E8" s="219">
        <f t="shared" si="0"/>
        <v>4.672568757864462</v>
      </c>
      <c r="F8" s="218">
        <v>10291000</v>
      </c>
      <c r="G8" s="219">
        <f t="shared" si="1"/>
        <v>5.051695656398795</v>
      </c>
      <c r="H8" s="220"/>
      <c r="I8" s="310"/>
      <c r="J8" s="215" t="s">
        <v>135</v>
      </c>
      <c r="K8" s="217">
        <v>0.8</v>
      </c>
      <c r="L8" s="217">
        <v>0.6</v>
      </c>
      <c r="M8" s="217">
        <v>1</v>
      </c>
      <c r="N8" s="217">
        <v>0.5</v>
      </c>
      <c r="O8" s="217">
        <v>0.9</v>
      </c>
    </row>
    <row r="9" spans="1:15" s="208" customFormat="1" ht="12">
      <c r="A9" s="309"/>
      <c r="B9" s="222" t="s">
        <v>136</v>
      </c>
      <c r="C9" s="223">
        <v>18563000</v>
      </c>
      <c r="D9" s="225">
        <v>2974000</v>
      </c>
      <c r="E9" s="226">
        <f t="shared" si="0"/>
        <v>6.241761936785474</v>
      </c>
      <c r="F9" s="225">
        <v>2873000</v>
      </c>
      <c r="G9" s="226">
        <f t="shared" si="1"/>
        <v>6.46119039331709</v>
      </c>
      <c r="H9" s="227"/>
      <c r="I9" s="309"/>
      <c r="J9" s="222" t="s">
        <v>136</v>
      </c>
      <c r="K9" s="224">
        <v>0.9</v>
      </c>
      <c r="L9" s="224">
        <v>0.5</v>
      </c>
      <c r="M9" s="224">
        <v>0.9</v>
      </c>
      <c r="N9" s="224">
        <v>0.6</v>
      </c>
      <c r="O9" s="224">
        <v>0.9</v>
      </c>
    </row>
    <row r="10" spans="1:15" s="221" customFormat="1" ht="12">
      <c r="A10" s="305" t="s">
        <v>137</v>
      </c>
      <c r="B10" s="215" t="s">
        <v>134</v>
      </c>
      <c r="C10" s="216">
        <v>19538000</v>
      </c>
      <c r="D10" s="218">
        <v>2667000</v>
      </c>
      <c r="E10" s="228">
        <f t="shared" si="0"/>
        <v>7.32583427071616</v>
      </c>
      <c r="F10" s="218">
        <v>2503000</v>
      </c>
      <c r="G10" s="228">
        <f t="shared" si="1"/>
        <v>7.80583300039952</v>
      </c>
      <c r="H10" s="220"/>
      <c r="I10" s="305" t="s">
        <v>137</v>
      </c>
      <c r="J10" s="215" t="s">
        <v>134</v>
      </c>
      <c r="K10" s="217">
        <v>1.3</v>
      </c>
      <c r="L10" s="217">
        <v>1.4</v>
      </c>
      <c r="M10" s="217">
        <v>1.8</v>
      </c>
      <c r="N10" s="217">
        <v>1.3</v>
      </c>
      <c r="O10" s="217">
        <v>1.6</v>
      </c>
    </row>
    <row r="11" spans="1:15" s="221" customFormat="1" ht="12">
      <c r="A11" s="306"/>
      <c r="B11" s="215" t="s">
        <v>135</v>
      </c>
      <c r="C11" s="216">
        <v>13567000</v>
      </c>
      <c r="D11" s="218">
        <v>1989000</v>
      </c>
      <c r="E11" s="228">
        <f t="shared" si="0"/>
        <v>6.821015585721468</v>
      </c>
      <c r="F11" s="218">
        <v>1854000</v>
      </c>
      <c r="G11" s="228">
        <f t="shared" si="1"/>
        <v>7.317691477885653</v>
      </c>
      <c r="H11" s="220"/>
      <c r="I11" s="306"/>
      <c r="J11" s="215" t="s">
        <v>135</v>
      </c>
      <c r="K11" s="217">
        <v>1.6</v>
      </c>
      <c r="L11" s="217">
        <v>1.7</v>
      </c>
      <c r="M11" s="217">
        <v>2.2</v>
      </c>
      <c r="N11" s="217">
        <v>1.6</v>
      </c>
      <c r="O11" s="217">
        <v>1.9</v>
      </c>
    </row>
    <row r="12" spans="1:15" s="221" customFormat="1" ht="12">
      <c r="A12" s="307"/>
      <c r="B12" s="222" t="s">
        <v>136</v>
      </c>
      <c r="C12" s="229">
        <v>5971000</v>
      </c>
      <c r="D12" s="231">
        <v>678000</v>
      </c>
      <c r="E12" s="232">
        <f t="shared" si="0"/>
        <v>8.806784660766962</v>
      </c>
      <c r="F12" s="231">
        <v>649000</v>
      </c>
      <c r="G12" s="232">
        <f t="shared" si="1"/>
        <v>9.200308166409862</v>
      </c>
      <c r="H12" s="220"/>
      <c r="I12" s="307"/>
      <c r="J12" s="222" t="s">
        <v>136</v>
      </c>
      <c r="K12" s="230">
        <v>1.8</v>
      </c>
      <c r="L12" s="230">
        <v>1.2</v>
      </c>
      <c r="M12" s="230">
        <v>1.9</v>
      </c>
      <c r="N12" s="230">
        <v>1.3</v>
      </c>
      <c r="O12" s="230">
        <v>1.8</v>
      </c>
    </row>
    <row r="13" spans="1:15" s="208" customFormat="1" ht="12">
      <c r="A13" s="308" t="s">
        <v>138</v>
      </c>
      <c r="B13" s="209" t="s">
        <v>134</v>
      </c>
      <c r="C13" s="210">
        <v>9058000</v>
      </c>
      <c r="D13" s="211">
        <v>2555000</v>
      </c>
      <c r="E13" s="233">
        <f t="shared" si="0"/>
        <v>3.5452054794520547</v>
      </c>
      <c r="F13" s="211">
        <v>2377000</v>
      </c>
      <c r="G13" s="233">
        <f t="shared" si="1"/>
        <v>3.8106857383256205</v>
      </c>
      <c r="H13" s="227"/>
      <c r="I13" s="308" t="s">
        <v>138</v>
      </c>
      <c r="J13" s="209" t="s">
        <v>134</v>
      </c>
      <c r="K13" s="189">
        <v>1.6</v>
      </c>
      <c r="L13" s="189">
        <v>1.2</v>
      </c>
      <c r="M13" s="189">
        <v>1.8</v>
      </c>
      <c r="N13" s="189">
        <v>1.1</v>
      </c>
      <c r="O13" s="189">
        <v>1.7</v>
      </c>
    </row>
    <row r="14" spans="1:15" s="221" customFormat="1" ht="12">
      <c r="A14" s="310"/>
      <c r="B14" s="215" t="s">
        <v>135</v>
      </c>
      <c r="C14" s="216">
        <v>6250000</v>
      </c>
      <c r="D14" s="218">
        <v>1840000</v>
      </c>
      <c r="E14" s="228">
        <f t="shared" si="0"/>
        <v>3.3967391304347827</v>
      </c>
      <c r="F14" s="218">
        <v>1682000</v>
      </c>
      <c r="G14" s="228">
        <f t="shared" si="1"/>
        <v>3.7158145065398336</v>
      </c>
      <c r="H14" s="220"/>
      <c r="I14" s="310"/>
      <c r="J14" s="215" t="s">
        <v>135</v>
      </c>
      <c r="K14" s="217">
        <v>2</v>
      </c>
      <c r="L14" s="217">
        <v>1.5</v>
      </c>
      <c r="M14" s="217">
        <v>2.3</v>
      </c>
      <c r="N14" s="217">
        <v>1.4</v>
      </c>
      <c r="O14" s="217">
        <v>2.2</v>
      </c>
    </row>
    <row r="15" spans="1:15" s="208" customFormat="1" ht="12">
      <c r="A15" s="309"/>
      <c r="B15" s="222" t="s">
        <v>136</v>
      </c>
      <c r="C15" s="223">
        <v>2808000</v>
      </c>
      <c r="D15" s="225">
        <v>715000</v>
      </c>
      <c r="E15" s="234">
        <f t="shared" si="0"/>
        <v>3.9272727272727272</v>
      </c>
      <c r="F15" s="225">
        <v>696000</v>
      </c>
      <c r="G15" s="234">
        <f t="shared" si="1"/>
        <v>4.0344827586206895</v>
      </c>
      <c r="H15" s="227"/>
      <c r="I15" s="309"/>
      <c r="J15" s="222" t="s">
        <v>136</v>
      </c>
      <c r="K15" s="224">
        <v>1.9</v>
      </c>
      <c r="L15" s="224">
        <v>1.2</v>
      </c>
      <c r="M15" s="224">
        <v>2</v>
      </c>
      <c r="N15" s="224">
        <v>1.2</v>
      </c>
      <c r="O15" s="224">
        <v>1.9</v>
      </c>
    </row>
    <row r="16" spans="1:15" s="221" customFormat="1" ht="12">
      <c r="A16" s="305" t="s">
        <v>139</v>
      </c>
      <c r="B16" s="215" t="s">
        <v>134</v>
      </c>
      <c r="C16" s="216">
        <v>7911000</v>
      </c>
      <c r="D16" s="218">
        <v>1741000</v>
      </c>
      <c r="E16" s="228">
        <f t="shared" si="0"/>
        <v>4.543940264215967</v>
      </c>
      <c r="F16" s="218">
        <v>1590000</v>
      </c>
      <c r="G16" s="228">
        <f t="shared" si="1"/>
        <v>4.975471698113208</v>
      </c>
      <c r="H16" s="220"/>
      <c r="I16" s="305" t="s">
        <v>139</v>
      </c>
      <c r="J16" s="215" t="s">
        <v>134</v>
      </c>
      <c r="K16" s="217">
        <v>1.6</v>
      </c>
      <c r="L16" s="217">
        <v>1.4</v>
      </c>
      <c r="M16" s="217">
        <v>2.1</v>
      </c>
      <c r="N16" s="217">
        <v>1.2</v>
      </c>
      <c r="O16" s="217">
        <v>1.7</v>
      </c>
    </row>
    <row r="17" spans="1:15" s="221" customFormat="1" ht="12">
      <c r="A17" s="306"/>
      <c r="B17" s="215" t="s">
        <v>135</v>
      </c>
      <c r="C17" s="216">
        <v>5271000</v>
      </c>
      <c r="D17" s="218">
        <v>1277000</v>
      </c>
      <c r="E17" s="228">
        <f t="shared" si="0"/>
        <v>4.127642913077525</v>
      </c>
      <c r="F17" s="218">
        <v>1141000</v>
      </c>
      <c r="G17" s="228">
        <f t="shared" si="1"/>
        <v>4.619631901840491</v>
      </c>
      <c r="H17" s="220"/>
      <c r="I17" s="306"/>
      <c r="J17" s="215" t="s">
        <v>135</v>
      </c>
      <c r="K17" s="217">
        <v>2.2</v>
      </c>
      <c r="L17" s="217">
        <v>1.6</v>
      </c>
      <c r="M17" s="217">
        <v>2.7</v>
      </c>
      <c r="N17" s="217">
        <v>1.5</v>
      </c>
      <c r="O17" s="217">
        <v>2.2</v>
      </c>
    </row>
    <row r="18" spans="1:15" s="221" customFormat="1" ht="12">
      <c r="A18" s="307"/>
      <c r="B18" s="222" t="s">
        <v>136</v>
      </c>
      <c r="C18" s="229">
        <v>2641000</v>
      </c>
      <c r="D18" s="231">
        <v>465000</v>
      </c>
      <c r="E18" s="232">
        <f t="shared" si="0"/>
        <v>5.679569892473118</v>
      </c>
      <c r="F18" s="231">
        <v>448000</v>
      </c>
      <c r="G18" s="232">
        <f t="shared" si="1"/>
        <v>5.895089285714286</v>
      </c>
      <c r="H18" s="220"/>
      <c r="I18" s="307"/>
      <c r="J18" s="222" t="s">
        <v>136</v>
      </c>
      <c r="K18" s="230">
        <v>1.9</v>
      </c>
      <c r="L18" s="230">
        <v>1.3</v>
      </c>
      <c r="M18" s="230">
        <v>2.2</v>
      </c>
      <c r="N18" s="230">
        <v>1.3</v>
      </c>
      <c r="O18" s="230">
        <v>2.2</v>
      </c>
    </row>
    <row r="19" spans="1:15" s="221" customFormat="1" ht="12">
      <c r="A19" s="306" t="s">
        <v>140</v>
      </c>
      <c r="B19" s="215" t="s">
        <v>134</v>
      </c>
      <c r="C19" s="216">
        <v>5892000</v>
      </c>
      <c r="D19" s="218">
        <v>1051000</v>
      </c>
      <c r="E19" s="228">
        <f t="shared" si="0"/>
        <v>5.606089438629876</v>
      </c>
      <c r="F19" s="218">
        <v>974000</v>
      </c>
      <c r="G19" s="228">
        <f t="shared" si="1"/>
        <v>6.049281314168378</v>
      </c>
      <c r="H19" s="220"/>
      <c r="I19" s="306" t="s">
        <v>140</v>
      </c>
      <c r="J19" s="215" t="s">
        <v>134</v>
      </c>
      <c r="K19" s="217">
        <v>1.5</v>
      </c>
      <c r="L19" s="217">
        <v>1.5</v>
      </c>
      <c r="M19" s="217">
        <v>1.9</v>
      </c>
      <c r="N19" s="217">
        <v>1.1</v>
      </c>
      <c r="O19" s="217">
        <v>1.5</v>
      </c>
    </row>
    <row r="20" spans="1:15" s="221" customFormat="1" ht="12">
      <c r="A20" s="306"/>
      <c r="B20" s="215" t="s">
        <v>135</v>
      </c>
      <c r="C20" s="216">
        <v>2581000</v>
      </c>
      <c r="D20" s="218">
        <v>504000</v>
      </c>
      <c r="E20" s="228">
        <f t="shared" si="0"/>
        <v>5.121031746031746</v>
      </c>
      <c r="F20" s="218">
        <v>445000</v>
      </c>
      <c r="G20" s="228">
        <f t="shared" si="1"/>
        <v>5.8</v>
      </c>
      <c r="H20" s="220"/>
      <c r="I20" s="306"/>
      <c r="J20" s="215" t="s">
        <v>135</v>
      </c>
      <c r="K20" s="217">
        <v>1.7</v>
      </c>
      <c r="L20" s="217">
        <v>2.7</v>
      </c>
      <c r="M20" s="217">
        <v>2.9</v>
      </c>
      <c r="N20" s="217">
        <v>1.5</v>
      </c>
      <c r="O20" s="217">
        <v>1.8</v>
      </c>
    </row>
    <row r="21" spans="1:15" s="221" customFormat="1" ht="12">
      <c r="A21" s="307"/>
      <c r="B21" s="222" t="s">
        <v>136</v>
      </c>
      <c r="C21" s="229">
        <v>3311000</v>
      </c>
      <c r="D21" s="231">
        <v>547000</v>
      </c>
      <c r="E21" s="232">
        <f t="shared" si="0"/>
        <v>6.053016453382084</v>
      </c>
      <c r="F21" s="231">
        <v>529000</v>
      </c>
      <c r="G21" s="232">
        <f t="shared" si="1"/>
        <v>6.258979206049149</v>
      </c>
      <c r="H21" s="220"/>
      <c r="I21" s="307"/>
      <c r="J21" s="222" t="s">
        <v>136</v>
      </c>
      <c r="K21" s="230">
        <v>2.2</v>
      </c>
      <c r="L21" s="230">
        <v>1.4</v>
      </c>
      <c r="M21" s="230">
        <v>2.4</v>
      </c>
      <c r="N21" s="230">
        <v>1.4</v>
      </c>
      <c r="O21" s="230">
        <v>2.3</v>
      </c>
    </row>
    <row r="22" spans="1:15" s="208" customFormat="1" ht="12">
      <c r="A22" s="308" t="s">
        <v>141</v>
      </c>
      <c r="B22" s="209" t="s">
        <v>134</v>
      </c>
      <c r="C22" s="210">
        <v>9399000</v>
      </c>
      <c r="D22" s="211">
        <v>1928000</v>
      </c>
      <c r="E22" s="233">
        <f t="shared" si="0"/>
        <v>4.875</v>
      </c>
      <c r="F22" s="211">
        <v>1859000</v>
      </c>
      <c r="G22" s="233">
        <f t="shared" si="1"/>
        <v>5.055944055944056</v>
      </c>
      <c r="H22" s="227"/>
      <c r="I22" s="308" t="s">
        <v>141</v>
      </c>
      <c r="J22" s="209" t="s">
        <v>134</v>
      </c>
      <c r="K22" s="189">
        <v>2</v>
      </c>
      <c r="L22" s="189">
        <v>1.3</v>
      </c>
      <c r="M22" s="189">
        <v>2.4</v>
      </c>
      <c r="N22" s="189">
        <v>1.3</v>
      </c>
      <c r="O22" s="189">
        <v>2.3</v>
      </c>
    </row>
    <row r="23" spans="1:15" s="221" customFormat="1" ht="12">
      <c r="A23" s="310"/>
      <c r="B23" s="215" t="s">
        <v>135</v>
      </c>
      <c r="C23" s="216">
        <v>6738000</v>
      </c>
      <c r="D23" s="218">
        <v>1535000</v>
      </c>
      <c r="E23" s="228">
        <f t="shared" si="0"/>
        <v>4.38957654723127</v>
      </c>
      <c r="F23" s="218">
        <v>1474000</v>
      </c>
      <c r="G23" s="228">
        <f t="shared" si="1"/>
        <v>4.57123473541384</v>
      </c>
      <c r="H23" s="220"/>
      <c r="I23" s="310"/>
      <c r="J23" s="215" t="s">
        <v>135</v>
      </c>
      <c r="K23" s="217">
        <v>2.6</v>
      </c>
      <c r="L23" s="217">
        <v>1.5</v>
      </c>
      <c r="M23" s="217">
        <v>3.1</v>
      </c>
      <c r="N23" s="217">
        <v>1.5</v>
      </c>
      <c r="O23" s="217">
        <v>2.9</v>
      </c>
    </row>
    <row r="24" spans="1:15" s="208" customFormat="1" ht="12">
      <c r="A24" s="309"/>
      <c r="B24" s="222" t="s">
        <v>136</v>
      </c>
      <c r="C24" s="223">
        <v>2660000</v>
      </c>
      <c r="D24" s="225">
        <v>393000</v>
      </c>
      <c r="E24" s="234">
        <f t="shared" si="0"/>
        <v>6.768447837150127</v>
      </c>
      <c r="F24" s="225">
        <v>385000</v>
      </c>
      <c r="G24" s="234">
        <f t="shared" si="1"/>
        <v>6.909090909090909</v>
      </c>
      <c r="H24" s="227"/>
      <c r="I24" s="309"/>
      <c r="J24" s="222" t="s">
        <v>136</v>
      </c>
      <c r="K24" s="224">
        <v>1.9</v>
      </c>
      <c r="L24" s="224">
        <v>1.3</v>
      </c>
      <c r="M24" s="224">
        <v>1.9</v>
      </c>
      <c r="N24" s="224">
        <v>1.3</v>
      </c>
      <c r="O24" s="224">
        <v>1.9</v>
      </c>
    </row>
    <row r="25" spans="1:15" s="221" customFormat="1" ht="12">
      <c r="A25" s="305" t="s">
        <v>142</v>
      </c>
      <c r="B25" s="215" t="s">
        <v>134</v>
      </c>
      <c r="C25" s="216">
        <v>7788000</v>
      </c>
      <c r="D25" s="218">
        <v>1427000</v>
      </c>
      <c r="E25" s="228">
        <f t="shared" si="0"/>
        <v>5.45760336370007</v>
      </c>
      <c r="F25" s="218">
        <v>1324000</v>
      </c>
      <c r="G25" s="228">
        <f t="shared" si="1"/>
        <v>5.882175226586103</v>
      </c>
      <c r="H25" s="220"/>
      <c r="I25" s="305" t="s">
        <v>142</v>
      </c>
      <c r="J25" s="215" t="s">
        <v>134</v>
      </c>
      <c r="K25" s="217">
        <v>2.2</v>
      </c>
      <c r="L25" s="217">
        <v>1.4</v>
      </c>
      <c r="M25" s="217">
        <v>2.4</v>
      </c>
      <c r="N25" s="217">
        <v>1.3</v>
      </c>
      <c r="O25" s="217">
        <v>2.1</v>
      </c>
    </row>
    <row r="26" spans="1:15" s="221" customFormat="1" ht="12">
      <c r="A26" s="306"/>
      <c r="B26" s="215" t="s">
        <v>135</v>
      </c>
      <c r="C26" s="216">
        <v>6615000</v>
      </c>
      <c r="D26" s="218">
        <v>1251000</v>
      </c>
      <c r="E26" s="228">
        <f t="shared" si="0"/>
        <v>5.287769784172662</v>
      </c>
      <c r="F26" s="218">
        <v>1159000</v>
      </c>
      <c r="G26" s="228">
        <f t="shared" si="1"/>
        <v>5.707506471095773</v>
      </c>
      <c r="H26" s="220"/>
      <c r="I26" s="306"/>
      <c r="J26" s="215" t="s">
        <v>135</v>
      </c>
      <c r="K26" s="217">
        <v>2.5</v>
      </c>
      <c r="L26" s="217">
        <v>1.5</v>
      </c>
      <c r="M26" s="217">
        <v>2.7</v>
      </c>
      <c r="N26" s="217">
        <v>1.4</v>
      </c>
      <c r="O26" s="217">
        <v>2.5</v>
      </c>
    </row>
    <row r="27" spans="1:15" s="221" customFormat="1" ht="12">
      <c r="A27" s="307"/>
      <c r="B27" s="222" t="s">
        <v>136</v>
      </c>
      <c r="C27" s="229">
        <v>1173000</v>
      </c>
      <c r="D27" s="231">
        <v>176000</v>
      </c>
      <c r="E27" s="228">
        <f t="shared" si="0"/>
        <v>6.6647727272727275</v>
      </c>
      <c r="F27" s="231">
        <v>165000</v>
      </c>
      <c r="G27" s="228">
        <f t="shared" si="1"/>
        <v>7.109090909090909</v>
      </c>
      <c r="H27" s="220"/>
      <c r="I27" s="307"/>
      <c r="J27" s="222" t="s">
        <v>136</v>
      </c>
      <c r="K27" s="230">
        <v>1.9</v>
      </c>
      <c r="L27" s="230">
        <v>1.3</v>
      </c>
      <c r="M27" s="230">
        <v>2</v>
      </c>
      <c r="N27" s="230">
        <v>1.3</v>
      </c>
      <c r="O27" s="230">
        <v>1.8</v>
      </c>
    </row>
    <row r="28" spans="1:15" s="221" customFormat="1" ht="12">
      <c r="A28" s="308" t="s">
        <v>143</v>
      </c>
      <c r="B28" s="235" t="s">
        <v>134</v>
      </c>
      <c r="C28" s="236">
        <v>917000</v>
      </c>
      <c r="D28" s="238">
        <v>224000</v>
      </c>
      <c r="E28" s="239">
        <f t="shared" si="0"/>
        <v>4.09375</v>
      </c>
      <c r="F28" s="238">
        <v>202000</v>
      </c>
      <c r="G28" s="239">
        <f t="shared" si="1"/>
        <v>4.53960396039604</v>
      </c>
      <c r="H28" s="220"/>
      <c r="I28" s="308" t="s">
        <v>143</v>
      </c>
      <c r="J28" s="235" t="s">
        <v>134</v>
      </c>
      <c r="K28" s="237">
        <v>3.5</v>
      </c>
      <c r="L28" s="237">
        <v>2.5</v>
      </c>
      <c r="M28" s="237">
        <v>4.1</v>
      </c>
      <c r="N28" s="237">
        <v>2.6</v>
      </c>
      <c r="O28" s="237">
        <v>3.9</v>
      </c>
    </row>
    <row r="29" spans="1:15" s="208" customFormat="1" ht="12">
      <c r="A29" s="309"/>
      <c r="B29" s="222" t="s">
        <v>135</v>
      </c>
      <c r="C29" s="223">
        <v>917000</v>
      </c>
      <c r="D29" s="225">
        <v>224000</v>
      </c>
      <c r="E29" s="234">
        <f t="shared" si="0"/>
        <v>4.09375</v>
      </c>
      <c r="F29" s="225">
        <v>202000</v>
      </c>
      <c r="G29" s="234">
        <f t="shared" si="1"/>
        <v>4.53960396039604</v>
      </c>
      <c r="H29" s="227"/>
      <c r="I29" s="309"/>
      <c r="J29" s="222" t="s">
        <v>135</v>
      </c>
      <c r="K29" s="224">
        <v>3.5</v>
      </c>
      <c r="L29" s="224">
        <v>2.5</v>
      </c>
      <c r="M29" s="224">
        <v>4.1</v>
      </c>
      <c r="N29" s="224">
        <v>2.6</v>
      </c>
      <c r="O29" s="224">
        <v>3.9</v>
      </c>
    </row>
    <row r="30" spans="1:15" s="208" customFormat="1" ht="12">
      <c r="A30" s="310" t="s">
        <v>144</v>
      </c>
      <c r="B30" s="209" t="s">
        <v>134</v>
      </c>
      <c r="C30" s="210">
        <v>9954000</v>
      </c>
      <c r="D30" s="211">
        <v>2490000</v>
      </c>
      <c r="E30" s="233">
        <f t="shared" si="0"/>
        <v>3.9975903614457833</v>
      </c>
      <c r="F30" s="211">
        <v>2320000</v>
      </c>
      <c r="G30" s="233">
        <f t="shared" si="1"/>
        <v>4.290517241379311</v>
      </c>
      <c r="H30" s="227"/>
      <c r="I30" s="310" t="s">
        <v>144</v>
      </c>
      <c r="J30" s="209" t="s">
        <v>134</v>
      </c>
      <c r="K30" s="189">
        <v>2.1</v>
      </c>
      <c r="L30" s="189">
        <v>1.3</v>
      </c>
      <c r="M30" s="189">
        <v>2.8</v>
      </c>
      <c r="N30" s="189">
        <v>1.1</v>
      </c>
      <c r="O30" s="189">
        <v>2.4</v>
      </c>
    </row>
    <row r="31" spans="1:15" s="221" customFormat="1" ht="12">
      <c r="A31" s="309"/>
      <c r="B31" s="222" t="s">
        <v>135</v>
      </c>
      <c r="C31" s="229">
        <v>9954000</v>
      </c>
      <c r="D31" s="231">
        <v>2490000</v>
      </c>
      <c r="E31" s="232">
        <f t="shared" si="0"/>
        <v>3.9975903614457833</v>
      </c>
      <c r="F31" s="231">
        <v>2320000</v>
      </c>
      <c r="G31" s="232">
        <f t="shared" si="1"/>
        <v>4.290517241379311</v>
      </c>
      <c r="H31" s="220"/>
      <c r="I31" s="309"/>
      <c r="J31" s="222" t="s">
        <v>135</v>
      </c>
      <c r="K31" s="230">
        <v>2.1</v>
      </c>
      <c r="L31" s="230">
        <v>1.3</v>
      </c>
      <c r="M31" s="230">
        <v>2.8</v>
      </c>
      <c r="N31" s="230">
        <v>1.1</v>
      </c>
      <c r="O31" s="230">
        <v>2.4</v>
      </c>
    </row>
    <row r="32" spans="1:15" s="208" customFormat="1" ht="12">
      <c r="A32" s="308" t="s">
        <v>145</v>
      </c>
      <c r="B32" s="240" t="s">
        <v>134</v>
      </c>
      <c r="C32" s="241">
        <v>94000</v>
      </c>
      <c r="D32" s="243">
        <v>17000</v>
      </c>
      <c r="E32" s="244">
        <f t="shared" si="0"/>
        <v>5.529411764705882</v>
      </c>
      <c r="F32" s="243">
        <v>14000</v>
      </c>
      <c r="G32" s="244">
        <f t="shared" si="1"/>
        <v>6.714285714285714</v>
      </c>
      <c r="H32" s="227"/>
      <c r="I32" s="308" t="s">
        <v>145</v>
      </c>
      <c r="J32" s="240" t="s">
        <v>134</v>
      </c>
      <c r="K32" s="242">
        <v>3.3</v>
      </c>
      <c r="L32" s="242">
        <v>2.2</v>
      </c>
      <c r="M32" s="242">
        <v>4</v>
      </c>
      <c r="N32" s="242">
        <v>2.1</v>
      </c>
      <c r="O32" s="242">
        <v>3.4</v>
      </c>
    </row>
    <row r="33" spans="1:15" s="221" customFormat="1" ht="12">
      <c r="A33" s="309"/>
      <c r="B33" s="222" t="s">
        <v>135</v>
      </c>
      <c r="C33" s="229">
        <v>94000</v>
      </c>
      <c r="D33" s="231">
        <v>17000</v>
      </c>
      <c r="E33" s="232">
        <f t="shared" si="0"/>
        <v>5.529411764705882</v>
      </c>
      <c r="F33" s="231">
        <v>14000</v>
      </c>
      <c r="G33" s="232">
        <f t="shared" si="1"/>
        <v>6.714285714285714</v>
      </c>
      <c r="H33" s="220"/>
      <c r="I33" s="309"/>
      <c r="J33" s="222" t="s">
        <v>135</v>
      </c>
      <c r="K33" s="230">
        <v>3.3</v>
      </c>
      <c r="L33" s="230">
        <v>2.2</v>
      </c>
      <c r="M33" s="230">
        <v>4</v>
      </c>
      <c r="N33" s="230">
        <v>2.1</v>
      </c>
      <c r="O33" s="230">
        <v>3.4</v>
      </c>
    </row>
    <row r="34" spans="1:8" ht="15">
      <c r="A34" s="245" t="s">
        <v>146</v>
      </c>
      <c r="H34" s="246"/>
    </row>
    <row r="35" ht="15">
      <c r="A35" s="17"/>
    </row>
  </sheetData>
  <sheetProtection/>
  <mergeCells count="20">
    <mergeCell ref="I22:I24"/>
    <mergeCell ref="A7:A9"/>
    <mergeCell ref="A10:A12"/>
    <mergeCell ref="A13:A15"/>
    <mergeCell ref="A16:A18"/>
    <mergeCell ref="A19:A21"/>
    <mergeCell ref="A22:A24"/>
    <mergeCell ref="I7:I9"/>
    <mergeCell ref="I10:I12"/>
    <mergeCell ref="I13:I15"/>
    <mergeCell ref="I16:I18"/>
    <mergeCell ref="I19:I21"/>
    <mergeCell ref="I25:I27"/>
    <mergeCell ref="I28:I29"/>
    <mergeCell ref="I30:I31"/>
    <mergeCell ref="I32:I33"/>
    <mergeCell ref="A25:A27"/>
    <mergeCell ref="A28:A29"/>
    <mergeCell ref="A30:A31"/>
    <mergeCell ref="A32:A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2013-08-09T20:45:27Z</dcterms:created>
  <dcterms:modified xsi:type="dcterms:W3CDTF">2016-08-19T16:05:41Z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