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40" windowHeight="792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<sst xmlns="http://schemas.openxmlformats.org/spreadsheetml/2006/main" count="196" uniqueCount="125">
  <si>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</si>
  <si>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</si>
  <si>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</si>
  <si>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</si>
  <si>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</si>
  <si>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</si>
  <si>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</si>
  <si>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</si>
  <si>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</si>
  <si>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</si>
  <si>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</si>
  <si>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</si>
  <si>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</si>
  <si>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</si>
  <si>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</si>
  <si>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</si>
  <si>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</si>
  <si>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</si>
  <si>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</si>
  <si>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</si>
  <si>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</si>
  <si>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</si>
  <si>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</si>
  <si>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</si>
  <si>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</si>
  <si>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</si>
  <si>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</si>
  <si>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</si>
  <si>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</si>
  <si>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</si>
  <si>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</si>
  <si>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</si>
  <si>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</si>
  <si>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</si>
  <si>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</si>
  <si>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</si>
  <si>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</si>
  <si>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</si>
  <si>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</si>
  <si>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</si>
  <si>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</si>
  <si>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</si>
  <si>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</si>
  <si>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</si>
  <si>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</si>
  <si>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</si>
  <si>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</si>
  <si>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</si>
  <si>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</si>
  <si>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</si>
  <si>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</si>
  <si>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</si>
  <si>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</si>
  <si>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</si>
  <si>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</si>
  <si>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</si>
  <si>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</si>
  <si>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</si>
  <si>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</si>
  <si>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</si>
  <si>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</si>
  <si>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</si>
  <si>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</si>
  <si>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</si>
  <si>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</si>
  <si>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</si>
  <si>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</si>
  <si>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</si>
  <si>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</si>
  <si>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</si>
  <si>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</si>
  <si>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</si>
  <si>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</si>
  <si>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</si>
  <si>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</si>
  <si>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</si>
  <si>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</si>
  <si>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</si>
  <si>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</si>
  <si>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</si>
  <si>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</si>
  <si>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</si>
  <si>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</si>
  <si>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</si>
  <si>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</si>
  <si>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</si>
  <si>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</si>
  <si>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</si>
  <si>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</si>
  <si>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</si>
  <si>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</si>
  <si>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</si>
  <si>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</si>
  <si>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</si>
  <si>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</si>
  <si>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</si>
  <si>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</si>
  <si>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</si>
  <si>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</si>
  <si>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</si>
  <si>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</si>
  <si>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</si>
  <si>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</si>
  <si>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</si>
  <si>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</si>
  <si>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</si>
  <si>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</si>
  <si>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</si>
  <si>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</si>
  <si>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</si>
  <si>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</si>
  <si>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</si>
  <si>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</si>
  <si>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</si>
  <si>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</si>
  <si>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</si>
  <si>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</si>
  <si>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</si>
  <si>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</si>
  <si>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</si>
  <si>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</si>
  <si>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</si>
  <si>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ALOJAMIENTO; SERVICIOS DE SUMINISTROS DE COMIDAS Y BEBIDAS</t>
  </si>
  <si>
    <t>A-02-02-02-006-003</t>
  </si>
  <si>
    <t>Noviembre - Vigencia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</si>
</sst>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3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4" fillId="0" borderId="12" xfId="0" applyNumberFormat="1" applyFont="1" applyFill="1" applyBorder="1" applyAlignment="1">
      <alignment vertical="center" wrapText="1" readingOrder="1"/>
    </xf>
    <xf numFmtId="180" fontId="54" fillId="0" borderId="12" xfId="0" applyNumberFormat="1" applyFont="1" applyFill="1" applyBorder="1" applyAlignment="1">
      <alignment horizontal="center" vertical="center" wrapText="1" readingOrder="1"/>
    </xf>
    <xf numFmtId="180" fontId="54" fillId="0" borderId="13" xfId="0" applyNumberFormat="1" applyFont="1" applyFill="1" applyBorder="1" applyAlignment="1">
      <alignment vertical="center" wrapText="1" readingOrder="1"/>
    </xf>
    <xf numFmtId="180" fontId="54" fillId="0" borderId="13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4" fillId="0" borderId="22" xfId="0" applyNumberFormat="1" applyFont="1" applyFill="1" applyBorder="1" applyAlignment="1">
      <alignment vertical="center" wrapText="1" readingOrder="1"/>
    </xf>
    <xf numFmtId="179" fontId="5" fillId="0" borderId="0" xfId="48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3" fillId="35" borderId="10" xfId="0" applyNumberFormat="1" applyFont="1" applyFill="1" applyBorder="1" applyAlignment="1">
      <alignment vertical="center" wrapText="1" readingOrder="1"/>
    </xf>
    <xf numFmtId="180" fontId="53" fillId="35" borderId="10" xfId="0" applyNumberFormat="1" applyFont="1" applyFill="1" applyBorder="1" applyAlignment="1">
      <alignment horizontal="center" vertical="center" wrapText="1" readingOrder="1"/>
    </xf>
    <xf numFmtId="180" fontId="53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readingOrder="1"/>
    </xf>
    <xf numFmtId="180" fontId="56" fillId="35" borderId="10" xfId="0" applyNumberFormat="1" applyFont="1" applyFill="1" applyBorder="1" applyAlignment="1">
      <alignment horizontal="left" vertical="center" wrapText="1" indent="1" readingOrder="1"/>
    </xf>
    <xf numFmtId="180" fontId="53" fillId="35" borderId="10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vertical="center" wrapText="1" readingOrder="1"/>
    </xf>
    <xf numFmtId="180" fontId="54" fillId="0" borderId="11" xfId="0" applyNumberFormat="1" applyFont="1" applyFill="1" applyBorder="1" applyAlignment="1">
      <alignment horizontal="center" vertical="center" wrapText="1" readingOrder="1"/>
    </xf>
    <xf numFmtId="180" fontId="54" fillId="0" borderId="11" xfId="0" applyNumberFormat="1" applyFont="1" applyFill="1" applyBorder="1" applyAlignment="1">
      <alignment horizontal="left" vertical="center" wrapText="1" indent="3" readingOrder="1"/>
    </xf>
    <xf numFmtId="180" fontId="54" fillId="0" borderId="13" xfId="0" applyNumberFormat="1" applyFont="1" applyFill="1" applyBorder="1" applyAlignment="1">
      <alignment horizontal="left" vertical="center" wrapText="1" indent="3" readingOrder="1"/>
    </xf>
    <xf numFmtId="180" fontId="54" fillId="0" borderId="12" xfId="0" applyNumberFormat="1" applyFont="1" applyFill="1" applyBorder="1" applyAlignment="1">
      <alignment horizontal="left" vertical="center" wrapText="1" indent="3" readingOrder="1"/>
    </xf>
    <xf numFmtId="180" fontId="54" fillId="0" borderId="22" xfId="0" applyNumberFormat="1" applyFont="1" applyFill="1" applyBorder="1" applyAlignment="1">
      <alignment horizontal="center" vertical="center" wrapText="1" readingOrder="1"/>
    </xf>
    <xf numFmtId="180" fontId="54" fillId="0" borderId="22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vertical="center" wrapText="1" readingOrder="1"/>
    </xf>
    <xf numFmtId="180" fontId="54" fillId="0" borderId="25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horizontal="left" vertical="center" wrapText="1" indent="3" readingOrder="1"/>
    </xf>
    <xf numFmtId="180" fontId="54" fillId="35" borderId="12" xfId="0" applyNumberFormat="1" applyFont="1" applyFill="1" applyBorder="1" applyAlignment="1">
      <alignment horizontal="center" vertical="center" wrapText="1" readingOrder="1"/>
    </xf>
    <xf numFmtId="180" fontId="54" fillId="35" borderId="12" xfId="0" applyNumberFormat="1" applyFont="1" applyFill="1" applyBorder="1" applyAlignment="1">
      <alignment horizontal="left" vertical="center" wrapText="1" indent="1" readingOrder="1"/>
    </xf>
    <xf numFmtId="180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Reservas%20FONDANE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AU12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0</v>
          </cell>
          <cell r="F14">
            <v>0</v>
          </cell>
          <cell r="H14">
            <v>2000</v>
          </cell>
          <cell r="I14">
            <v>0.8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-0.612</v>
          </cell>
          <cell r="Q14">
            <v>0</v>
          </cell>
          <cell r="R14">
            <v>0</v>
          </cell>
          <cell r="S14">
            <v>0</v>
          </cell>
          <cell r="U14">
            <v>2000</v>
          </cell>
          <cell r="V14">
            <v>0.8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-0.612</v>
          </cell>
          <cell r="AD14">
            <v>0</v>
          </cell>
          <cell r="AE14">
            <v>0</v>
          </cell>
          <cell r="AF14">
            <v>0</v>
          </cell>
          <cell r="AH14">
            <v>623.52877</v>
          </cell>
          <cell r="AI14">
            <v>0</v>
          </cell>
          <cell r="AJ14">
            <v>2.54868</v>
          </cell>
          <cell r="AK14">
            <v>0</v>
          </cell>
          <cell r="AL14">
            <v>97.44152</v>
          </cell>
          <cell r="AM14">
            <v>0</v>
          </cell>
          <cell r="AN14">
            <v>0.03735</v>
          </cell>
          <cell r="AO14">
            <v>0</v>
          </cell>
          <cell r="AP14">
            <v>376.0848</v>
          </cell>
          <cell r="AQ14">
            <v>0</v>
          </cell>
          <cell r="AR14">
            <v>0</v>
          </cell>
          <cell r="AS14">
            <v>0</v>
          </cell>
          <cell r="AU14">
            <v>623.52877</v>
          </cell>
          <cell r="AV14">
            <v>0</v>
          </cell>
          <cell r="AW14">
            <v>2.54868</v>
          </cell>
          <cell r="AX14">
            <v>0</v>
          </cell>
          <cell r="AY14">
            <v>97.44152</v>
          </cell>
          <cell r="AZ14">
            <v>0</v>
          </cell>
          <cell r="BA14">
            <v>0.03735</v>
          </cell>
          <cell r="BB14">
            <v>0</v>
          </cell>
          <cell r="BC14">
            <v>376.0848</v>
          </cell>
          <cell r="BD14">
            <v>0</v>
          </cell>
          <cell r="BE14">
            <v>0</v>
          </cell>
          <cell r="BF14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0</v>
          </cell>
          <cell r="F23">
            <v>79450.237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H24">
            <v>10498</v>
          </cell>
          <cell r="I24">
            <v>50</v>
          </cell>
          <cell r="J24">
            <v>361.44</v>
          </cell>
          <cell r="K24">
            <v>0</v>
          </cell>
          <cell r="L24">
            <v>0</v>
          </cell>
          <cell r="M24">
            <v>-3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10498</v>
          </cell>
          <cell r="V24">
            <v>0</v>
          </cell>
          <cell r="W24">
            <v>47</v>
          </cell>
          <cell r="X24">
            <v>36.144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10498</v>
          </cell>
          <cell r="AI24">
            <v>0</v>
          </cell>
          <cell r="AJ24">
            <v>47</v>
          </cell>
          <cell r="AK24">
            <v>36.144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10498</v>
          </cell>
          <cell r="AV24">
            <v>0</v>
          </cell>
          <cell r="AW24">
            <v>47</v>
          </cell>
          <cell r="AX24">
            <v>36.144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79450.237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104450.237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104450.237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104450.237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104450.237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1692086.97</v>
          </cell>
          <cell r="I29">
            <v>4022094.01911</v>
          </cell>
          <cell r="J29">
            <v>9026000.28642</v>
          </cell>
          <cell r="K29">
            <v>1610434.51898</v>
          </cell>
          <cell r="L29">
            <v>742177.50565</v>
          </cell>
          <cell r="M29">
            <v>258727.03639</v>
          </cell>
          <cell r="N29">
            <v>1124124.83297</v>
          </cell>
          <cell r="O29">
            <v>781925.03098</v>
          </cell>
          <cell r="P29">
            <v>3319882.58042</v>
          </cell>
          <cell r="Q29">
            <v>6364300.64203</v>
          </cell>
          <cell r="R29">
            <v>396297.42999000003</v>
          </cell>
          <cell r="S29">
            <v>0</v>
          </cell>
          <cell r="U29">
            <v>654420.602</v>
          </cell>
          <cell r="V29">
            <v>1553845.9937200001</v>
          </cell>
          <cell r="W29">
            <v>1836317.34816</v>
          </cell>
          <cell r="X29">
            <v>8469952.524699999</v>
          </cell>
          <cell r="Y29">
            <v>2079630.93147</v>
          </cell>
          <cell r="Z29">
            <v>677251.41433</v>
          </cell>
          <cell r="AA29">
            <v>365561.77275999996</v>
          </cell>
          <cell r="AB29">
            <v>2497781.46808</v>
          </cell>
          <cell r="AC29">
            <v>974392.0961699999</v>
          </cell>
          <cell r="AD29">
            <v>6522913.50653</v>
          </cell>
          <cell r="AE29">
            <v>2630332.26915</v>
          </cell>
          <cell r="AF29">
            <v>0</v>
          </cell>
          <cell r="AH29">
            <v>0</v>
          </cell>
          <cell r="AI29">
            <v>56325</v>
          </cell>
          <cell r="AJ29">
            <v>316181.48185000004</v>
          </cell>
          <cell r="AK29">
            <v>684844.07388</v>
          </cell>
          <cell r="AL29">
            <v>1320450.3548299999</v>
          </cell>
          <cell r="AM29">
            <v>2225123.911</v>
          </cell>
          <cell r="AN29">
            <v>2543106.30393</v>
          </cell>
          <cell r="AO29">
            <v>2630780.31964</v>
          </cell>
          <cell r="AP29">
            <v>2408645.12776</v>
          </cell>
          <cell r="AQ29">
            <v>2344288.30907</v>
          </cell>
          <cell r="AR29">
            <v>3984422.70435</v>
          </cell>
          <cell r="AS29">
            <v>0</v>
          </cell>
          <cell r="AU29">
            <v>0</v>
          </cell>
          <cell r="AV29">
            <v>56250</v>
          </cell>
          <cell r="AW29">
            <v>316256.48185000004</v>
          </cell>
          <cell r="AX29">
            <v>680362.07388</v>
          </cell>
          <cell r="AY29">
            <v>1320450.3548299999</v>
          </cell>
          <cell r="AZ29">
            <v>2195559.911</v>
          </cell>
          <cell r="BA29">
            <v>2561806.30393</v>
          </cell>
          <cell r="BB29">
            <v>2641644.31964</v>
          </cell>
          <cell r="BC29">
            <v>2411753.0407600002</v>
          </cell>
          <cell r="BD29">
            <v>2342479.69607</v>
          </cell>
          <cell r="BE29">
            <v>3984537.40435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1584606.16193</v>
          </cell>
          <cell r="E8">
            <v>60955.58</v>
          </cell>
          <cell r="F8">
            <v>809913.908</v>
          </cell>
          <cell r="G8">
            <v>204590.77503999998</v>
          </cell>
          <cell r="H8">
            <v>495359.45989</v>
          </cell>
          <cell r="I8">
            <v>1129.314</v>
          </cell>
          <cell r="J8">
            <v>1016.505</v>
          </cell>
          <cell r="K8">
            <v>3333.333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60955.58</v>
          </cell>
          <cell r="S8">
            <v>809913.908</v>
          </cell>
          <cell r="T8">
            <v>204590.77503999998</v>
          </cell>
          <cell r="U8">
            <v>495359.45989</v>
          </cell>
          <cell r="V8">
            <v>1129.314</v>
          </cell>
          <cell r="W8">
            <v>1016.505</v>
          </cell>
          <cell r="X8">
            <v>3333.333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105388.78008</v>
          </cell>
          <cell r="E8">
            <v>105388.76090000001</v>
          </cell>
          <cell r="F8">
            <v>-0.0003</v>
          </cell>
          <cell r="G8">
            <v>0.01918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AG8" sqref="AG8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7" width="12.57421875" style="10" hidden="1" customWidth="1"/>
    <col min="18" max="18" width="12.57421875" style="10" customWidth="1"/>
    <col min="19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9" width="11.8515625" style="10" hidden="1" customWidth="1"/>
    <col min="30" max="30" width="12.57421875" style="10" hidden="1" customWidth="1"/>
    <col min="31" max="31" width="12.57421875" style="10" customWidth="1"/>
    <col min="32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40" width="12.57421875" style="10" hidden="1" customWidth="1"/>
    <col min="41" max="41" width="11.8515625" style="10" hidden="1" customWidth="1"/>
    <col min="42" max="43" width="12.57421875" style="10" hidden="1" customWidth="1"/>
    <col min="44" max="44" width="12.57421875" style="10" customWidth="1"/>
    <col min="45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6" width="12.57421875" style="10" hidden="1" customWidth="1"/>
    <col min="57" max="57" width="12.57421875" style="10" customWidth="1"/>
    <col min="58" max="58" width="12.00390625" style="10" hidden="1" customWidth="1"/>
    <col min="59" max="59" width="20.85156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0" t="s">
        <v>120</v>
      </c>
      <c r="BG1" s="11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2" t="s">
        <v>70</v>
      </c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3"/>
      <c r="BF2" s="114" t="s">
        <v>81</v>
      </c>
      <c r="BG2" s="115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6"/>
      <c r="BG3" s="117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18" t="s">
        <v>61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9"/>
      <c r="BF4" s="120" t="s">
        <v>124</v>
      </c>
      <c r="BG4" s="121"/>
    </row>
    <row r="5" spans="1:59" s="13" customFormat="1" ht="13.5" thickBot="1">
      <c r="A5" s="44" t="s">
        <v>71</v>
      </c>
      <c r="B5" s="45"/>
      <c r="C5" s="46"/>
      <c r="D5" s="122" t="s">
        <v>76</v>
      </c>
      <c r="E5" s="123"/>
      <c r="F5" s="123"/>
      <c r="G5" s="124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7"/>
      <c r="Z5" s="107"/>
      <c r="AA5" s="107"/>
      <c r="AB5" s="107"/>
      <c r="AC5" s="107"/>
      <c r="AD5" s="107"/>
      <c r="AE5" s="10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08" t="s">
        <v>0</v>
      </c>
      <c r="BG5" s="109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435000</v>
      </c>
      <c r="E7" s="71">
        <f t="shared" si="0"/>
        <v>79450.237</v>
      </c>
      <c r="F7" s="71">
        <f t="shared" si="0"/>
        <v>79450.237</v>
      </c>
      <c r="G7" s="71">
        <f t="shared" si="0"/>
        <v>435000</v>
      </c>
      <c r="H7" s="71">
        <f t="shared" si="0"/>
        <v>12498</v>
      </c>
      <c r="I7" s="71">
        <f t="shared" si="0"/>
        <v>50.8</v>
      </c>
      <c r="J7" s="71">
        <f t="shared" si="0"/>
        <v>361.44</v>
      </c>
      <c r="K7" s="71">
        <f t="shared" si="0"/>
        <v>0</v>
      </c>
      <c r="L7" s="71">
        <f t="shared" si="0"/>
        <v>0</v>
      </c>
      <c r="M7" s="71">
        <f t="shared" si="0"/>
        <v>-3</v>
      </c>
      <c r="N7" s="71">
        <f t="shared" si="0"/>
        <v>0</v>
      </c>
      <c r="O7" s="71">
        <f t="shared" si="0"/>
        <v>0</v>
      </c>
      <c r="P7" s="71">
        <f t="shared" si="0"/>
        <v>-0.612</v>
      </c>
      <c r="Q7" s="71">
        <f t="shared" si="0"/>
        <v>104450.237</v>
      </c>
      <c r="R7" s="71">
        <f t="shared" si="0"/>
        <v>0</v>
      </c>
      <c r="S7" s="71">
        <f t="shared" si="0"/>
        <v>0</v>
      </c>
      <c r="T7" s="71">
        <f t="shared" si="0"/>
        <v>117356.86499999999</v>
      </c>
      <c r="U7" s="71">
        <f t="shared" si="0"/>
        <v>12498</v>
      </c>
      <c r="V7" s="71">
        <f t="shared" si="0"/>
        <v>0.8</v>
      </c>
      <c r="W7" s="71">
        <f t="shared" si="0"/>
        <v>47</v>
      </c>
      <c r="X7" s="71">
        <f t="shared" si="0"/>
        <v>36.144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-0.612</v>
      </c>
      <c r="AD7" s="71">
        <f t="shared" si="0"/>
        <v>104450.237</v>
      </c>
      <c r="AE7" s="71">
        <f t="shared" si="0"/>
        <v>0</v>
      </c>
      <c r="AF7" s="71">
        <f t="shared" si="0"/>
        <v>0</v>
      </c>
      <c r="AG7" s="71">
        <f t="shared" si="0"/>
        <v>117031.56899999999</v>
      </c>
      <c r="AH7" s="71">
        <f t="shared" si="0"/>
        <v>11121.52877</v>
      </c>
      <c r="AI7" s="71">
        <f t="shared" si="0"/>
        <v>0</v>
      </c>
      <c r="AJ7" s="71">
        <f aca="true" t="shared" si="1" ref="AJ7:BG7">+AJ8+AJ15+AJ20</f>
        <v>49.54868</v>
      </c>
      <c r="AK7" s="71">
        <f t="shared" si="1"/>
        <v>36.144</v>
      </c>
      <c r="AL7" s="71">
        <f t="shared" si="1"/>
        <v>97.44152</v>
      </c>
      <c r="AM7" s="71">
        <f t="shared" si="1"/>
        <v>0</v>
      </c>
      <c r="AN7" s="71">
        <f t="shared" si="1"/>
        <v>0.03735</v>
      </c>
      <c r="AO7" s="71">
        <f t="shared" si="1"/>
        <v>0</v>
      </c>
      <c r="AP7" s="71">
        <f t="shared" si="1"/>
        <v>376.0848</v>
      </c>
      <c r="AQ7" s="71">
        <f t="shared" si="1"/>
        <v>104450.237</v>
      </c>
      <c r="AR7" s="71">
        <f t="shared" si="1"/>
        <v>0</v>
      </c>
      <c r="AS7" s="71">
        <f t="shared" si="1"/>
        <v>0</v>
      </c>
      <c r="AT7" s="71">
        <f t="shared" si="1"/>
        <v>116131.02212</v>
      </c>
      <c r="AU7" s="71">
        <f t="shared" si="1"/>
        <v>11121.52877</v>
      </c>
      <c r="AV7" s="71">
        <f t="shared" si="1"/>
        <v>0</v>
      </c>
      <c r="AW7" s="71">
        <f t="shared" si="1"/>
        <v>49.54868</v>
      </c>
      <c r="AX7" s="71">
        <f t="shared" si="1"/>
        <v>36.144</v>
      </c>
      <c r="AY7" s="71">
        <f t="shared" si="1"/>
        <v>97.44152</v>
      </c>
      <c r="AZ7" s="71">
        <f t="shared" si="1"/>
        <v>0</v>
      </c>
      <c r="BA7" s="71">
        <f t="shared" si="1"/>
        <v>0.03735</v>
      </c>
      <c r="BB7" s="71">
        <f t="shared" si="1"/>
        <v>0</v>
      </c>
      <c r="BC7" s="71">
        <f t="shared" si="1"/>
        <v>376.0848</v>
      </c>
      <c r="BD7" s="71">
        <f t="shared" si="1"/>
        <v>104450.237</v>
      </c>
      <c r="BE7" s="71">
        <f t="shared" si="1"/>
        <v>0</v>
      </c>
      <c r="BF7" s="71">
        <f t="shared" si="1"/>
        <v>0</v>
      </c>
      <c r="BG7" s="71">
        <f t="shared" si="1"/>
        <v>116131.02212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150000</v>
      </c>
      <c r="E8" s="71">
        <f aca="true" t="shared" si="2" ref="E8:BG9">+E9</f>
        <v>0</v>
      </c>
      <c r="F8" s="71">
        <f t="shared" si="2"/>
        <v>0</v>
      </c>
      <c r="G8" s="71">
        <f t="shared" si="2"/>
        <v>150000</v>
      </c>
      <c r="H8" s="71">
        <f t="shared" si="2"/>
        <v>2000</v>
      </c>
      <c r="I8" s="71">
        <f t="shared" si="2"/>
        <v>0.8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-0.612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2000.1879999999999</v>
      </c>
      <c r="U8" s="71">
        <f t="shared" si="2"/>
        <v>2000</v>
      </c>
      <c r="V8" s="71">
        <f t="shared" si="2"/>
        <v>0.8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-0.612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2000.1879999999999</v>
      </c>
      <c r="AH8" s="71">
        <f t="shared" si="2"/>
        <v>623.52877</v>
      </c>
      <c r="AI8" s="71">
        <f t="shared" si="2"/>
        <v>0</v>
      </c>
      <c r="AJ8" s="71">
        <f t="shared" si="2"/>
        <v>2.54868</v>
      </c>
      <c r="AK8" s="71">
        <f t="shared" si="2"/>
        <v>0</v>
      </c>
      <c r="AL8" s="71">
        <f t="shared" si="2"/>
        <v>97.44152</v>
      </c>
      <c r="AM8" s="71">
        <f t="shared" si="2"/>
        <v>0</v>
      </c>
      <c r="AN8" s="71">
        <f t="shared" si="2"/>
        <v>0.03735</v>
      </c>
      <c r="AO8" s="71">
        <f t="shared" si="2"/>
        <v>0</v>
      </c>
      <c r="AP8" s="71">
        <f t="shared" si="2"/>
        <v>376.0848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1099.6411199999998</v>
      </c>
      <c r="AU8" s="71">
        <f t="shared" si="2"/>
        <v>623.52877</v>
      </c>
      <c r="AV8" s="71">
        <f t="shared" si="2"/>
        <v>0</v>
      </c>
      <c r="AW8" s="71">
        <f t="shared" si="2"/>
        <v>2.54868</v>
      </c>
      <c r="AX8" s="71">
        <f t="shared" si="2"/>
        <v>0</v>
      </c>
      <c r="AY8" s="71">
        <f t="shared" si="2"/>
        <v>97.44152</v>
      </c>
      <c r="AZ8" s="71">
        <f t="shared" si="2"/>
        <v>0</v>
      </c>
      <c r="BA8" s="71">
        <f t="shared" si="2"/>
        <v>0.03735</v>
      </c>
      <c r="BB8" s="71">
        <f t="shared" si="2"/>
        <v>0</v>
      </c>
      <c r="BC8" s="71">
        <f t="shared" si="2"/>
        <v>376.0848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1099.6411199999998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150000</v>
      </c>
      <c r="E9" s="73">
        <f t="shared" si="2"/>
        <v>0</v>
      </c>
      <c r="F9" s="73">
        <f t="shared" si="2"/>
        <v>0</v>
      </c>
      <c r="G9" s="73">
        <f t="shared" si="2"/>
        <v>150000</v>
      </c>
      <c r="H9" s="73">
        <f t="shared" si="2"/>
        <v>2000</v>
      </c>
      <c r="I9" s="73">
        <f t="shared" si="2"/>
        <v>0.8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-0.612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2000.1879999999999</v>
      </c>
      <c r="U9" s="73">
        <f t="shared" si="2"/>
        <v>2000</v>
      </c>
      <c r="V9" s="73">
        <f t="shared" si="2"/>
        <v>0.8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-0.612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2000.1879999999999</v>
      </c>
      <c r="AH9" s="73">
        <f t="shared" si="2"/>
        <v>623.52877</v>
      </c>
      <c r="AI9" s="73">
        <f t="shared" si="2"/>
        <v>0</v>
      </c>
      <c r="AJ9" s="73">
        <f t="shared" si="2"/>
        <v>2.54868</v>
      </c>
      <c r="AK9" s="73">
        <f t="shared" si="2"/>
        <v>0</v>
      </c>
      <c r="AL9" s="73">
        <f t="shared" si="2"/>
        <v>97.44152</v>
      </c>
      <c r="AM9" s="73">
        <f t="shared" si="2"/>
        <v>0</v>
      </c>
      <c r="AN9" s="73">
        <f t="shared" si="2"/>
        <v>0.03735</v>
      </c>
      <c r="AO9" s="73">
        <f t="shared" si="2"/>
        <v>0</v>
      </c>
      <c r="AP9" s="73">
        <f t="shared" si="2"/>
        <v>376.0848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1099.6411199999998</v>
      </c>
      <c r="AU9" s="73">
        <f t="shared" si="2"/>
        <v>623.52877</v>
      </c>
      <c r="AV9" s="73">
        <f t="shared" si="2"/>
        <v>0</v>
      </c>
      <c r="AW9" s="73">
        <f t="shared" si="2"/>
        <v>2.54868</v>
      </c>
      <c r="AX9" s="73">
        <f t="shared" si="2"/>
        <v>0</v>
      </c>
      <c r="AY9" s="73">
        <f t="shared" si="2"/>
        <v>97.44152</v>
      </c>
      <c r="AZ9" s="73">
        <f t="shared" si="2"/>
        <v>0</v>
      </c>
      <c r="BA9" s="73">
        <f t="shared" si="2"/>
        <v>0.03735</v>
      </c>
      <c r="BB9" s="73">
        <f t="shared" si="2"/>
        <v>0</v>
      </c>
      <c r="BC9" s="73">
        <f t="shared" si="2"/>
        <v>376.0848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1099.6411199999998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SUM(D11,D13)</f>
        <v>150000</v>
      </c>
      <c r="E10" s="65">
        <f aca="true" t="shared" si="3" ref="E10:BG10">SUM(E11,E13)</f>
        <v>0</v>
      </c>
      <c r="F10" s="65">
        <f t="shared" si="3"/>
        <v>0</v>
      </c>
      <c r="G10" s="65">
        <f t="shared" si="3"/>
        <v>150000</v>
      </c>
      <c r="H10" s="65">
        <f t="shared" si="3"/>
        <v>2000</v>
      </c>
      <c r="I10" s="65">
        <f t="shared" si="3"/>
        <v>0.8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-0.612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2000.1879999999999</v>
      </c>
      <c r="U10" s="65">
        <f t="shared" si="3"/>
        <v>2000</v>
      </c>
      <c r="V10" s="65">
        <f t="shared" si="3"/>
        <v>0.8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-0.612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2000.1879999999999</v>
      </c>
      <c r="AH10" s="65">
        <f t="shared" si="3"/>
        <v>623.52877</v>
      </c>
      <c r="AI10" s="65">
        <f t="shared" si="3"/>
        <v>0</v>
      </c>
      <c r="AJ10" s="65">
        <f t="shared" si="3"/>
        <v>2.54868</v>
      </c>
      <c r="AK10" s="65">
        <f t="shared" si="3"/>
        <v>0</v>
      </c>
      <c r="AL10" s="65">
        <f t="shared" si="3"/>
        <v>97.44152</v>
      </c>
      <c r="AM10" s="65">
        <f t="shared" si="3"/>
        <v>0</v>
      </c>
      <c r="AN10" s="65">
        <f t="shared" si="3"/>
        <v>0.03735</v>
      </c>
      <c r="AO10" s="65">
        <f t="shared" si="3"/>
        <v>0</v>
      </c>
      <c r="AP10" s="65">
        <f t="shared" si="3"/>
        <v>376.0848</v>
      </c>
      <c r="AQ10" s="65">
        <f t="shared" si="3"/>
        <v>0</v>
      </c>
      <c r="AR10" s="65">
        <f t="shared" si="3"/>
        <v>0</v>
      </c>
      <c r="AS10" s="65">
        <f t="shared" si="3"/>
        <v>0</v>
      </c>
      <c r="AT10" s="65">
        <f t="shared" si="3"/>
        <v>1099.6411199999998</v>
      </c>
      <c r="AU10" s="65">
        <f t="shared" si="3"/>
        <v>623.52877</v>
      </c>
      <c r="AV10" s="65">
        <f t="shared" si="3"/>
        <v>0</v>
      </c>
      <c r="AW10" s="65">
        <f t="shared" si="3"/>
        <v>2.54868</v>
      </c>
      <c r="AX10" s="65">
        <f t="shared" si="3"/>
        <v>0</v>
      </c>
      <c r="AY10" s="65">
        <f t="shared" si="3"/>
        <v>97.44152</v>
      </c>
      <c r="AZ10" s="65">
        <f t="shared" si="3"/>
        <v>0</v>
      </c>
      <c r="BA10" s="65">
        <f t="shared" si="3"/>
        <v>0.03735</v>
      </c>
      <c r="BB10" s="65">
        <f t="shared" si="3"/>
        <v>0</v>
      </c>
      <c r="BC10" s="65">
        <f t="shared" si="3"/>
        <v>376.0848</v>
      </c>
      <c r="BD10" s="65">
        <f t="shared" si="3"/>
        <v>0</v>
      </c>
      <c r="BE10" s="65">
        <f t="shared" si="3"/>
        <v>0</v>
      </c>
      <c r="BF10" s="65">
        <f t="shared" si="3"/>
        <v>0</v>
      </c>
      <c r="BG10" s="65">
        <f t="shared" si="3"/>
        <v>1099.6411199999998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146000</v>
      </c>
      <c r="E11" s="98">
        <f aca="true" t="shared" si="4" ref="E11:BG11">+E12</f>
        <v>0</v>
      </c>
      <c r="F11" s="98">
        <f t="shared" si="4"/>
        <v>0</v>
      </c>
      <c r="G11" s="98">
        <f t="shared" si="4"/>
        <v>146000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8">
        <f t="shared" si="4"/>
        <v>0</v>
      </c>
      <c r="AS11" s="98">
        <f t="shared" si="4"/>
        <v>0</v>
      </c>
      <c r="AT11" s="98">
        <f t="shared" si="4"/>
        <v>0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0</v>
      </c>
      <c r="BC11" s="98">
        <f t="shared" si="4"/>
        <v>0</v>
      </c>
      <c r="BD11" s="98">
        <f t="shared" si="4"/>
        <v>0</v>
      </c>
      <c r="BE11" s="98">
        <f t="shared" si="4"/>
        <v>0</v>
      </c>
      <c r="BF11" s="98">
        <f t="shared" si="4"/>
        <v>0</v>
      </c>
      <c r="BG11" s="98">
        <f t="shared" si="4"/>
        <v>0</v>
      </c>
    </row>
    <row r="12" spans="1:59" s="13" customFormat="1" ht="22.5">
      <c r="A12" s="75" t="s">
        <v>123</v>
      </c>
      <c r="B12" s="84" t="s">
        <v>63</v>
      </c>
      <c r="C12" s="85" t="s">
        <v>122</v>
      </c>
      <c r="D12" s="75">
        <v>146000</v>
      </c>
      <c r="E12" s="79">
        <f>+'[2]Informe_Fondane'!E12</f>
        <v>0</v>
      </c>
      <c r="F12" s="79">
        <f>+'[2]Informe_Fondane'!F12</f>
        <v>0</v>
      </c>
      <c r="G12" s="79">
        <f>+D12+E12-F12</f>
        <v>146000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4000</v>
      </c>
      <c r="E13" s="98">
        <f>+E14</f>
        <v>0</v>
      </c>
      <c r="F13" s="98">
        <f aca="true" t="shared" si="5" ref="F13:BG13">+F14</f>
        <v>0</v>
      </c>
      <c r="G13" s="98">
        <f t="shared" si="5"/>
        <v>4000</v>
      </c>
      <c r="H13" s="98">
        <f t="shared" si="5"/>
        <v>2000</v>
      </c>
      <c r="I13" s="98">
        <f t="shared" si="5"/>
        <v>0.8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-0.612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2000.1879999999999</v>
      </c>
      <c r="U13" s="98">
        <f t="shared" si="5"/>
        <v>2000</v>
      </c>
      <c r="V13" s="98">
        <f t="shared" si="5"/>
        <v>0.8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-0.612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2000.1879999999999</v>
      </c>
      <c r="AH13" s="98">
        <f t="shared" si="5"/>
        <v>623.52877</v>
      </c>
      <c r="AI13" s="98">
        <f t="shared" si="5"/>
        <v>0</v>
      </c>
      <c r="AJ13" s="98">
        <f t="shared" si="5"/>
        <v>2.54868</v>
      </c>
      <c r="AK13" s="98">
        <f t="shared" si="5"/>
        <v>0</v>
      </c>
      <c r="AL13" s="98">
        <f t="shared" si="5"/>
        <v>97.44152</v>
      </c>
      <c r="AM13" s="98">
        <f t="shared" si="5"/>
        <v>0</v>
      </c>
      <c r="AN13" s="98">
        <f t="shared" si="5"/>
        <v>0.03735</v>
      </c>
      <c r="AO13" s="98">
        <f t="shared" si="5"/>
        <v>0</v>
      </c>
      <c r="AP13" s="98">
        <f t="shared" si="5"/>
        <v>376.0848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1099.6411199999998</v>
      </c>
      <c r="AU13" s="98">
        <f t="shared" si="5"/>
        <v>623.52877</v>
      </c>
      <c r="AV13" s="98">
        <f t="shared" si="5"/>
        <v>0</v>
      </c>
      <c r="AW13" s="98">
        <f t="shared" si="5"/>
        <v>2.54868</v>
      </c>
      <c r="AX13" s="98">
        <f t="shared" si="5"/>
        <v>0</v>
      </c>
      <c r="AY13" s="98">
        <f t="shared" si="5"/>
        <v>97.44152</v>
      </c>
      <c r="AZ13" s="98">
        <f t="shared" si="5"/>
        <v>0</v>
      </c>
      <c r="BA13" s="98">
        <f t="shared" si="5"/>
        <v>0.03735</v>
      </c>
      <c r="BB13" s="98">
        <f t="shared" si="5"/>
        <v>0</v>
      </c>
      <c r="BC13" s="98">
        <f t="shared" si="5"/>
        <v>376.0848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1099.6411199999998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4000</v>
      </c>
      <c r="E14" s="79">
        <f>+'[2]Informe_Fondane'!E14</f>
        <v>0</v>
      </c>
      <c r="F14" s="79">
        <f>+'[2]Informe_Fondane'!F14</f>
        <v>0</v>
      </c>
      <c r="G14" s="79">
        <f>+D14+E14-F14</f>
        <v>4000</v>
      </c>
      <c r="H14" s="79">
        <f>+'[2]Informe_Fondane'!H14</f>
        <v>2000</v>
      </c>
      <c r="I14" s="79">
        <f>+'[2]Informe_Fondane'!I14</f>
        <v>0.8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-0.612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2000.1879999999999</v>
      </c>
      <c r="U14" s="79">
        <f>+'[2]Informe_Fondane'!U14</f>
        <v>2000</v>
      </c>
      <c r="V14" s="79">
        <f>+'[2]Informe_Fondane'!V14</f>
        <v>0.8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-0.612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2000.1879999999999</v>
      </c>
      <c r="AH14" s="79">
        <f>+'[2]Informe_Fondane'!AH14</f>
        <v>623.52877</v>
      </c>
      <c r="AI14" s="79">
        <f>+'[2]Informe_Fondane'!AI14</f>
        <v>0</v>
      </c>
      <c r="AJ14" s="79">
        <f>+'[2]Informe_Fondane'!AJ14</f>
        <v>2.54868</v>
      </c>
      <c r="AK14" s="79">
        <f>+'[2]Informe_Fondane'!AK14</f>
        <v>0</v>
      </c>
      <c r="AL14" s="79">
        <f>+'[2]Informe_Fondane'!AL14</f>
        <v>97.44152</v>
      </c>
      <c r="AM14" s="79">
        <f>+'[2]Informe_Fondane'!AM14</f>
        <v>0</v>
      </c>
      <c r="AN14" s="79">
        <f>+'[2]Informe_Fondane'!AN14</f>
        <v>0.03735</v>
      </c>
      <c r="AO14" s="79">
        <f>+'[2]Informe_Fondane'!AO14</f>
        <v>0</v>
      </c>
      <c r="AP14" s="79">
        <f>+'[2]Informe_Fondane'!AP14</f>
        <v>376.0848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1099.6411199999998</v>
      </c>
      <c r="AU14" s="79">
        <f>+'[2]Informe_Fondane'!AU14</f>
        <v>623.52877</v>
      </c>
      <c r="AV14" s="79">
        <f>+'[2]Informe_Fondane'!AV14</f>
        <v>0</v>
      </c>
      <c r="AW14" s="79">
        <f>+'[2]Informe_Fondane'!AW14</f>
        <v>2.54868</v>
      </c>
      <c r="AX14" s="79">
        <f>+'[2]Informe_Fondane'!AX14</f>
        <v>0</v>
      </c>
      <c r="AY14" s="79">
        <f>+'[2]Informe_Fondane'!AY14</f>
        <v>97.44152</v>
      </c>
      <c r="AZ14" s="79">
        <f>+'[2]Informe_Fondane'!AZ14</f>
        <v>0</v>
      </c>
      <c r="BA14" s="79">
        <f>+'[2]Informe_Fondane'!BA14</f>
        <v>0.03735</v>
      </c>
      <c r="BB14" s="79">
        <f>+'[2]Informe_Fondane'!BB14</f>
        <v>0</v>
      </c>
      <c r="BC14" s="79">
        <f>+'[2]Informe_Fondane'!BC14</f>
        <v>376.0848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1099.6411199999998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6" ref="E15:BG16">+E16</f>
        <v>0</v>
      </c>
      <c r="F15" s="71">
        <f t="shared" si="6"/>
        <v>0</v>
      </c>
      <c r="G15" s="71">
        <f t="shared" si="6"/>
        <v>70000</v>
      </c>
      <c r="H15" s="71">
        <f t="shared" si="6"/>
        <v>0</v>
      </c>
      <c r="I15" s="71">
        <f t="shared" si="6"/>
        <v>0</v>
      </c>
      <c r="J15" s="71">
        <f t="shared" si="6"/>
        <v>0</v>
      </c>
      <c r="K15" s="71">
        <f t="shared" si="6"/>
        <v>0</v>
      </c>
      <c r="L15" s="71">
        <f t="shared" si="6"/>
        <v>0</v>
      </c>
      <c r="M15" s="71">
        <f t="shared" si="6"/>
        <v>0</v>
      </c>
      <c r="N15" s="71">
        <f t="shared" si="6"/>
        <v>0</v>
      </c>
      <c r="O15" s="71">
        <f t="shared" si="6"/>
        <v>0</v>
      </c>
      <c r="P15" s="71">
        <f t="shared" si="6"/>
        <v>0</v>
      </c>
      <c r="Q15" s="71">
        <f t="shared" si="6"/>
        <v>0</v>
      </c>
      <c r="R15" s="71">
        <f t="shared" si="6"/>
        <v>0</v>
      </c>
      <c r="S15" s="71">
        <f t="shared" si="6"/>
        <v>0</v>
      </c>
      <c r="T15" s="71">
        <f t="shared" si="6"/>
        <v>0</v>
      </c>
      <c r="U15" s="71">
        <f t="shared" si="6"/>
        <v>0</v>
      </c>
      <c r="V15" s="71">
        <f t="shared" si="6"/>
        <v>0</v>
      </c>
      <c r="W15" s="71">
        <f t="shared" si="6"/>
        <v>0</v>
      </c>
      <c r="X15" s="71">
        <f t="shared" si="6"/>
        <v>0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  <c r="AE15" s="71">
        <f t="shared" si="6"/>
        <v>0</v>
      </c>
      <c r="AF15" s="71">
        <f t="shared" si="6"/>
        <v>0</v>
      </c>
      <c r="AG15" s="71">
        <f t="shared" si="6"/>
        <v>0</v>
      </c>
      <c r="AH15" s="71">
        <f t="shared" si="6"/>
        <v>0</v>
      </c>
      <c r="AI15" s="71">
        <f t="shared" si="6"/>
        <v>0</v>
      </c>
      <c r="AJ15" s="71">
        <f t="shared" si="6"/>
        <v>0</v>
      </c>
      <c r="AK15" s="71">
        <f t="shared" si="6"/>
        <v>0</v>
      </c>
      <c r="AL15" s="71">
        <f t="shared" si="6"/>
        <v>0</v>
      </c>
      <c r="AM15" s="71">
        <f t="shared" si="6"/>
        <v>0</v>
      </c>
      <c r="AN15" s="71">
        <f t="shared" si="6"/>
        <v>0</v>
      </c>
      <c r="AO15" s="71">
        <f t="shared" si="6"/>
        <v>0</v>
      </c>
      <c r="AP15" s="71">
        <f t="shared" si="6"/>
        <v>0</v>
      </c>
      <c r="AQ15" s="71">
        <f t="shared" si="6"/>
        <v>0</v>
      </c>
      <c r="AR15" s="71">
        <f t="shared" si="6"/>
        <v>0</v>
      </c>
      <c r="AS15" s="71">
        <f t="shared" si="6"/>
        <v>0</v>
      </c>
      <c r="AT15" s="71">
        <f t="shared" si="6"/>
        <v>0</v>
      </c>
      <c r="AU15" s="71">
        <f t="shared" si="6"/>
        <v>0</v>
      </c>
      <c r="AV15" s="71">
        <f t="shared" si="6"/>
        <v>0</v>
      </c>
      <c r="AW15" s="71">
        <f t="shared" si="6"/>
        <v>0</v>
      </c>
      <c r="AX15" s="71">
        <f t="shared" si="6"/>
        <v>0</v>
      </c>
      <c r="AY15" s="71">
        <f t="shared" si="6"/>
        <v>0</v>
      </c>
      <c r="AZ15" s="71">
        <f t="shared" si="6"/>
        <v>0</v>
      </c>
      <c r="BA15" s="71">
        <f t="shared" si="6"/>
        <v>0</v>
      </c>
      <c r="BB15" s="71">
        <f t="shared" si="6"/>
        <v>0</v>
      </c>
      <c r="BC15" s="71">
        <f t="shared" si="6"/>
        <v>0</v>
      </c>
      <c r="BD15" s="71">
        <f t="shared" si="6"/>
        <v>0</v>
      </c>
      <c r="BE15" s="71">
        <f t="shared" si="6"/>
        <v>0</v>
      </c>
      <c r="BF15" s="71">
        <f t="shared" si="6"/>
        <v>0</v>
      </c>
      <c r="BG15" s="71">
        <f t="shared" si="6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6"/>
        <v>0</v>
      </c>
      <c r="F16" s="73">
        <f t="shared" si="6"/>
        <v>0</v>
      </c>
      <c r="G16" s="73">
        <f t="shared" si="6"/>
        <v>70000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6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73">
        <f t="shared" si="6"/>
        <v>0</v>
      </c>
      <c r="X16" s="73">
        <f t="shared" si="6"/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>
        <f t="shared" si="6"/>
        <v>0</v>
      </c>
      <c r="AD16" s="73">
        <f t="shared" si="6"/>
        <v>0</v>
      </c>
      <c r="AE16" s="73">
        <f t="shared" si="6"/>
        <v>0</v>
      </c>
      <c r="AF16" s="73">
        <f t="shared" si="6"/>
        <v>0</v>
      </c>
      <c r="AG16" s="73">
        <f t="shared" si="6"/>
        <v>0</v>
      </c>
      <c r="AH16" s="73">
        <f t="shared" si="6"/>
        <v>0</v>
      </c>
      <c r="AI16" s="73">
        <f t="shared" si="6"/>
        <v>0</v>
      </c>
      <c r="AJ16" s="73">
        <f t="shared" si="6"/>
        <v>0</v>
      </c>
      <c r="AK16" s="73">
        <f t="shared" si="6"/>
        <v>0</v>
      </c>
      <c r="AL16" s="73">
        <f t="shared" si="6"/>
        <v>0</v>
      </c>
      <c r="AM16" s="73">
        <f t="shared" si="6"/>
        <v>0</v>
      </c>
      <c r="AN16" s="73">
        <f t="shared" si="6"/>
        <v>0</v>
      </c>
      <c r="AO16" s="73">
        <f t="shared" si="6"/>
        <v>0</v>
      </c>
      <c r="AP16" s="73">
        <f t="shared" si="6"/>
        <v>0</v>
      </c>
      <c r="AQ16" s="73">
        <f t="shared" si="6"/>
        <v>0</v>
      </c>
      <c r="AR16" s="73">
        <f t="shared" si="6"/>
        <v>0</v>
      </c>
      <c r="AS16" s="73">
        <f t="shared" si="6"/>
        <v>0</v>
      </c>
      <c r="AT16" s="73">
        <f t="shared" si="6"/>
        <v>0</v>
      </c>
      <c r="AU16" s="73">
        <f t="shared" si="6"/>
        <v>0</v>
      </c>
      <c r="AV16" s="73">
        <f t="shared" si="6"/>
        <v>0</v>
      </c>
      <c r="AW16" s="73">
        <f t="shared" si="6"/>
        <v>0</v>
      </c>
      <c r="AX16" s="73">
        <f t="shared" si="6"/>
        <v>0</v>
      </c>
      <c r="AY16" s="73">
        <f t="shared" si="6"/>
        <v>0</v>
      </c>
      <c r="AZ16" s="73">
        <f t="shared" si="6"/>
        <v>0</v>
      </c>
      <c r="BA16" s="73">
        <f t="shared" si="6"/>
        <v>0</v>
      </c>
      <c r="BB16" s="73">
        <f t="shared" si="6"/>
        <v>0</v>
      </c>
      <c r="BC16" s="73">
        <f t="shared" si="6"/>
        <v>0</v>
      </c>
      <c r="BD16" s="73">
        <f t="shared" si="6"/>
        <v>0</v>
      </c>
      <c r="BE16" s="73">
        <f t="shared" si="6"/>
        <v>0</v>
      </c>
      <c r="BF16" s="73">
        <f t="shared" si="6"/>
        <v>0</v>
      </c>
      <c r="BG16" s="73">
        <f t="shared" si="6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SUM(D18:D19)</f>
        <v>70000</v>
      </c>
      <c r="E17" s="65">
        <f aca="true" t="shared" si="7" ref="E17:BG17">SUM(E18:E19)</f>
        <v>0</v>
      </c>
      <c r="F17" s="65">
        <f t="shared" si="7"/>
        <v>0</v>
      </c>
      <c r="G17" s="65">
        <f t="shared" si="7"/>
        <v>70000</v>
      </c>
      <c r="H17" s="65">
        <f t="shared" si="7"/>
        <v>0</v>
      </c>
      <c r="I17" s="65">
        <f t="shared" si="7"/>
        <v>0</v>
      </c>
      <c r="J17" s="65">
        <f t="shared" si="7"/>
        <v>0</v>
      </c>
      <c r="K17" s="65">
        <f t="shared" si="7"/>
        <v>0</v>
      </c>
      <c r="L17" s="65">
        <f t="shared" si="7"/>
        <v>0</v>
      </c>
      <c r="M17" s="65">
        <f t="shared" si="7"/>
        <v>0</v>
      </c>
      <c r="N17" s="65">
        <f t="shared" si="7"/>
        <v>0</v>
      </c>
      <c r="O17" s="65">
        <f t="shared" si="7"/>
        <v>0</v>
      </c>
      <c r="P17" s="65">
        <f t="shared" si="7"/>
        <v>0</v>
      </c>
      <c r="Q17" s="65">
        <f t="shared" si="7"/>
        <v>0</v>
      </c>
      <c r="R17" s="65">
        <f t="shared" si="7"/>
        <v>0</v>
      </c>
      <c r="S17" s="65">
        <f t="shared" si="7"/>
        <v>0</v>
      </c>
      <c r="T17" s="65">
        <f t="shared" si="7"/>
        <v>0</v>
      </c>
      <c r="U17" s="65">
        <f t="shared" si="7"/>
        <v>0</v>
      </c>
      <c r="V17" s="65">
        <f t="shared" si="7"/>
        <v>0</v>
      </c>
      <c r="W17" s="65">
        <f t="shared" si="7"/>
        <v>0</v>
      </c>
      <c r="X17" s="65">
        <f t="shared" si="7"/>
        <v>0</v>
      </c>
      <c r="Y17" s="65">
        <f t="shared" si="7"/>
        <v>0</v>
      </c>
      <c r="Z17" s="65">
        <f t="shared" si="7"/>
        <v>0</v>
      </c>
      <c r="AA17" s="65">
        <f t="shared" si="7"/>
        <v>0</v>
      </c>
      <c r="AB17" s="65">
        <f t="shared" si="7"/>
        <v>0</v>
      </c>
      <c r="AC17" s="65">
        <f t="shared" si="7"/>
        <v>0</v>
      </c>
      <c r="AD17" s="65">
        <f t="shared" si="7"/>
        <v>0</v>
      </c>
      <c r="AE17" s="65">
        <f t="shared" si="7"/>
        <v>0</v>
      </c>
      <c r="AF17" s="65">
        <f t="shared" si="7"/>
        <v>0</v>
      </c>
      <c r="AG17" s="65">
        <f t="shared" si="7"/>
        <v>0</v>
      </c>
      <c r="AH17" s="65">
        <f t="shared" si="7"/>
        <v>0</v>
      </c>
      <c r="AI17" s="65">
        <f t="shared" si="7"/>
        <v>0</v>
      </c>
      <c r="AJ17" s="65">
        <f t="shared" si="7"/>
        <v>0</v>
      </c>
      <c r="AK17" s="65">
        <f t="shared" si="7"/>
        <v>0</v>
      </c>
      <c r="AL17" s="65">
        <f t="shared" si="7"/>
        <v>0</v>
      </c>
      <c r="AM17" s="65">
        <f t="shared" si="7"/>
        <v>0</v>
      </c>
      <c r="AN17" s="65">
        <f t="shared" si="7"/>
        <v>0</v>
      </c>
      <c r="AO17" s="65">
        <f t="shared" si="7"/>
        <v>0</v>
      </c>
      <c r="AP17" s="65">
        <f t="shared" si="7"/>
        <v>0</v>
      </c>
      <c r="AQ17" s="65">
        <f t="shared" si="7"/>
        <v>0</v>
      </c>
      <c r="AR17" s="65">
        <f t="shared" si="7"/>
        <v>0</v>
      </c>
      <c r="AS17" s="65">
        <f t="shared" si="7"/>
        <v>0</v>
      </c>
      <c r="AT17" s="65">
        <f t="shared" si="7"/>
        <v>0</v>
      </c>
      <c r="AU17" s="65">
        <f t="shared" si="7"/>
        <v>0</v>
      </c>
      <c r="AV17" s="65">
        <f t="shared" si="7"/>
        <v>0</v>
      </c>
      <c r="AW17" s="65">
        <f t="shared" si="7"/>
        <v>0</v>
      </c>
      <c r="AX17" s="65">
        <f t="shared" si="7"/>
        <v>0</v>
      </c>
      <c r="AY17" s="65">
        <f t="shared" si="7"/>
        <v>0</v>
      </c>
      <c r="AZ17" s="65">
        <f t="shared" si="7"/>
        <v>0</v>
      </c>
      <c r="BA17" s="65">
        <f t="shared" si="7"/>
        <v>0</v>
      </c>
      <c r="BB17" s="65">
        <f t="shared" si="7"/>
        <v>0</v>
      </c>
      <c r="BC17" s="65">
        <f t="shared" si="7"/>
        <v>0</v>
      </c>
      <c r="BD17" s="65">
        <f t="shared" si="7"/>
        <v>0</v>
      </c>
      <c r="BE17" s="65">
        <f t="shared" si="7"/>
        <v>0</v>
      </c>
      <c r="BF17" s="65">
        <f t="shared" si="7"/>
        <v>0</v>
      </c>
      <c r="BG17" s="65">
        <f t="shared" si="7"/>
        <v>0</v>
      </c>
    </row>
    <row r="18" spans="1:59" s="13" customFormat="1" ht="15.75" customHeight="1">
      <c r="A18" s="79" t="s">
        <v>95</v>
      </c>
      <c r="B18" s="80">
        <v>20</v>
      </c>
      <c r="C18" s="81" t="s">
        <v>96</v>
      </c>
      <c r="D18" s="79">
        <v>70000</v>
      </c>
      <c r="E18" s="79">
        <f>+'[2]Informe_Fondane'!E18</f>
        <v>0</v>
      </c>
      <c r="F18" s="79">
        <f>+'[2]Informe_Fondane'!F18</f>
        <v>0</v>
      </c>
      <c r="G18" s="79">
        <f>+D18+E18-F18</f>
        <v>70000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1.25" hidden="1">
      <c r="A19" s="17" t="s">
        <v>97</v>
      </c>
      <c r="B19" s="18">
        <v>20</v>
      </c>
      <c r="C19" s="82" t="s">
        <v>75</v>
      </c>
      <c r="D19" s="17">
        <v>0</v>
      </c>
      <c r="E19" s="75">
        <f>+'[1]Informe_Fondane'!$E$17</f>
        <v>0</v>
      </c>
      <c r="F19" s="75">
        <f>+'[1]Informe_Fondane'!$F$17</f>
        <v>0</v>
      </c>
      <c r="G19" s="75">
        <f>+D19+E19-F19</f>
        <v>0</v>
      </c>
      <c r="H19" s="75">
        <f>+'[1]Informe_Fondane'!H17</f>
        <v>0</v>
      </c>
      <c r="I19" s="75">
        <f>+'[1]Informe_Fondane'!I17</f>
        <v>0</v>
      </c>
      <c r="J19" s="75">
        <f>+'[1]Informe_Fondane'!J17</f>
        <v>0</v>
      </c>
      <c r="K19" s="75">
        <f>+'[1]Informe_Fondane'!K17</f>
        <v>0</v>
      </c>
      <c r="L19" s="75">
        <f>+'[1]Informe_Fondane'!L17</f>
        <v>0</v>
      </c>
      <c r="M19" s="75">
        <f>+'[1]Informe_Fondane'!M17</f>
        <v>0</v>
      </c>
      <c r="N19" s="75">
        <f>+'[1]Informe_Fondane'!N17</f>
        <v>0</v>
      </c>
      <c r="O19" s="75">
        <f>+'[1]Informe_Fondane'!O17</f>
        <v>0</v>
      </c>
      <c r="P19" s="75">
        <f>+'[1]Informe_Fondane'!P17</f>
        <v>0</v>
      </c>
      <c r="Q19" s="75">
        <f>+'[1]Informe_Fondane'!Q17</f>
        <v>0</v>
      </c>
      <c r="R19" s="75">
        <f>+'[1]Informe_Fondane'!R17</f>
        <v>0</v>
      </c>
      <c r="S19" s="75">
        <f>+'[1]Informe_Fondane'!S17</f>
        <v>0</v>
      </c>
      <c r="T19" s="75">
        <f>SUM(H19:S19)</f>
        <v>0</v>
      </c>
      <c r="U19" s="75">
        <f>+'[1]Informe_Fondane'!U17</f>
        <v>0</v>
      </c>
      <c r="V19" s="75">
        <f>+'[1]Informe_Fondane'!V17</f>
        <v>0</v>
      </c>
      <c r="W19" s="75">
        <f>+'[1]Informe_Fondane'!W17</f>
        <v>0</v>
      </c>
      <c r="X19" s="75">
        <f>+'[1]Informe_Fondane'!X17</f>
        <v>0</v>
      </c>
      <c r="Y19" s="75">
        <f>+'[1]Informe_Fondane'!Y17</f>
        <v>0</v>
      </c>
      <c r="Z19" s="75">
        <f>+'[1]Informe_Fondane'!Z17</f>
        <v>0</v>
      </c>
      <c r="AA19" s="75">
        <f>+'[1]Informe_Fondane'!AA17</f>
        <v>0</v>
      </c>
      <c r="AB19" s="75">
        <f>+'[1]Informe_Fondane'!AB17</f>
        <v>0</v>
      </c>
      <c r="AC19" s="75">
        <f>+'[1]Informe_Fondane'!AC17</f>
        <v>0</v>
      </c>
      <c r="AD19" s="75">
        <f>+'[1]Informe_Fondane'!AD17</f>
        <v>0</v>
      </c>
      <c r="AE19" s="75">
        <f>+'[1]Informe_Fondane'!AE17</f>
        <v>0</v>
      </c>
      <c r="AF19" s="75">
        <f>+'[1]Informe_Fondane'!AF17</f>
        <v>0</v>
      </c>
      <c r="AG19" s="75">
        <f>SUM(U19:AF19)</f>
        <v>0</v>
      </c>
      <c r="AH19" s="75">
        <f>+'[1]Informe_Fondane'!AH17</f>
        <v>0</v>
      </c>
      <c r="AI19" s="75">
        <f>+'[1]Informe_Fondane'!AI17</f>
        <v>0</v>
      </c>
      <c r="AJ19" s="75">
        <f>+'[1]Informe_Fondane'!AJ17</f>
        <v>0</v>
      </c>
      <c r="AK19" s="75">
        <f>+'[1]Informe_Fondane'!AK17</f>
        <v>0</v>
      </c>
      <c r="AL19" s="75">
        <f>+'[1]Informe_Fondane'!AL17</f>
        <v>0</v>
      </c>
      <c r="AM19" s="75">
        <f>+'[1]Informe_Fondane'!AM17</f>
        <v>0</v>
      </c>
      <c r="AN19" s="75">
        <f>+'[1]Informe_Fondane'!AN17</f>
        <v>0</v>
      </c>
      <c r="AO19" s="75">
        <f>+'[1]Informe_Fondane'!AO17</f>
        <v>0</v>
      </c>
      <c r="AP19" s="75">
        <f>+'[1]Informe_Fondane'!AP17</f>
        <v>0</v>
      </c>
      <c r="AQ19" s="75">
        <f>+'[1]Informe_Fondane'!AQ17</f>
        <v>0</v>
      </c>
      <c r="AR19" s="75">
        <f>+'[1]Informe_Fondane'!AR17</f>
        <v>0</v>
      </c>
      <c r="AS19" s="75">
        <f>+'[1]Informe_Fondane'!AS17</f>
        <v>0</v>
      </c>
      <c r="AT19" s="75">
        <f>SUM(AH19:AS19)</f>
        <v>0</v>
      </c>
      <c r="AU19" s="75">
        <f>+'[1]Informe_Fondane'!$AU$12</f>
        <v>0</v>
      </c>
      <c r="AV19" s="75">
        <f>+'[1]Informe_Fondane'!$AU$12</f>
        <v>0</v>
      </c>
      <c r="AW19" s="75">
        <f>+'[1]Informe_Fondane'!$AU$12</f>
        <v>0</v>
      </c>
      <c r="AX19" s="75">
        <f>+'[1]Informe_Fondane'!$AU$12</f>
        <v>0</v>
      </c>
      <c r="AY19" s="75">
        <f>+'[1]Informe_Fondane'!$AU$12</f>
        <v>0</v>
      </c>
      <c r="AZ19" s="75">
        <f>+'[1]Informe_Fondane'!$AU$12</f>
        <v>0</v>
      </c>
      <c r="BA19" s="75">
        <f>+'[1]Informe_Fondane'!$AU$12</f>
        <v>0</v>
      </c>
      <c r="BB19" s="75">
        <f>+'[1]Informe_Fondane'!$AU$12</f>
        <v>0</v>
      </c>
      <c r="BC19" s="75">
        <f>+'[1]Informe_Fondane'!$AU$12</f>
        <v>0</v>
      </c>
      <c r="BD19" s="75">
        <f>+'[1]Informe_Fondane'!$AU$12</f>
        <v>0</v>
      </c>
      <c r="BE19" s="75">
        <f>+'[1]Informe_Fondane'!$AU$12</f>
        <v>0</v>
      </c>
      <c r="BF19" s="75">
        <f>+'[1]Informe_Fondane'!$AU$12</f>
        <v>0</v>
      </c>
      <c r="BG19" s="75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215000</v>
      </c>
      <c r="E20" s="71">
        <f aca="true" t="shared" si="8" ref="E20:BG20">+E21+E26</f>
        <v>79450.237</v>
      </c>
      <c r="F20" s="71">
        <f t="shared" si="8"/>
        <v>79450.237</v>
      </c>
      <c r="G20" s="71">
        <f t="shared" si="8"/>
        <v>215000</v>
      </c>
      <c r="H20" s="71">
        <f t="shared" si="8"/>
        <v>10498</v>
      </c>
      <c r="I20" s="71">
        <f t="shared" si="8"/>
        <v>50</v>
      </c>
      <c r="J20" s="71">
        <f t="shared" si="8"/>
        <v>361.44</v>
      </c>
      <c r="K20" s="71">
        <f t="shared" si="8"/>
        <v>0</v>
      </c>
      <c r="L20" s="71">
        <f t="shared" si="8"/>
        <v>0</v>
      </c>
      <c r="M20" s="71">
        <f t="shared" si="8"/>
        <v>-3</v>
      </c>
      <c r="N20" s="71">
        <f t="shared" si="8"/>
        <v>0</v>
      </c>
      <c r="O20" s="71">
        <f t="shared" si="8"/>
        <v>0</v>
      </c>
      <c r="P20" s="71">
        <f t="shared" si="8"/>
        <v>0</v>
      </c>
      <c r="Q20" s="71">
        <f t="shared" si="8"/>
        <v>104450.237</v>
      </c>
      <c r="R20" s="71">
        <f t="shared" si="8"/>
        <v>0</v>
      </c>
      <c r="S20" s="71">
        <f t="shared" si="8"/>
        <v>0</v>
      </c>
      <c r="T20" s="71">
        <f t="shared" si="8"/>
        <v>115356.677</v>
      </c>
      <c r="U20" s="71">
        <f t="shared" si="8"/>
        <v>10498</v>
      </c>
      <c r="V20" s="71">
        <f t="shared" si="8"/>
        <v>0</v>
      </c>
      <c r="W20" s="71">
        <f t="shared" si="8"/>
        <v>47</v>
      </c>
      <c r="X20" s="71">
        <f t="shared" si="8"/>
        <v>36.144</v>
      </c>
      <c r="Y20" s="71">
        <f t="shared" si="8"/>
        <v>0</v>
      </c>
      <c r="Z20" s="71">
        <f t="shared" si="8"/>
        <v>0</v>
      </c>
      <c r="AA20" s="71">
        <f t="shared" si="8"/>
        <v>0</v>
      </c>
      <c r="AB20" s="71">
        <f t="shared" si="8"/>
        <v>0</v>
      </c>
      <c r="AC20" s="71">
        <f t="shared" si="8"/>
        <v>0</v>
      </c>
      <c r="AD20" s="71">
        <f t="shared" si="8"/>
        <v>104450.237</v>
      </c>
      <c r="AE20" s="71">
        <f t="shared" si="8"/>
        <v>0</v>
      </c>
      <c r="AF20" s="71">
        <f t="shared" si="8"/>
        <v>0</v>
      </c>
      <c r="AG20" s="71">
        <f t="shared" si="8"/>
        <v>115031.381</v>
      </c>
      <c r="AH20" s="71">
        <f t="shared" si="8"/>
        <v>10498</v>
      </c>
      <c r="AI20" s="71">
        <f t="shared" si="8"/>
        <v>0</v>
      </c>
      <c r="AJ20" s="71">
        <f t="shared" si="8"/>
        <v>47</v>
      </c>
      <c r="AK20" s="71">
        <f t="shared" si="8"/>
        <v>36.144</v>
      </c>
      <c r="AL20" s="71">
        <f t="shared" si="8"/>
        <v>0</v>
      </c>
      <c r="AM20" s="71">
        <f t="shared" si="8"/>
        <v>0</v>
      </c>
      <c r="AN20" s="71">
        <f t="shared" si="8"/>
        <v>0</v>
      </c>
      <c r="AO20" s="71">
        <f t="shared" si="8"/>
        <v>0</v>
      </c>
      <c r="AP20" s="71">
        <f t="shared" si="8"/>
        <v>0</v>
      </c>
      <c r="AQ20" s="71">
        <f t="shared" si="8"/>
        <v>104450.237</v>
      </c>
      <c r="AR20" s="71">
        <f t="shared" si="8"/>
        <v>0</v>
      </c>
      <c r="AS20" s="71">
        <f t="shared" si="8"/>
        <v>0</v>
      </c>
      <c r="AT20" s="71">
        <f t="shared" si="8"/>
        <v>115031.381</v>
      </c>
      <c r="AU20" s="71">
        <f t="shared" si="8"/>
        <v>10498</v>
      </c>
      <c r="AV20" s="71">
        <f t="shared" si="8"/>
        <v>0</v>
      </c>
      <c r="AW20" s="71">
        <f t="shared" si="8"/>
        <v>47</v>
      </c>
      <c r="AX20" s="71">
        <f t="shared" si="8"/>
        <v>36.144</v>
      </c>
      <c r="AY20" s="71">
        <f t="shared" si="8"/>
        <v>0</v>
      </c>
      <c r="AZ20" s="71">
        <f t="shared" si="8"/>
        <v>0</v>
      </c>
      <c r="BA20" s="71">
        <f t="shared" si="8"/>
        <v>0</v>
      </c>
      <c r="BB20" s="71">
        <f t="shared" si="8"/>
        <v>0</v>
      </c>
      <c r="BC20" s="71">
        <f t="shared" si="8"/>
        <v>0</v>
      </c>
      <c r="BD20" s="71">
        <f t="shared" si="8"/>
        <v>104450.237</v>
      </c>
      <c r="BE20" s="71">
        <f t="shared" si="8"/>
        <v>0</v>
      </c>
      <c r="BF20" s="71">
        <f t="shared" si="8"/>
        <v>0</v>
      </c>
      <c r="BG20" s="71">
        <f t="shared" si="8"/>
        <v>115031.381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190000</v>
      </c>
      <c r="E21" s="73">
        <f aca="true" t="shared" si="9" ref="E21:BG21">+E22</f>
        <v>0</v>
      </c>
      <c r="F21" s="73">
        <f t="shared" si="9"/>
        <v>79450.237</v>
      </c>
      <c r="G21" s="73">
        <f t="shared" si="9"/>
        <v>110549.763</v>
      </c>
      <c r="H21" s="73">
        <f t="shared" si="9"/>
        <v>10498</v>
      </c>
      <c r="I21" s="73">
        <f t="shared" si="9"/>
        <v>50</v>
      </c>
      <c r="J21" s="73">
        <f t="shared" si="9"/>
        <v>361.44</v>
      </c>
      <c r="K21" s="73">
        <f t="shared" si="9"/>
        <v>0</v>
      </c>
      <c r="L21" s="73">
        <f t="shared" si="9"/>
        <v>0</v>
      </c>
      <c r="M21" s="73">
        <f t="shared" si="9"/>
        <v>-3</v>
      </c>
      <c r="N21" s="73">
        <f t="shared" si="9"/>
        <v>0</v>
      </c>
      <c r="O21" s="73">
        <f t="shared" si="9"/>
        <v>0</v>
      </c>
      <c r="P21" s="73">
        <f t="shared" si="9"/>
        <v>0</v>
      </c>
      <c r="Q21" s="73">
        <f t="shared" si="9"/>
        <v>0</v>
      </c>
      <c r="R21" s="73">
        <f t="shared" si="9"/>
        <v>0</v>
      </c>
      <c r="S21" s="73">
        <f t="shared" si="9"/>
        <v>0</v>
      </c>
      <c r="T21" s="73">
        <f t="shared" si="9"/>
        <v>10906.44</v>
      </c>
      <c r="U21" s="73">
        <f t="shared" si="9"/>
        <v>10498</v>
      </c>
      <c r="V21" s="73">
        <f t="shared" si="9"/>
        <v>0</v>
      </c>
      <c r="W21" s="73">
        <f t="shared" si="9"/>
        <v>47</v>
      </c>
      <c r="X21" s="73">
        <f t="shared" si="9"/>
        <v>36.144</v>
      </c>
      <c r="Y21" s="73">
        <f t="shared" si="9"/>
        <v>0</v>
      </c>
      <c r="Z21" s="73">
        <f t="shared" si="9"/>
        <v>0</v>
      </c>
      <c r="AA21" s="73">
        <f t="shared" si="9"/>
        <v>0</v>
      </c>
      <c r="AB21" s="73">
        <f t="shared" si="9"/>
        <v>0</v>
      </c>
      <c r="AC21" s="73">
        <f t="shared" si="9"/>
        <v>0</v>
      </c>
      <c r="AD21" s="73">
        <f t="shared" si="9"/>
        <v>0</v>
      </c>
      <c r="AE21" s="73">
        <f t="shared" si="9"/>
        <v>0</v>
      </c>
      <c r="AF21" s="73">
        <f t="shared" si="9"/>
        <v>0</v>
      </c>
      <c r="AG21" s="73">
        <f t="shared" si="9"/>
        <v>10581.144</v>
      </c>
      <c r="AH21" s="73">
        <f t="shared" si="9"/>
        <v>10498</v>
      </c>
      <c r="AI21" s="73">
        <f t="shared" si="9"/>
        <v>0</v>
      </c>
      <c r="AJ21" s="73">
        <f t="shared" si="9"/>
        <v>47</v>
      </c>
      <c r="AK21" s="73">
        <f t="shared" si="9"/>
        <v>36.144</v>
      </c>
      <c r="AL21" s="73">
        <f t="shared" si="9"/>
        <v>0</v>
      </c>
      <c r="AM21" s="73">
        <f t="shared" si="9"/>
        <v>0</v>
      </c>
      <c r="AN21" s="73">
        <f t="shared" si="9"/>
        <v>0</v>
      </c>
      <c r="AO21" s="73">
        <f t="shared" si="9"/>
        <v>0</v>
      </c>
      <c r="AP21" s="73">
        <f t="shared" si="9"/>
        <v>0</v>
      </c>
      <c r="AQ21" s="73">
        <f t="shared" si="9"/>
        <v>0</v>
      </c>
      <c r="AR21" s="73">
        <f t="shared" si="9"/>
        <v>0</v>
      </c>
      <c r="AS21" s="73">
        <f t="shared" si="9"/>
        <v>0</v>
      </c>
      <c r="AT21" s="73">
        <f t="shared" si="9"/>
        <v>10581.144</v>
      </c>
      <c r="AU21" s="73">
        <f t="shared" si="9"/>
        <v>10498</v>
      </c>
      <c r="AV21" s="73">
        <f t="shared" si="9"/>
        <v>0</v>
      </c>
      <c r="AW21" s="73">
        <f t="shared" si="9"/>
        <v>47</v>
      </c>
      <c r="AX21" s="73">
        <f t="shared" si="9"/>
        <v>36.144</v>
      </c>
      <c r="AY21" s="73">
        <f t="shared" si="9"/>
        <v>0</v>
      </c>
      <c r="AZ21" s="73">
        <f t="shared" si="9"/>
        <v>0</v>
      </c>
      <c r="BA21" s="73">
        <f t="shared" si="9"/>
        <v>0</v>
      </c>
      <c r="BB21" s="73">
        <f t="shared" si="9"/>
        <v>0</v>
      </c>
      <c r="BC21" s="73">
        <f t="shared" si="9"/>
        <v>0</v>
      </c>
      <c r="BD21" s="73">
        <f t="shared" si="9"/>
        <v>0</v>
      </c>
      <c r="BE21" s="73">
        <f t="shared" si="9"/>
        <v>0</v>
      </c>
      <c r="BF21" s="73">
        <f t="shared" si="9"/>
        <v>0</v>
      </c>
      <c r="BG21" s="73">
        <f t="shared" si="9"/>
        <v>10581.144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190000</v>
      </c>
      <c r="E22" s="65">
        <f aca="true" t="shared" si="10" ref="E22:BG22">SUM(E23:E25)</f>
        <v>0</v>
      </c>
      <c r="F22" s="65">
        <f t="shared" si="10"/>
        <v>79450.237</v>
      </c>
      <c r="G22" s="65">
        <f t="shared" si="10"/>
        <v>110549.763</v>
      </c>
      <c r="H22" s="65">
        <f t="shared" si="10"/>
        <v>10498</v>
      </c>
      <c r="I22" s="65">
        <f t="shared" si="10"/>
        <v>50</v>
      </c>
      <c r="J22" s="65">
        <f t="shared" si="10"/>
        <v>361.44</v>
      </c>
      <c r="K22" s="65">
        <f t="shared" si="10"/>
        <v>0</v>
      </c>
      <c r="L22" s="65">
        <f t="shared" si="10"/>
        <v>0</v>
      </c>
      <c r="M22" s="65">
        <f t="shared" si="10"/>
        <v>-3</v>
      </c>
      <c r="N22" s="65">
        <f t="shared" si="10"/>
        <v>0</v>
      </c>
      <c r="O22" s="65">
        <f t="shared" si="10"/>
        <v>0</v>
      </c>
      <c r="P22" s="65">
        <f t="shared" si="10"/>
        <v>0</v>
      </c>
      <c r="Q22" s="65">
        <f t="shared" si="10"/>
        <v>0</v>
      </c>
      <c r="R22" s="65">
        <f t="shared" si="10"/>
        <v>0</v>
      </c>
      <c r="S22" s="65">
        <f t="shared" si="10"/>
        <v>0</v>
      </c>
      <c r="T22" s="65">
        <f t="shared" si="10"/>
        <v>10906.44</v>
      </c>
      <c r="U22" s="65">
        <f t="shared" si="10"/>
        <v>10498</v>
      </c>
      <c r="V22" s="65">
        <f t="shared" si="10"/>
        <v>0</v>
      </c>
      <c r="W22" s="65">
        <f t="shared" si="10"/>
        <v>47</v>
      </c>
      <c r="X22" s="65">
        <f t="shared" si="10"/>
        <v>36.144</v>
      </c>
      <c r="Y22" s="65">
        <f t="shared" si="10"/>
        <v>0</v>
      </c>
      <c r="Z22" s="65">
        <f t="shared" si="10"/>
        <v>0</v>
      </c>
      <c r="AA22" s="65">
        <f t="shared" si="10"/>
        <v>0</v>
      </c>
      <c r="AB22" s="65">
        <f t="shared" si="10"/>
        <v>0</v>
      </c>
      <c r="AC22" s="65">
        <f t="shared" si="10"/>
        <v>0</v>
      </c>
      <c r="AD22" s="65">
        <f t="shared" si="10"/>
        <v>0</v>
      </c>
      <c r="AE22" s="65">
        <f t="shared" si="10"/>
        <v>0</v>
      </c>
      <c r="AF22" s="65">
        <f t="shared" si="10"/>
        <v>0</v>
      </c>
      <c r="AG22" s="65">
        <f t="shared" si="10"/>
        <v>10581.144</v>
      </c>
      <c r="AH22" s="65">
        <f t="shared" si="10"/>
        <v>10498</v>
      </c>
      <c r="AI22" s="65">
        <f t="shared" si="10"/>
        <v>0</v>
      </c>
      <c r="AJ22" s="65">
        <f t="shared" si="10"/>
        <v>47</v>
      </c>
      <c r="AK22" s="65">
        <f t="shared" si="10"/>
        <v>36.144</v>
      </c>
      <c r="AL22" s="65">
        <f t="shared" si="10"/>
        <v>0</v>
      </c>
      <c r="AM22" s="65">
        <f t="shared" si="10"/>
        <v>0</v>
      </c>
      <c r="AN22" s="65">
        <f t="shared" si="10"/>
        <v>0</v>
      </c>
      <c r="AO22" s="65">
        <f t="shared" si="10"/>
        <v>0</v>
      </c>
      <c r="AP22" s="65">
        <f t="shared" si="10"/>
        <v>0</v>
      </c>
      <c r="AQ22" s="65">
        <f t="shared" si="10"/>
        <v>0</v>
      </c>
      <c r="AR22" s="65">
        <f t="shared" si="10"/>
        <v>0</v>
      </c>
      <c r="AS22" s="65">
        <f t="shared" si="10"/>
        <v>0</v>
      </c>
      <c r="AT22" s="65">
        <f t="shared" si="10"/>
        <v>10581.144</v>
      </c>
      <c r="AU22" s="65">
        <f t="shared" si="10"/>
        <v>10498</v>
      </c>
      <c r="AV22" s="65">
        <f t="shared" si="10"/>
        <v>0</v>
      </c>
      <c r="AW22" s="65">
        <f t="shared" si="10"/>
        <v>47</v>
      </c>
      <c r="AX22" s="65">
        <f t="shared" si="10"/>
        <v>36.144</v>
      </c>
      <c r="AY22" s="65">
        <f t="shared" si="10"/>
        <v>0</v>
      </c>
      <c r="AZ22" s="65">
        <f t="shared" si="10"/>
        <v>0</v>
      </c>
      <c r="BA22" s="65">
        <f t="shared" si="10"/>
        <v>0</v>
      </c>
      <c r="BB22" s="65">
        <f t="shared" si="10"/>
        <v>0</v>
      </c>
      <c r="BC22" s="65">
        <f t="shared" si="10"/>
        <v>0</v>
      </c>
      <c r="BD22" s="65">
        <f t="shared" si="10"/>
        <v>0</v>
      </c>
      <c r="BE22" s="65">
        <f t="shared" si="10"/>
        <v>0</v>
      </c>
      <c r="BF22" s="65">
        <f t="shared" si="10"/>
        <v>0</v>
      </c>
      <c r="BG22" s="65">
        <f t="shared" si="10"/>
        <v>10581.144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179000</v>
      </c>
      <c r="E23" s="79">
        <f>+'[2]Informe_Fondane'!E23</f>
        <v>0</v>
      </c>
      <c r="F23" s="79">
        <f>+'[2]Informe_Fondane'!F23</f>
        <v>79450.237</v>
      </c>
      <c r="G23" s="79">
        <f>+D23+E23-F23</f>
        <v>99549.763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15">
        <f>+'[2]Informe_Fondane'!AS23</f>
        <v>0</v>
      </c>
      <c r="AT23" s="15">
        <f>SUM(AH23:AS23)</f>
        <v>0</v>
      </c>
      <c r="AU23" s="15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>
        <v>11000</v>
      </c>
      <c r="E24" s="79">
        <f>+'[2]Informe_Fondane'!E24</f>
        <v>0</v>
      </c>
      <c r="F24" s="79">
        <f>+'[2]Informe_Fondane'!F24</f>
        <v>0</v>
      </c>
      <c r="G24" s="79">
        <f>+D24+E24-F24</f>
        <v>11000</v>
      </c>
      <c r="H24" s="79">
        <f>+'[2]Informe_Fondane'!H24</f>
        <v>10498</v>
      </c>
      <c r="I24" s="79">
        <f>+'[2]Informe_Fondane'!I24</f>
        <v>50</v>
      </c>
      <c r="J24" s="79">
        <f>+'[2]Informe_Fondane'!J24</f>
        <v>361.44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-3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10906.44</v>
      </c>
      <c r="U24" s="79">
        <f>+'[2]Informe_Fondane'!U24</f>
        <v>10498</v>
      </c>
      <c r="V24" s="79">
        <f>+'[2]Informe_Fondane'!V24</f>
        <v>0</v>
      </c>
      <c r="W24" s="79">
        <f>+'[2]Informe_Fondane'!W24</f>
        <v>47</v>
      </c>
      <c r="X24" s="79">
        <f>+'[2]Informe_Fondane'!X24</f>
        <v>36.144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10581.144</v>
      </c>
      <c r="AH24" s="79">
        <f>+'[2]Informe_Fondane'!AH24</f>
        <v>10498</v>
      </c>
      <c r="AI24" s="79">
        <f>+'[2]Informe_Fondane'!AI24</f>
        <v>0</v>
      </c>
      <c r="AJ24" s="79">
        <f>+'[2]Informe_Fondane'!AJ24</f>
        <v>47</v>
      </c>
      <c r="AK24" s="79">
        <f>+'[2]Informe_Fondane'!AK24</f>
        <v>36.144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10581.144</v>
      </c>
      <c r="AU24" s="79">
        <f>+'[2]Informe_Fondane'!AU24</f>
        <v>10498</v>
      </c>
      <c r="AV24" s="79">
        <f>+'[2]Informe_Fondane'!AV24</f>
        <v>0</v>
      </c>
      <c r="AW24" s="79">
        <f>+'[2]Informe_Fondane'!AW24</f>
        <v>47</v>
      </c>
      <c r="AX24" s="79">
        <f>+'[2]Informe_Fondane'!AX24</f>
        <v>36.144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10581.144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+'[1]Informe_Fondane'!E25</f>
        <v>0</v>
      </c>
      <c r="F25" s="79">
        <f>+'[1]Informe_Fondane'!F25</f>
        <v>0</v>
      </c>
      <c r="G25" s="79">
        <f>+D25+E25-F25</f>
        <v>0</v>
      </c>
      <c r="H25" s="79">
        <f>+'[1]Informe_Fondane'!H25</f>
        <v>0</v>
      </c>
      <c r="I25" s="79">
        <f>+'[1]Informe_Fondane'!I25</f>
        <v>0</v>
      </c>
      <c r="J25" s="79">
        <f>+'[1]Informe_Fondane'!J25</f>
        <v>0</v>
      </c>
      <c r="K25" s="79">
        <f>+'[1]Informe_Fondane'!K25</f>
        <v>0</v>
      </c>
      <c r="L25" s="79">
        <f>+'[1]Informe_Fondane'!L25</f>
        <v>0</v>
      </c>
      <c r="M25" s="79">
        <f>+'[1]Informe_Fondane'!M25</f>
        <v>0</v>
      </c>
      <c r="N25" s="79">
        <f>+'[1]Informe_Fondane'!N25</f>
        <v>0</v>
      </c>
      <c r="O25" s="79">
        <f>+'[1]Informe_Fondane'!O25</f>
        <v>0</v>
      </c>
      <c r="P25" s="79">
        <f>+'[1]Informe_Fondane'!P25</f>
        <v>0</v>
      </c>
      <c r="Q25" s="79">
        <f>+'[1]Informe_Fondane'!Q25</f>
        <v>0</v>
      </c>
      <c r="R25" s="79">
        <f>+'[1]Informe_Fondane'!R25</f>
        <v>0</v>
      </c>
      <c r="S25" s="79">
        <f>+'[1]Informe_Fondane'!S25</f>
        <v>0</v>
      </c>
      <c r="T25" s="79">
        <f>SUM(H25:S25)</f>
        <v>0</v>
      </c>
      <c r="U25" s="79">
        <f>+'[1]Informe_Fondane'!U25</f>
        <v>0</v>
      </c>
      <c r="V25" s="79">
        <f>+'[1]Informe_Fondane'!V25</f>
        <v>0</v>
      </c>
      <c r="W25" s="79">
        <f>+'[1]Informe_Fondane'!W25</f>
        <v>0</v>
      </c>
      <c r="X25" s="79">
        <f>+'[1]Informe_Fondane'!X25</f>
        <v>0</v>
      </c>
      <c r="Y25" s="79">
        <f>+'[1]Informe_Fondane'!Y25</f>
        <v>0</v>
      </c>
      <c r="Z25" s="79">
        <f>+'[1]Informe_Fondane'!Z25</f>
        <v>0</v>
      </c>
      <c r="AA25" s="79">
        <f>+'[1]Informe_Fondane'!AA25</f>
        <v>0</v>
      </c>
      <c r="AB25" s="79">
        <f>+'[1]Informe_Fondane'!AB25</f>
        <v>0</v>
      </c>
      <c r="AC25" s="79">
        <f>+'[1]Informe_Fondane'!AC25</f>
        <v>0</v>
      </c>
      <c r="AD25" s="79">
        <f>+'[1]Informe_Fondane'!AD25</f>
        <v>0</v>
      </c>
      <c r="AE25" s="79">
        <f>+'[1]Informe_Fondane'!AE25</f>
        <v>0</v>
      </c>
      <c r="AF25" s="79">
        <f>+'[1]Informe_Fondane'!AF25</f>
        <v>0</v>
      </c>
      <c r="AG25" s="79">
        <f>SUM(U25:AF25)</f>
        <v>0</v>
      </c>
      <c r="AH25" s="79">
        <f>+'[1]Informe_Fondane'!AH25</f>
        <v>0</v>
      </c>
      <c r="AI25" s="79">
        <f>+'[1]Informe_Fondane'!AI25</f>
        <v>0</v>
      </c>
      <c r="AJ25" s="79">
        <f>+'[1]Informe_Fondane'!AJ25</f>
        <v>0</v>
      </c>
      <c r="AK25" s="79">
        <f>+'[1]Informe_Fondane'!AK25</f>
        <v>0</v>
      </c>
      <c r="AL25" s="79">
        <f>+'[1]Informe_Fondane'!AL25</f>
        <v>0</v>
      </c>
      <c r="AM25" s="79">
        <f>+'[1]Informe_Fondane'!AM25</f>
        <v>0</v>
      </c>
      <c r="AN25" s="79">
        <f>+'[1]Informe_Fondane'!AN25</f>
        <v>0</v>
      </c>
      <c r="AO25" s="79">
        <f>+'[1]Informe_Fondane'!AO25</f>
        <v>0</v>
      </c>
      <c r="AP25" s="79">
        <f>+'[1]Informe_Fondane'!AP25</f>
        <v>0</v>
      </c>
      <c r="AQ25" s="79">
        <f>+'[1]Informe_Fondane'!AQ25</f>
        <v>0</v>
      </c>
      <c r="AR25" s="79">
        <f>+'[1]Informe_Fondane'!AR25</f>
        <v>0</v>
      </c>
      <c r="AS25" s="79">
        <f>+'[1]Informe_Fondane'!AS25</f>
        <v>0</v>
      </c>
      <c r="AT25" s="75">
        <f>SUM(AH25:AS25)</f>
        <v>0</v>
      </c>
      <c r="AU25" s="79">
        <f>+'[1]Informe_Fondane'!$AU$12</f>
        <v>0</v>
      </c>
      <c r="AV25" s="79">
        <f>+'[1]Informe_Fondane'!$AU$12</f>
        <v>0</v>
      </c>
      <c r="AW25" s="79">
        <f>+'[1]Informe_Fondane'!$AU$12</f>
        <v>0</v>
      </c>
      <c r="AX25" s="79">
        <f>+'[1]Informe_Fondane'!$AU$12</f>
        <v>0</v>
      </c>
      <c r="AY25" s="79">
        <f>+'[1]Informe_Fondane'!$AU$12</f>
        <v>0</v>
      </c>
      <c r="AZ25" s="79">
        <f>+'[1]Informe_Fondane'!$AU$12</f>
        <v>0</v>
      </c>
      <c r="BA25" s="79">
        <f>+'[1]Informe_Fondane'!$AU$12</f>
        <v>0</v>
      </c>
      <c r="BB25" s="79">
        <f>+'[1]Informe_Fondane'!$AU$12</f>
        <v>0</v>
      </c>
      <c r="BC25" s="79">
        <f>+'[1]Informe_Fondane'!$AU$12</f>
        <v>0</v>
      </c>
      <c r="BD25" s="79">
        <f>+'[1]Informe_Fondane'!$AU$12</f>
        <v>0</v>
      </c>
      <c r="BE25" s="79">
        <f>+'[1]Informe_Fondane'!$AU$12</f>
        <v>0</v>
      </c>
      <c r="BF25" s="79">
        <f>+'[1]Informe_Fondane'!$AU$12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25000</v>
      </c>
      <c r="E26" s="73">
        <f aca="true" t="shared" si="11" ref="E26:BG26">+E27</f>
        <v>79450.237</v>
      </c>
      <c r="F26" s="73">
        <f t="shared" si="11"/>
        <v>0</v>
      </c>
      <c r="G26" s="73">
        <f t="shared" si="11"/>
        <v>104450.237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73">
        <f t="shared" si="11"/>
        <v>0</v>
      </c>
      <c r="M26" s="73">
        <f t="shared" si="11"/>
        <v>0</v>
      </c>
      <c r="N26" s="73">
        <f t="shared" si="11"/>
        <v>0</v>
      </c>
      <c r="O26" s="73">
        <f t="shared" si="11"/>
        <v>0</v>
      </c>
      <c r="P26" s="73">
        <f t="shared" si="11"/>
        <v>0</v>
      </c>
      <c r="Q26" s="73">
        <f t="shared" si="11"/>
        <v>104450.237</v>
      </c>
      <c r="R26" s="73">
        <f t="shared" si="11"/>
        <v>0</v>
      </c>
      <c r="S26" s="73">
        <f t="shared" si="11"/>
        <v>0</v>
      </c>
      <c r="T26" s="73">
        <f t="shared" si="11"/>
        <v>104450.237</v>
      </c>
      <c r="U26" s="73">
        <f t="shared" si="11"/>
        <v>0</v>
      </c>
      <c r="V26" s="73">
        <f t="shared" si="11"/>
        <v>0</v>
      </c>
      <c r="W26" s="73">
        <f t="shared" si="11"/>
        <v>0</v>
      </c>
      <c r="X26" s="73">
        <f t="shared" si="11"/>
        <v>0</v>
      </c>
      <c r="Y26" s="73">
        <f t="shared" si="11"/>
        <v>0</v>
      </c>
      <c r="Z26" s="73">
        <f t="shared" si="11"/>
        <v>0</v>
      </c>
      <c r="AA26" s="73">
        <f t="shared" si="11"/>
        <v>0</v>
      </c>
      <c r="AB26" s="73">
        <f t="shared" si="11"/>
        <v>0</v>
      </c>
      <c r="AC26" s="73">
        <f t="shared" si="11"/>
        <v>0</v>
      </c>
      <c r="AD26" s="73">
        <f t="shared" si="11"/>
        <v>104450.237</v>
      </c>
      <c r="AE26" s="73">
        <f t="shared" si="11"/>
        <v>0</v>
      </c>
      <c r="AF26" s="73">
        <f t="shared" si="11"/>
        <v>0</v>
      </c>
      <c r="AG26" s="73">
        <f t="shared" si="11"/>
        <v>104450.237</v>
      </c>
      <c r="AH26" s="73">
        <f t="shared" si="11"/>
        <v>0</v>
      </c>
      <c r="AI26" s="73">
        <f t="shared" si="11"/>
        <v>0</v>
      </c>
      <c r="AJ26" s="73">
        <f t="shared" si="11"/>
        <v>0</v>
      </c>
      <c r="AK26" s="73">
        <f t="shared" si="11"/>
        <v>0</v>
      </c>
      <c r="AL26" s="73">
        <f t="shared" si="11"/>
        <v>0</v>
      </c>
      <c r="AM26" s="73">
        <f t="shared" si="11"/>
        <v>0</v>
      </c>
      <c r="AN26" s="73">
        <f t="shared" si="11"/>
        <v>0</v>
      </c>
      <c r="AO26" s="73">
        <f t="shared" si="11"/>
        <v>0</v>
      </c>
      <c r="AP26" s="73">
        <f t="shared" si="11"/>
        <v>0</v>
      </c>
      <c r="AQ26" s="73">
        <f t="shared" si="11"/>
        <v>104450.237</v>
      </c>
      <c r="AR26" s="73">
        <f t="shared" si="11"/>
        <v>0</v>
      </c>
      <c r="AS26" s="73">
        <f t="shared" si="11"/>
        <v>0</v>
      </c>
      <c r="AT26" s="73">
        <f t="shared" si="11"/>
        <v>104450.237</v>
      </c>
      <c r="AU26" s="73">
        <f t="shared" si="11"/>
        <v>0</v>
      </c>
      <c r="AV26" s="73">
        <f t="shared" si="11"/>
        <v>0</v>
      </c>
      <c r="AW26" s="73">
        <f t="shared" si="11"/>
        <v>0</v>
      </c>
      <c r="AX26" s="73">
        <f t="shared" si="11"/>
        <v>0</v>
      </c>
      <c r="AY26" s="73">
        <f t="shared" si="11"/>
        <v>0</v>
      </c>
      <c r="AZ26" s="73">
        <f t="shared" si="11"/>
        <v>0</v>
      </c>
      <c r="BA26" s="73">
        <f t="shared" si="11"/>
        <v>0</v>
      </c>
      <c r="BB26" s="73">
        <f t="shared" si="11"/>
        <v>0</v>
      </c>
      <c r="BC26" s="73">
        <f t="shared" si="11"/>
        <v>0</v>
      </c>
      <c r="BD26" s="73">
        <f t="shared" si="11"/>
        <v>104450.237</v>
      </c>
      <c r="BE26" s="73">
        <f t="shared" si="11"/>
        <v>0</v>
      </c>
      <c r="BF26" s="73">
        <f t="shared" si="11"/>
        <v>0</v>
      </c>
      <c r="BG26" s="73">
        <f t="shared" si="11"/>
        <v>104450.237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25000</v>
      </c>
      <c r="E27" s="79">
        <f>+'[2]Informe_Fondane'!E27</f>
        <v>79450.237</v>
      </c>
      <c r="F27" s="79">
        <f>+'[2]Informe_Fondane'!F27</f>
        <v>0</v>
      </c>
      <c r="G27" s="79">
        <f>+D27+E27-F27</f>
        <v>104450.237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104450.237</v>
      </c>
      <c r="R27" s="79">
        <f>+'[2]Informe_Fondane'!R27</f>
        <v>0</v>
      </c>
      <c r="S27" s="79">
        <f>+'[2]Informe_Fondane'!S27</f>
        <v>0</v>
      </c>
      <c r="T27" s="79">
        <f>SUM(H27:S27)</f>
        <v>104450.237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104450.237</v>
      </c>
      <c r="AE27" s="79">
        <f>+'[2]Informe_Fondane'!AE27</f>
        <v>0</v>
      </c>
      <c r="AF27" s="79">
        <f>+'[2]Informe_Fondane'!AF27</f>
        <v>0</v>
      </c>
      <c r="AG27" s="79">
        <f>SUM(U27:AF27)</f>
        <v>104450.237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104450.237</v>
      </c>
      <c r="AR27" s="79">
        <f>+'[2]Informe_Fondane'!AR27</f>
        <v>0</v>
      </c>
      <c r="AS27" s="79">
        <f>+'[2]Informe_Fondane'!AS27</f>
        <v>0</v>
      </c>
      <c r="AT27" s="75">
        <f>SUM(AH27:AS27)</f>
        <v>104450.237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104450.237</v>
      </c>
      <c r="BE27" s="79">
        <f>+'[2]Informe_Fondane'!BE27</f>
        <v>0</v>
      </c>
      <c r="BF27" s="79">
        <f>+'[2]Informe_Fondane'!BF27</f>
        <v>0</v>
      </c>
      <c r="BG27" s="79">
        <f>SUM(AU27:BF27)</f>
        <v>104450.237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45000000</v>
      </c>
      <c r="E28" s="71">
        <f aca="true" t="shared" si="12" ref="E28:BG28">+E29</f>
        <v>0</v>
      </c>
      <c r="F28" s="71">
        <f t="shared" si="12"/>
        <v>0</v>
      </c>
      <c r="G28" s="71">
        <f t="shared" si="12"/>
        <v>45000000</v>
      </c>
      <c r="H28" s="71">
        <f t="shared" si="12"/>
        <v>1692086.97</v>
      </c>
      <c r="I28" s="71">
        <f t="shared" si="12"/>
        <v>4022094.01911</v>
      </c>
      <c r="J28" s="71">
        <f t="shared" si="12"/>
        <v>9026000.28642</v>
      </c>
      <c r="K28" s="71">
        <f t="shared" si="12"/>
        <v>1610434.51898</v>
      </c>
      <c r="L28" s="71">
        <f t="shared" si="12"/>
        <v>742177.50565</v>
      </c>
      <c r="M28" s="71">
        <f t="shared" si="12"/>
        <v>258727.03639</v>
      </c>
      <c r="N28" s="71">
        <f t="shared" si="12"/>
        <v>1124124.83297</v>
      </c>
      <c r="O28" s="71">
        <f t="shared" si="12"/>
        <v>781925.03098</v>
      </c>
      <c r="P28" s="71">
        <f t="shared" si="12"/>
        <v>3319882.58042</v>
      </c>
      <c r="Q28" s="71">
        <f t="shared" si="12"/>
        <v>6364300.64203</v>
      </c>
      <c r="R28" s="71">
        <f t="shared" si="12"/>
        <v>396297.42999000003</v>
      </c>
      <c r="S28" s="71">
        <f t="shared" si="12"/>
        <v>0</v>
      </c>
      <c r="T28" s="71">
        <f t="shared" si="12"/>
        <v>29338050.85294</v>
      </c>
      <c r="U28" s="71">
        <f t="shared" si="12"/>
        <v>654420.602</v>
      </c>
      <c r="V28" s="71">
        <f t="shared" si="12"/>
        <v>1553845.9937200001</v>
      </c>
      <c r="W28" s="71">
        <f t="shared" si="12"/>
        <v>1836317.34816</v>
      </c>
      <c r="X28" s="71">
        <f t="shared" si="12"/>
        <v>8469952.524699999</v>
      </c>
      <c r="Y28" s="71">
        <f t="shared" si="12"/>
        <v>2079630.93147</v>
      </c>
      <c r="Z28" s="71">
        <f t="shared" si="12"/>
        <v>677251.41433</v>
      </c>
      <c r="AA28" s="71">
        <f t="shared" si="12"/>
        <v>365561.77275999996</v>
      </c>
      <c r="AB28" s="71">
        <f t="shared" si="12"/>
        <v>2497781.46808</v>
      </c>
      <c r="AC28" s="71">
        <f t="shared" si="12"/>
        <v>974392.0961699999</v>
      </c>
      <c r="AD28" s="71">
        <f t="shared" si="12"/>
        <v>6522913.50653</v>
      </c>
      <c r="AE28" s="71">
        <f t="shared" si="12"/>
        <v>2630332.26915</v>
      </c>
      <c r="AF28" s="71">
        <f t="shared" si="12"/>
        <v>0</v>
      </c>
      <c r="AG28" s="71">
        <f t="shared" si="12"/>
        <v>28262399.927070003</v>
      </c>
      <c r="AH28" s="71">
        <f t="shared" si="12"/>
        <v>0</v>
      </c>
      <c r="AI28" s="71">
        <f t="shared" si="12"/>
        <v>56325</v>
      </c>
      <c r="AJ28" s="71">
        <f t="shared" si="12"/>
        <v>316181.48185000004</v>
      </c>
      <c r="AK28" s="71">
        <f t="shared" si="12"/>
        <v>684844.07388</v>
      </c>
      <c r="AL28" s="71">
        <f t="shared" si="12"/>
        <v>1320450.3548299999</v>
      </c>
      <c r="AM28" s="71">
        <f t="shared" si="12"/>
        <v>2225123.911</v>
      </c>
      <c r="AN28" s="71">
        <f t="shared" si="12"/>
        <v>2543106.30393</v>
      </c>
      <c r="AO28" s="71">
        <f t="shared" si="12"/>
        <v>2630780.31964</v>
      </c>
      <c r="AP28" s="71">
        <f t="shared" si="12"/>
        <v>2408645.12776</v>
      </c>
      <c r="AQ28" s="71">
        <f t="shared" si="12"/>
        <v>2344288.30907</v>
      </c>
      <c r="AR28" s="71">
        <f t="shared" si="12"/>
        <v>3984422.70435</v>
      </c>
      <c r="AS28" s="71">
        <f t="shared" si="12"/>
        <v>0</v>
      </c>
      <c r="AT28" s="71">
        <f t="shared" si="12"/>
        <v>18514167.58631</v>
      </c>
      <c r="AU28" s="71">
        <f t="shared" si="12"/>
        <v>0</v>
      </c>
      <c r="AV28" s="71">
        <f t="shared" si="12"/>
        <v>56250</v>
      </c>
      <c r="AW28" s="71">
        <f t="shared" si="12"/>
        <v>316256.48185000004</v>
      </c>
      <c r="AX28" s="71">
        <f t="shared" si="12"/>
        <v>680362.07388</v>
      </c>
      <c r="AY28" s="71">
        <f t="shared" si="12"/>
        <v>1320450.3548299999</v>
      </c>
      <c r="AZ28" s="71">
        <f t="shared" si="12"/>
        <v>2195559.911</v>
      </c>
      <c r="BA28" s="71">
        <f t="shared" si="12"/>
        <v>2561806.30393</v>
      </c>
      <c r="BB28" s="71">
        <f t="shared" si="12"/>
        <v>2641644.31964</v>
      </c>
      <c r="BC28" s="71">
        <f t="shared" si="12"/>
        <v>2411753.0407600002</v>
      </c>
      <c r="BD28" s="71">
        <f t="shared" si="12"/>
        <v>2342479.69607</v>
      </c>
      <c r="BE28" s="71">
        <f t="shared" si="12"/>
        <v>3984537.40435</v>
      </c>
      <c r="BF28" s="71">
        <f t="shared" si="12"/>
        <v>0</v>
      </c>
      <c r="BG28" s="71">
        <f t="shared" si="12"/>
        <v>18511099.58631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45000000</v>
      </c>
      <c r="E29" s="79">
        <f>+'[2]Informe_Fondane'!E29</f>
        <v>0</v>
      </c>
      <c r="F29" s="79">
        <f>+'[2]Informe_Fondane'!F29</f>
        <v>0</v>
      </c>
      <c r="G29" s="79">
        <f>+D29+E29-F29</f>
        <v>45000000</v>
      </c>
      <c r="H29" s="79">
        <f>+'[2]Informe_Fondane'!H29</f>
        <v>1692086.97</v>
      </c>
      <c r="I29" s="79">
        <f>+'[2]Informe_Fondane'!I29</f>
        <v>4022094.01911</v>
      </c>
      <c r="J29" s="79">
        <f>+'[2]Informe_Fondane'!J29</f>
        <v>9026000.28642</v>
      </c>
      <c r="K29" s="79">
        <f>+'[2]Informe_Fondane'!K29</f>
        <v>1610434.51898</v>
      </c>
      <c r="L29" s="79">
        <f>+'[2]Informe_Fondane'!L29</f>
        <v>742177.50565</v>
      </c>
      <c r="M29" s="79">
        <f>+'[2]Informe_Fondane'!M29</f>
        <v>258727.03639</v>
      </c>
      <c r="N29" s="79">
        <f>+'[2]Informe_Fondane'!N29</f>
        <v>1124124.83297</v>
      </c>
      <c r="O29" s="79">
        <f>+'[2]Informe_Fondane'!O29</f>
        <v>781925.03098</v>
      </c>
      <c r="P29" s="79">
        <f>+'[2]Informe_Fondane'!P29</f>
        <v>3319882.58042</v>
      </c>
      <c r="Q29" s="79">
        <f>+'[2]Informe_Fondane'!Q29</f>
        <v>6364300.64203</v>
      </c>
      <c r="R29" s="79">
        <f>+'[2]Informe_Fondane'!R29</f>
        <v>396297.42999000003</v>
      </c>
      <c r="S29" s="79">
        <f>+'[2]Informe_Fondane'!S29</f>
        <v>0</v>
      </c>
      <c r="T29" s="79">
        <f>SUM(H29:S29)</f>
        <v>29338050.85294</v>
      </c>
      <c r="U29" s="79">
        <f>+'[2]Informe_Fondane'!U29</f>
        <v>654420.602</v>
      </c>
      <c r="V29" s="79">
        <f>+'[2]Informe_Fondane'!V29</f>
        <v>1553845.9937200001</v>
      </c>
      <c r="W29" s="79">
        <f>+'[2]Informe_Fondane'!W29</f>
        <v>1836317.34816</v>
      </c>
      <c r="X29" s="79">
        <f>+'[2]Informe_Fondane'!X29</f>
        <v>8469952.524699999</v>
      </c>
      <c r="Y29" s="79">
        <f>+'[2]Informe_Fondane'!Y29</f>
        <v>2079630.93147</v>
      </c>
      <c r="Z29" s="79">
        <f>+'[2]Informe_Fondane'!Z29</f>
        <v>677251.41433</v>
      </c>
      <c r="AA29" s="79">
        <f>+'[2]Informe_Fondane'!AA29</f>
        <v>365561.77275999996</v>
      </c>
      <c r="AB29" s="79">
        <f>+'[2]Informe_Fondane'!AB29</f>
        <v>2497781.46808</v>
      </c>
      <c r="AC29" s="79">
        <f>+'[2]Informe_Fondane'!AC29</f>
        <v>974392.0961699999</v>
      </c>
      <c r="AD29" s="79">
        <f>+'[2]Informe_Fondane'!AD29</f>
        <v>6522913.50653</v>
      </c>
      <c r="AE29" s="79">
        <f>+'[2]Informe_Fondane'!AE29</f>
        <v>2630332.26915</v>
      </c>
      <c r="AF29" s="79">
        <f>+'[2]Informe_Fondane'!AF29</f>
        <v>0</v>
      </c>
      <c r="AG29" s="79">
        <f>SUM(U29:AF29)</f>
        <v>28262399.927070003</v>
      </c>
      <c r="AH29" s="79">
        <f>+'[2]Informe_Fondane'!AH29</f>
        <v>0</v>
      </c>
      <c r="AI29" s="79">
        <f>+'[2]Informe_Fondane'!AI29</f>
        <v>56325</v>
      </c>
      <c r="AJ29" s="79">
        <f>+'[2]Informe_Fondane'!AJ29</f>
        <v>316181.48185000004</v>
      </c>
      <c r="AK29" s="79">
        <f>+'[2]Informe_Fondane'!AK29</f>
        <v>684844.07388</v>
      </c>
      <c r="AL29" s="79">
        <f>+'[2]Informe_Fondane'!AL29</f>
        <v>1320450.3548299999</v>
      </c>
      <c r="AM29" s="79">
        <f>+'[2]Informe_Fondane'!AM29</f>
        <v>2225123.911</v>
      </c>
      <c r="AN29" s="79">
        <f>+'[2]Informe_Fondane'!AN29</f>
        <v>2543106.30393</v>
      </c>
      <c r="AO29" s="79">
        <f>+'[2]Informe_Fondane'!AO29</f>
        <v>2630780.31964</v>
      </c>
      <c r="AP29" s="79">
        <f>+'[2]Informe_Fondane'!AP29</f>
        <v>2408645.12776</v>
      </c>
      <c r="AQ29" s="79">
        <f>+'[2]Informe_Fondane'!AQ29</f>
        <v>2344288.30907</v>
      </c>
      <c r="AR29" s="79">
        <f>+'[2]Informe_Fondane'!AR29</f>
        <v>3984422.70435</v>
      </c>
      <c r="AS29" s="79">
        <f>+'[2]Informe_Fondane'!AS29</f>
        <v>0</v>
      </c>
      <c r="AT29" s="75">
        <f>SUM(AH29:AS29)</f>
        <v>18514167.58631</v>
      </c>
      <c r="AU29" s="79">
        <f>+'[2]Informe_Fondane'!AU29</f>
        <v>0</v>
      </c>
      <c r="AV29" s="79">
        <f>+'[2]Informe_Fondane'!AV29</f>
        <v>56250</v>
      </c>
      <c r="AW29" s="79">
        <f>+'[2]Informe_Fondane'!AW29</f>
        <v>316256.48185000004</v>
      </c>
      <c r="AX29" s="79">
        <f>+'[2]Informe_Fondane'!AX29</f>
        <v>680362.07388</v>
      </c>
      <c r="AY29" s="79">
        <f>+'[2]Informe_Fondane'!AY29</f>
        <v>1320450.3548299999</v>
      </c>
      <c r="AZ29" s="79">
        <f>+'[2]Informe_Fondane'!AZ29</f>
        <v>2195559.911</v>
      </c>
      <c r="BA29" s="79">
        <f>+'[2]Informe_Fondane'!BA29</f>
        <v>2561806.30393</v>
      </c>
      <c r="BB29" s="79">
        <f>+'[2]Informe_Fondane'!BB29</f>
        <v>2641644.31964</v>
      </c>
      <c r="BC29" s="79">
        <f>+'[2]Informe_Fondane'!BC29</f>
        <v>2411753.0407600002</v>
      </c>
      <c r="BD29" s="79">
        <f>+'[2]Informe_Fondane'!BD29</f>
        <v>2342479.69607</v>
      </c>
      <c r="BE29" s="79">
        <f>+'[2]Informe_Fondane'!BE29</f>
        <v>3984537.40435</v>
      </c>
      <c r="BF29" s="79">
        <f>+'[2]Informe_Fondane'!BF29</f>
        <v>0</v>
      </c>
      <c r="BG29" s="79">
        <f>SUM(AU29:BF29)</f>
        <v>18511099.58631</v>
      </c>
    </row>
    <row r="30" spans="1:59" s="13" customFormat="1" ht="12.75">
      <c r="A30" s="106" t="s">
        <v>60</v>
      </c>
      <c r="B30" s="106"/>
      <c r="C30" s="106"/>
      <c r="D30" s="71">
        <f aca="true" t="shared" si="13" ref="D30:AI30">+D7+D28</f>
        <v>45435000</v>
      </c>
      <c r="E30" s="71">
        <f t="shared" si="13"/>
        <v>79450.237</v>
      </c>
      <c r="F30" s="71">
        <f t="shared" si="13"/>
        <v>79450.237</v>
      </c>
      <c r="G30" s="71">
        <f t="shared" si="13"/>
        <v>45435000</v>
      </c>
      <c r="H30" s="71">
        <f t="shared" si="13"/>
        <v>1704584.97</v>
      </c>
      <c r="I30" s="71">
        <f t="shared" si="13"/>
        <v>4022144.81911</v>
      </c>
      <c r="J30" s="71">
        <f t="shared" si="13"/>
        <v>9026361.72642</v>
      </c>
      <c r="K30" s="71">
        <f t="shared" si="13"/>
        <v>1610434.51898</v>
      </c>
      <c r="L30" s="71">
        <f t="shared" si="13"/>
        <v>742177.50565</v>
      </c>
      <c r="M30" s="71">
        <f t="shared" si="13"/>
        <v>258724.03639</v>
      </c>
      <c r="N30" s="71">
        <f t="shared" si="13"/>
        <v>1124124.83297</v>
      </c>
      <c r="O30" s="71">
        <f t="shared" si="13"/>
        <v>781925.03098</v>
      </c>
      <c r="P30" s="71">
        <f t="shared" si="13"/>
        <v>3319881.96842</v>
      </c>
      <c r="Q30" s="71">
        <f t="shared" si="13"/>
        <v>6468750.8790299995</v>
      </c>
      <c r="R30" s="71">
        <f t="shared" si="13"/>
        <v>396297.42999000003</v>
      </c>
      <c r="S30" s="71">
        <f t="shared" si="13"/>
        <v>0</v>
      </c>
      <c r="T30" s="71">
        <f t="shared" si="13"/>
        <v>29455407.71794</v>
      </c>
      <c r="U30" s="71">
        <f t="shared" si="13"/>
        <v>666918.602</v>
      </c>
      <c r="V30" s="71">
        <f t="shared" si="13"/>
        <v>1553846.7937200002</v>
      </c>
      <c r="W30" s="71">
        <f t="shared" si="13"/>
        <v>1836364.34816</v>
      </c>
      <c r="X30" s="71">
        <f t="shared" si="13"/>
        <v>8469988.668699998</v>
      </c>
      <c r="Y30" s="71">
        <f t="shared" si="13"/>
        <v>2079630.93147</v>
      </c>
      <c r="Z30" s="71">
        <f t="shared" si="13"/>
        <v>677251.41433</v>
      </c>
      <c r="AA30" s="71">
        <f t="shared" si="13"/>
        <v>365561.77275999996</v>
      </c>
      <c r="AB30" s="71">
        <f t="shared" si="13"/>
        <v>2497781.46808</v>
      </c>
      <c r="AC30" s="71">
        <f t="shared" si="13"/>
        <v>974391.48417</v>
      </c>
      <c r="AD30" s="71">
        <f t="shared" si="13"/>
        <v>6627363.74353</v>
      </c>
      <c r="AE30" s="71">
        <f t="shared" si="13"/>
        <v>2630332.26915</v>
      </c>
      <c r="AF30" s="71">
        <f t="shared" si="13"/>
        <v>0</v>
      </c>
      <c r="AG30" s="71">
        <f t="shared" si="13"/>
        <v>28379431.49607</v>
      </c>
      <c r="AH30" s="71">
        <f t="shared" si="13"/>
        <v>11121.52877</v>
      </c>
      <c r="AI30" s="71">
        <f t="shared" si="13"/>
        <v>56325</v>
      </c>
      <c r="AJ30" s="71">
        <f aca="true" t="shared" si="14" ref="AJ30:BG30">+AJ7+AJ28</f>
        <v>316231.03053000005</v>
      </c>
      <c r="AK30" s="71">
        <f t="shared" si="14"/>
        <v>684880.21788</v>
      </c>
      <c r="AL30" s="71">
        <f t="shared" si="14"/>
        <v>1320547.79635</v>
      </c>
      <c r="AM30" s="71">
        <f t="shared" si="14"/>
        <v>2225123.911</v>
      </c>
      <c r="AN30" s="71">
        <f t="shared" si="14"/>
        <v>2543106.34128</v>
      </c>
      <c r="AO30" s="71">
        <f t="shared" si="14"/>
        <v>2630780.31964</v>
      </c>
      <c r="AP30" s="71">
        <f t="shared" si="14"/>
        <v>2409021.21256</v>
      </c>
      <c r="AQ30" s="71">
        <f t="shared" si="14"/>
        <v>2448738.54607</v>
      </c>
      <c r="AR30" s="71">
        <f t="shared" si="14"/>
        <v>3984422.70435</v>
      </c>
      <c r="AS30" s="71">
        <f t="shared" si="14"/>
        <v>0</v>
      </c>
      <c r="AT30" s="71">
        <f t="shared" si="14"/>
        <v>18630298.60843</v>
      </c>
      <c r="AU30" s="71">
        <f t="shared" si="14"/>
        <v>11121.52877</v>
      </c>
      <c r="AV30" s="71">
        <f t="shared" si="14"/>
        <v>56250</v>
      </c>
      <c r="AW30" s="71">
        <f t="shared" si="14"/>
        <v>316306.03053000005</v>
      </c>
      <c r="AX30" s="71">
        <f t="shared" si="14"/>
        <v>680398.21788</v>
      </c>
      <c r="AY30" s="71">
        <f t="shared" si="14"/>
        <v>1320547.79635</v>
      </c>
      <c r="AZ30" s="71">
        <f t="shared" si="14"/>
        <v>2195559.911</v>
      </c>
      <c r="BA30" s="71">
        <f t="shared" si="14"/>
        <v>2561806.34128</v>
      </c>
      <c r="BB30" s="71">
        <f t="shared" si="14"/>
        <v>2641644.31964</v>
      </c>
      <c r="BC30" s="71">
        <f t="shared" si="14"/>
        <v>2412129.12556</v>
      </c>
      <c r="BD30" s="71">
        <f t="shared" si="14"/>
        <v>2446929.9330700003</v>
      </c>
      <c r="BE30" s="71">
        <f t="shared" si="14"/>
        <v>3984537.40435</v>
      </c>
      <c r="BF30" s="71">
        <f t="shared" si="14"/>
        <v>0</v>
      </c>
      <c r="BG30" s="71">
        <f t="shared" si="14"/>
        <v>18627230.60843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Q8" sqref="Q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1" width="11.00390625" style="5" hidden="1" customWidth="1"/>
    <col min="12" max="12" width="15.140625" style="5" hidden="1" customWidth="1"/>
    <col min="13" max="14" width="11.00390625" style="5" hidden="1" customWidth="1"/>
    <col min="15" max="15" width="11.00390625" style="5" customWidth="1"/>
    <col min="16" max="16" width="12.28125" style="5" hidden="1" customWidth="1"/>
    <col min="17" max="17" width="21.281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0" t="s">
        <v>120</v>
      </c>
      <c r="Q1" s="111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29" t="s">
        <v>74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4" t="s">
        <v>121</v>
      </c>
      <c r="Q2" s="115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6"/>
      <c r="Q3" s="11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0" t="s">
        <v>61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  <c r="P4" s="132" t="s">
        <v>124</v>
      </c>
      <c r="Q4" s="133"/>
    </row>
    <row r="5" spans="1:17" s="1" customFormat="1" ht="17.25" customHeight="1" thickBot="1">
      <c r="A5" s="44" t="s">
        <v>71</v>
      </c>
      <c r="B5" s="46"/>
      <c r="C5" s="46"/>
      <c r="D5" s="125"/>
      <c r="E5" s="125"/>
      <c r="F5" s="125"/>
      <c r="G5" s="125"/>
      <c r="H5" s="125"/>
      <c r="I5" s="125"/>
      <c r="J5" s="125"/>
      <c r="K5" s="59"/>
      <c r="L5" s="59"/>
      <c r="M5" s="59"/>
      <c r="N5" s="59"/>
      <c r="O5" s="59"/>
      <c r="P5" s="126" t="s">
        <v>0</v>
      </c>
      <c r="Q5" s="127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105388.78008</v>
      </c>
      <c r="E7" s="103">
        <f aca="true" t="shared" si="0" ref="E7:P7">+E8</f>
        <v>105388.76090000001</v>
      </c>
      <c r="F7" s="103">
        <f t="shared" si="0"/>
        <v>-0.0003</v>
      </c>
      <c r="G7" s="103">
        <f t="shared" si="0"/>
        <v>0.01918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105388.77978000001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+'[4]CxP_FONDANE'!$D$8</f>
        <v>105388.78008</v>
      </c>
      <c r="E8" s="102">
        <f>+'[4]CxP_FONDANE'!E8</f>
        <v>105388.76090000001</v>
      </c>
      <c r="F8" s="102">
        <f>+'[4]CxP_FONDANE'!F8</f>
        <v>-0.0003</v>
      </c>
      <c r="G8" s="102">
        <f>+'[4]CxP_FONDANE'!G8</f>
        <v>0.01918</v>
      </c>
      <c r="H8" s="102">
        <f>+'[4]CxP_FONDANE'!H8</f>
        <v>0</v>
      </c>
      <c r="I8" s="102">
        <f>+'[4]CxP_FONDANE'!I8</f>
        <v>0</v>
      </c>
      <c r="J8" s="102">
        <f>+'[4]CxP_FONDANE'!J8</f>
        <v>0</v>
      </c>
      <c r="K8" s="102">
        <f>+'[4]CxP_FONDANE'!K8</f>
        <v>0</v>
      </c>
      <c r="L8" s="102">
        <f>+'[4]CxP_FONDANE'!L8</f>
        <v>0</v>
      </c>
      <c r="M8" s="102">
        <f>+'[4]CxP_FONDANE'!M8</f>
        <v>0</v>
      </c>
      <c r="N8" s="102">
        <f>+'[4]CxP_FONDANE'!N8</f>
        <v>0</v>
      </c>
      <c r="O8" s="102">
        <f>+'[4]CxP_FONDANE'!O8</f>
        <v>0</v>
      </c>
      <c r="P8" s="102">
        <f>+'[4]CxP_FONDANE'!P8</f>
        <v>0</v>
      </c>
      <c r="Q8" s="101">
        <f>SUM(E8:P8)</f>
        <v>105388.77978000001</v>
      </c>
    </row>
    <row r="9" spans="1:17" s="2" customFormat="1" ht="12.75">
      <c r="A9" s="128" t="s">
        <v>60</v>
      </c>
      <c r="B9" s="128"/>
      <c r="C9" s="128"/>
      <c r="D9" s="89">
        <f>+D8</f>
        <v>105388.78008</v>
      </c>
      <c r="E9" s="89">
        <f aca="true" t="shared" si="1" ref="E9:P9">+E8</f>
        <v>105388.76090000001</v>
      </c>
      <c r="F9" s="89">
        <f t="shared" si="1"/>
        <v>-0.0003</v>
      </c>
      <c r="G9" s="89">
        <f t="shared" si="1"/>
        <v>0.01918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105388.77978000001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AB9" sqref="AB9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4" width="12.140625" style="8" hidden="1" customWidth="1"/>
    <col min="15" max="15" width="12.140625" style="8" customWidth="1"/>
    <col min="16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7" width="12.140625" style="5" hidden="1" customWidth="1"/>
    <col min="28" max="28" width="12.140625" style="5" customWidth="1"/>
    <col min="29" max="29" width="12.140625" style="5" hidden="1" customWidth="1"/>
    <col min="30" max="30" width="21.140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0" t="s">
        <v>120</v>
      </c>
      <c r="AD1" s="111"/>
    </row>
    <row r="2" spans="1:30" s="1" customFormat="1" ht="20.25" customHeight="1">
      <c r="A2"/>
      <c r="B2" s="32"/>
      <c r="C2" s="33"/>
      <c r="D2" s="129" t="s">
        <v>73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  <c r="AC2" s="114" t="s">
        <v>121</v>
      </c>
      <c r="AD2" s="115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6"/>
      <c r="AD3" s="117"/>
    </row>
    <row r="4" spans="1:30" s="1" customFormat="1" ht="15" customHeight="1">
      <c r="A4" s="42" t="s">
        <v>72</v>
      </c>
      <c r="C4" s="134" t="s">
        <v>61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20" t="s">
        <v>124</v>
      </c>
      <c r="AD4" s="121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5"/>
      <c r="M5" s="125"/>
      <c r="N5" s="125"/>
      <c r="O5" s="125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08" t="s">
        <v>0</v>
      </c>
      <c r="AD5" s="109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1584606.16193</v>
      </c>
      <c r="E7" s="89">
        <f aca="true" t="shared" si="0" ref="E7:AD7">+E8</f>
        <v>60955.58</v>
      </c>
      <c r="F7" s="89">
        <f t="shared" si="0"/>
        <v>809913.908</v>
      </c>
      <c r="G7" s="89">
        <f t="shared" si="0"/>
        <v>204590.77503999998</v>
      </c>
      <c r="H7" s="89">
        <f t="shared" si="0"/>
        <v>495359.45989</v>
      </c>
      <c r="I7" s="89">
        <f t="shared" si="0"/>
        <v>1129.314</v>
      </c>
      <c r="J7" s="89">
        <f t="shared" si="0"/>
        <v>1016.505</v>
      </c>
      <c r="K7" s="89">
        <f t="shared" si="0"/>
        <v>3333.333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1576298.8749300002</v>
      </c>
      <c r="R7" s="89">
        <f t="shared" si="0"/>
        <v>60955.58</v>
      </c>
      <c r="S7" s="89">
        <f t="shared" si="0"/>
        <v>809913.908</v>
      </c>
      <c r="T7" s="89">
        <f t="shared" si="0"/>
        <v>204590.77503999998</v>
      </c>
      <c r="U7" s="89">
        <f t="shared" si="0"/>
        <v>495359.45989</v>
      </c>
      <c r="V7" s="89">
        <f t="shared" si="0"/>
        <v>1129.314</v>
      </c>
      <c r="W7" s="89">
        <f t="shared" si="0"/>
        <v>1016.505</v>
      </c>
      <c r="X7" s="89">
        <f t="shared" si="0"/>
        <v>3333.333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1576298.8749300002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+'[3]Inf_FONDANE_Rvas'!D8</f>
        <v>1584606.16193</v>
      </c>
      <c r="E8" s="7">
        <f>+'[3]Inf_FONDANE_Rvas'!E8</f>
        <v>60955.58</v>
      </c>
      <c r="F8" s="7">
        <f>+'[3]Inf_FONDANE_Rvas'!F8</f>
        <v>809913.908</v>
      </c>
      <c r="G8" s="7">
        <f>+'[3]Inf_FONDANE_Rvas'!G8</f>
        <v>204590.77503999998</v>
      </c>
      <c r="H8" s="7">
        <f>+'[3]Inf_FONDANE_Rvas'!H8</f>
        <v>495359.45989</v>
      </c>
      <c r="I8" s="7">
        <f>+'[3]Inf_FONDANE_Rvas'!I8</f>
        <v>1129.314</v>
      </c>
      <c r="J8" s="7">
        <f>+'[3]Inf_FONDANE_Rvas'!J8</f>
        <v>1016.505</v>
      </c>
      <c r="K8" s="7">
        <f>+'[3]Inf_FONDANE_Rvas'!K8</f>
        <v>3333.333</v>
      </c>
      <c r="L8" s="7">
        <f>+'[3]Inf_FONDANE_Rvas'!L8</f>
        <v>0</v>
      </c>
      <c r="M8" s="7">
        <f>+'[3]Inf_FONDANE_Rvas'!M8</f>
        <v>0</v>
      </c>
      <c r="N8" s="7">
        <f>+'[3]Inf_FONDANE_Rvas'!N8</f>
        <v>0</v>
      </c>
      <c r="O8" s="7">
        <f>+'[3]Inf_FONDANE_Rvas'!O8</f>
        <v>0</v>
      </c>
      <c r="P8" s="7">
        <f>+'[3]Inf_FONDANE_Rvas'!P8</f>
        <v>0</v>
      </c>
      <c r="Q8" s="104">
        <f>SUM(E8:P8)</f>
        <v>1576298.8749300002</v>
      </c>
      <c r="R8" s="7">
        <f>+'[3]Inf_FONDANE_Rvas'!R8</f>
        <v>60955.58</v>
      </c>
      <c r="S8" s="7">
        <f>+'[3]Inf_FONDANE_Rvas'!S8</f>
        <v>809913.908</v>
      </c>
      <c r="T8" s="7">
        <f>+'[3]Inf_FONDANE_Rvas'!T8</f>
        <v>204590.77503999998</v>
      </c>
      <c r="U8" s="7">
        <f>+'[3]Inf_FONDANE_Rvas'!U8</f>
        <v>495359.45989</v>
      </c>
      <c r="V8" s="7">
        <f>+'[3]Inf_FONDANE_Rvas'!V8</f>
        <v>1129.314</v>
      </c>
      <c r="W8" s="7">
        <f>+'[3]Inf_FONDANE_Rvas'!W8</f>
        <v>1016.505</v>
      </c>
      <c r="X8" s="7">
        <f>+'[3]Inf_FONDANE_Rvas'!X8</f>
        <v>3333.333</v>
      </c>
      <c r="Y8" s="7">
        <f>+'[3]Inf_FONDANE_Rvas'!Y8</f>
        <v>0</v>
      </c>
      <c r="Z8" s="7">
        <f>+'[3]Inf_FONDANE_Rvas'!Z8</f>
        <v>0</v>
      </c>
      <c r="AA8" s="7">
        <f>+'[3]Inf_FONDANE_Rvas'!AA8</f>
        <v>0</v>
      </c>
      <c r="AB8" s="7">
        <f>+'[3]Inf_FONDANE_Rvas'!AB8</f>
        <v>0</v>
      </c>
      <c r="AC8" s="7">
        <f>+'[3]Inf_FONDANE_Rvas'!AC8</f>
        <v>0</v>
      </c>
      <c r="AD8" s="104">
        <f>SUM(R8:AC8)</f>
        <v>1576298.8749300002</v>
      </c>
    </row>
    <row r="9" spans="1:31" s="2" customFormat="1" ht="21" customHeight="1">
      <c r="A9" s="128" t="s">
        <v>60</v>
      </c>
      <c r="B9" s="128"/>
      <c r="C9" s="128"/>
      <c r="D9" s="89">
        <f>D8</f>
        <v>1584606.16193</v>
      </c>
      <c r="E9" s="89">
        <f aca="true" t="shared" si="1" ref="E9:AD9">E8</f>
        <v>60955.58</v>
      </c>
      <c r="F9" s="89">
        <f t="shared" si="1"/>
        <v>809913.908</v>
      </c>
      <c r="G9" s="89">
        <f t="shared" si="1"/>
        <v>204590.77503999998</v>
      </c>
      <c r="H9" s="89">
        <f t="shared" si="1"/>
        <v>495359.45989</v>
      </c>
      <c r="I9" s="89">
        <f>I8</f>
        <v>1129.314</v>
      </c>
      <c r="J9" s="89">
        <f>J8</f>
        <v>1016.505</v>
      </c>
      <c r="K9" s="89">
        <f t="shared" si="1"/>
        <v>3333.333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1576298.8749300002</v>
      </c>
      <c r="R9" s="89">
        <f t="shared" si="1"/>
        <v>60955.58</v>
      </c>
      <c r="S9" s="89">
        <f t="shared" si="1"/>
        <v>809913.908</v>
      </c>
      <c r="T9" s="89">
        <f t="shared" si="1"/>
        <v>204590.77503999998</v>
      </c>
      <c r="U9" s="89">
        <f t="shared" si="1"/>
        <v>495359.45989</v>
      </c>
      <c r="V9" s="89">
        <f t="shared" si="1"/>
        <v>1129.314</v>
      </c>
      <c r="W9" s="89">
        <f t="shared" si="1"/>
        <v>1016.505</v>
      </c>
      <c r="X9" s="89">
        <f t="shared" si="1"/>
        <v>3333.333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1576298.8749300002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layoju98</cp:lastModifiedBy>
  <cp:lastPrinted>2017-01-30T20:20:19Z</cp:lastPrinted>
  <dcterms:created xsi:type="dcterms:W3CDTF">2014-02-18T15:31:15Z</dcterms:created>
  <dcterms:modified xsi:type="dcterms:W3CDTF">2021-12-16T20:29:58Z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