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8795" windowHeight="11505" activeTab="0"/>
  </bookViews>
  <sheets>
    <sheet name="GASTOS FON" sheetId="1" r:id="rId1"/>
    <sheet name="INGRESOS FON" sheetId="2" r:id="rId2"/>
    <sheet name="CXP FON" sheetId="3" r:id="rId3"/>
    <sheet name="RP FONDANE" sheetId="4" r:id="rId4"/>
    <sheet name="GASTOS FON APN" sheetId="5" r:id="rId5"/>
  </sheets>
  <definedNames/>
  <calcPr calcId="125725"/>
</workbook>
</file>

<file path=xl/sharedStrings.xml><?xml version="1.0" encoding="utf-8"?>
<sst xmlns="http://schemas.openxmlformats.org/spreadsheetml/2006/main" count="376" uniqueCount="189">
  <si>
    <t>MINISTERIO DE HACIENDA Y CREDITO PUBLICO</t>
  </si>
  <si>
    <t>DIRECCION GENERAL DEL PRESUPUESTO NACIONAL</t>
  </si>
  <si>
    <t>INFORME MENSUAL DE EJECUCION DEL PRESUPUESTO DE GASTOS</t>
  </si>
  <si>
    <t>APROPIACIONES DE LA VIGENCIA</t>
  </si>
  <si>
    <t>FONDO ROTATORIO DEL DANE - FONDANE</t>
  </si>
  <si>
    <t xml:space="preserve">SECCION </t>
  </si>
  <si>
    <t>04|02</t>
  </si>
  <si>
    <t>MES</t>
  </si>
  <si>
    <t>A  JULIO</t>
  </si>
  <si>
    <t>UNIDAD EJECUTORA</t>
  </si>
  <si>
    <t xml:space="preserve">    '00</t>
  </si>
  <si>
    <t>VIGENCIA FISCAL</t>
  </si>
  <si>
    <t>CODIFICACION</t>
  </si>
  <si>
    <t>DESCRIPCION</t>
  </si>
  <si>
    <t xml:space="preserve">APROPIACION </t>
  </si>
  <si>
    <t>COMPROMISOS</t>
  </si>
  <si>
    <t>OBLIGACIONES</t>
  </si>
  <si>
    <t>PAGOS</t>
  </si>
  <si>
    <t>PRESUPUESTAL</t>
  </si>
  <si>
    <t>VIGENTE</t>
  </si>
  <si>
    <t>MES  7</t>
  </si>
  <si>
    <t>MES 12</t>
  </si>
  <si>
    <t>ACUMULADOS</t>
  </si>
  <si>
    <t>MES 6</t>
  </si>
  <si>
    <t>MES 7</t>
  </si>
  <si>
    <t>ACUMULADAS</t>
  </si>
  <si>
    <t>GASTOS DE FUNCIONAMIENTO R. P.</t>
  </si>
  <si>
    <t>GASTOS DE PERSONAL</t>
  </si>
  <si>
    <t>A|1|0|2|14|20</t>
  </si>
  <si>
    <t>SERVICIOS PERSONALES INDIRECTOS</t>
  </si>
  <si>
    <t>GASTOS GENERALES</t>
  </si>
  <si>
    <t>A|2|0|4|0|21</t>
  </si>
  <si>
    <t>ADQUISICIONES DE BIENES Y SERVICIOS</t>
  </si>
  <si>
    <t>A|2|0|4|1|21</t>
  </si>
  <si>
    <t>COMPRA DE EQUIPO</t>
  </si>
  <si>
    <t>A|2|0|4|2|21</t>
  </si>
  <si>
    <t>ENSERES Y EQUIPOS DE OFICINA</t>
  </si>
  <si>
    <t>A|2|0|4|4|21</t>
  </si>
  <si>
    <t>MATERIALES Y SUMINISTROS</t>
  </si>
  <si>
    <t>A|2|0|4|5|21</t>
  </si>
  <si>
    <t>MANTENIMIENTO</t>
  </si>
  <si>
    <t>A|2|0|4|6|21</t>
  </si>
  <si>
    <t>COMUNICACIONES Y TRANSPORTE</t>
  </si>
  <si>
    <t>A|2|0|4|7|21</t>
  </si>
  <si>
    <t>IMPRESOS Y  PUBLICACIONES</t>
  </si>
  <si>
    <t>A|2|0|4|8|21</t>
  </si>
  <si>
    <t>SERVICIOS PUBLICOS</t>
  </si>
  <si>
    <t>A|2|0|4|9|21</t>
  </si>
  <si>
    <t>SEGUROS</t>
  </si>
  <si>
    <t>A|2|0|4|10|21</t>
  </si>
  <si>
    <t>ARRENDAMIENTOS</t>
  </si>
  <si>
    <t>A|2|0|4|11|21</t>
  </si>
  <si>
    <t>VIATICOS Y GASTOS DE VIAJE</t>
  </si>
  <si>
    <t>A|2|0|4|22|21</t>
  </si>
  <si>
    <t xml:space="preserve">COMISIONES BANCARIAS </t>
  </si>
  <si>
    <t>A|2|0|4|41|21</t>
  </si>
  <si>
    <t>OTROS GASTOS POR ADQUISICION DE SERVICIOS</t>
  </si>
  <si>
    <t>A|2|0|4|0|20</t>
  </si>
  <si>
    <t>A|2|0|4|8|20</t>
  </si>
  <si>
    <t>A|2|0|3|0|20</t>
  </si>
  <si>
    <t>IMPUESTOS Y MULTAS</t>
  </si>
  <si>
    <t>A|2|0|3|50|20</t>
  </si>
  <si>
    <t>IMPUESTOS Y CONTRIBUCIONES</t>
  </si>
  <si>
    <t>TRANSFERENCIAS CORRIENTES</t>
  </si>
  <si>
    <t>A|3|2|1|1|20</t>
  </si>
  <si>
    <t>CUOTA DE AUDITAJE - CONTRALORIA - RP</t>
  </si>
  <si>
    <t>A|3|6|1|1|20</t>
  </si>
  <si>
    <t xml:space="preserve">SENTENCIAS Y CONCILIACIONES </t>
  </si>
  <si>
    <t>GASTOS DE INVERSION R. P.</t>
  </si>
  <si>
    <t>C|310|1000|1|20</t>
  </si>
  <si>
    <t>ACT. ESTUD. Y ENCUEST. PROPOSITOS MULTIPLES</t>
  </si>
  <si>
    <t>C|112|1000|4|21</t>
  </si>
  <si>
    <t>ADQUISICION MEJORAMIENTO, DOTACION,CONSTRUCCION Y/O MTO DE LA ESTRUCTURA FISICA DEL DANE CTAL Y DE SUS SEDES Y SUBSEDES A NIVEL TERRITORIAL NACINAL</t>
  </si>
  <si>
    <t>TOTAL ACUMULADO</t>
  </si>
  <si>
    <t>Elaboró : F.T.R</t>
  </si>
  <si>
    <t>NOTA:  Se ralizo un traslado de Mareriales y Suministros  a Comisiones Bancarias por $7.500.000</t>
  </si>
  <si>
    <t xml:space="preserve">                       </t>
  </si>
  <si>
    <t>COORDINADOR DE PRESUPUESTO</t>
  </si>
  <si>
    <t>INFORME MENSUAL DE EJECUCION DEL PRESUPUESTO DE INGRESOS</t>
  </si>
  <si>
    <t>0402</t>
  </si>
  <si>
    <t xml:space="preserve">MES </t>
  </si>
  <si>
    <t>JULIO</t>
  </si>
  <si>
    <t>00</t>
  </si>
  <si>
    <t xml:space="preserve"> </t>
  </si>
  <si>
    <t xml:space="preserve">DERECHOS CAUSADOS </t>
  </si>
  <si>
    <t xml:space="preserve">DERECHOS </t>
  </si>
  <si>
    <t xml:space="preserve">RECAUDO </t>
  </si>
  <si>
    <t>RECAUDO EFECTIVO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</si>
  <si>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</si>
  <si>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</si>
  <si>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</si>
  <si>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</si>
  <si>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</si>
  <si>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</si>
  <si>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</si>
  <si>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</si>
  <si>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</si>
  <si>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</si>
  <si>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</si>
  <si>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ACUMULADO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</si>
  <si>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</si>
  <si>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</si>
  <si>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</si>
  <si>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</si>
  <si>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</si>
  <si>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Elaboró :R.CH.G</t>
  </si>
  <si>
    <t xml:space="preserve">COORDINADOR PRESUPUESTO </t>
  </si>
  <si>
    <t>CUENTAS POR PAGAR</t>
  </si>
  <si>
    <t>A JULIO</t>
  </si>
  <si>
    <t>CXP</t>
  </si>
  <si>
    <t>CONSTITUIDAS</t>
  </si>
  <si>
    <t>DEFINITIVAS</t>
  </si>
  <si>
    <t xml:space="preserve">IMPUESTOS Y MULTAS </t>
  </si>
  <si>
    <t>A|2|0|3|50|90i20</t>
  </si>
  <si>
    <t>Otros impuestos</t>
  </si>
  <si>
    <t>A|2|0|4|1|20</t>
  </si>
  <si>
    <t>A|2|0|4|1|9l20</t>
  </si>
  <si>
    <t xml:space="preserve">EQUIPO DE CAFETERIA </t>
  </si>
  <si>
    <t>A|2|0|4|1|26l20</t>
  </si>
  <si>
    <t xml:space="preserve">EQUIPO DE COMUNICACIÓN </t>
  </si>
  <si>
    <t>A|2|0|4|2|1l20</t>
  </si>
  <si>
    <t xml:space="preserve">EQUIPOS Y MAQUINAS PARA OFICINA </t>
  </si>
  <si>
    <t>A|2|0|4|4|20</t>
  </si>
  <si>
    <t>A|2|0|4|4|1|20</t>
  </si>
  <si>
    <t xml:space="preserve">COMBUSTIBLES Y LUBRICANTES </t>
  </si>
  <si>
    <t>A|2|0|4|4|6|20</t>
  </si>
  <si>
    <t>LLANTAS Y ACCESORIOS</t>
  </si>
  <si>
    <t>A|2|0|4|4|17|20</t>
  </si>
  <si>
    <t>PRODUCTOS DE ASEO Y LIMPIEZA</t>
  </si>
  <si>
    <t>A|2|0|4|4|18|20</t>
  </si>
  <si>
    <t xml:space="preserve">PRODUCTOS DE CAFETERIA Y RESTAURANTE </t>
  </si>
  <si>
    <t>A|2|0|4|4|20|20</t>
  </si>
  <si>
    <t>REPUESTOS</t>
  </si>
  <si>
    <t>A|2|0|4|4|23|20</t>
  </si>
  <si>
    <t xml:space="preserve">OTROS MATERIALES Y SUMINISTROS </t>
  </si>
  <si>
    <t>A|2|0|4|5|20</t>
  </si>
  <si>
    <t>A|2|0|4|5|1|20</t>
  </si>
  <si>
    <t>MANTENIMIENTO DE BIENES INMUEBLES</t>
  </si>
  <si>
    <t>A|2|0|4|5|2|20</t>
  </si>
  <si>
    <t>MANTENIMIENTO DE BIENES MUEBLES EQUIPOS Y ENSERES</t>
  </si>
  <si>
    <t>A|2|0|4|5|5|20</t>
  </si>
  <si>
    <t xml:space="preserve">MANTENIMIENTO EQUIPO COMUNICACIONES Y COMPUTACION </t>
  </si>
  <si>
    <t>A|2|0|4|5|6|20</t>
  </si>
  <si>
    <t>MANTENIMIENTO EQUIPO NAVEGACION Y TRANSPORTE</t>
  </si>
  <si>
    <t>A|2|0|4|5|10|20</t>
  </si>
  <si>
    <t xml:space="preserve">SERVICIO DE SEGURIDAD Y VIGILANCIA </t>
  </si>
  <si>
    <t>A|2|0|4|6||20</t>
  </si>
  <si>
    <t xml:space="preserve">COMUNICACIONES Y TRANSPORTE </t>
  </si>
  <si>
    <t>A|2|0|4|6|7|20</t>
  </si>
  <si>
    <t xml:space="preserve">TRANSPORTE </t>
  </si>
  <si>
    <t xml:space="preserve">SERVICIOS PUBLICOS </t>
  </si>
  <si>
    <t>A|2|0|4|8|1l20</t>
  </si>
  <si>
    <t xml:space="preserve">ACUEDUCTO ALCANTARILLADO Y ASEO </t>
  </si>
  <si>
    <t>A|2|0|4|8|2l20</t>
  </si>
  <si>
    <t xml:space="preserve">ENERGIA </t>
  </si>
  <si>
    <t>A|2|0|4|8|5l20</t>
  </si>
  <si>
    <t xml:space="preserve">TELEFONIA MOVIL CELULAR </t>
  </si>
  <si>
    <t xml:space="preserve">COORDINADOR DE PRESUPUESTO </t>
  </si>
  <si>
    <t>RESERVAS PRESUPUESTALES</t>
  </si>
  <si>
    <t>MES: JULIO</t>
  </si>
  <si>
    <t>VIGENCIA FISCAL   2012</t>
  </si>
  <si>
    <t>RESERVAS</t>
  </si>
  <si>
    <t>A|2|0|4|7||20</t>
  </si>
  <si>
    <t xml:space="preserve">IMPRESOS Y PUBLICACIONES </t>
  </si>
  <si>
    <t>A|2|0|4|7|5|20</t>
  </si>
  <si>
    <t xml:space="preserve">SUSCRIPCIONES </t>
  </si>
  <si>
    <t>A|2|0|4|7|6|20</t>
  </si>
  <si>
    <t xml:space="preserve">OTROS GTOS POR IMPRESOS Y PUBLICACIONES </t>
  </si>
  <si>
    <t>A|2|0|4|8|1|20</t>
  </si>
  <si>
    <t>ACUEDUCTO ALCANTARILLADO Y ASEO</t>
  </si>
  <si>
    <t>A|2|0|4|8|2|20</t>
  </si>
  <si>
    <t>ENERGIA</t>
  </si>
  <si>
    <t>A|2|0|4|8|5|20</t>
  </si>
  <si>
    <t>VIATICOS Y GSTOS DE VIAJE</t>
  </si>
  <si>
    <t>A|2|0|4|11|2|21</t>
  </si>
  <si>
    <t>VIATICOS Y GASTOS DE VIAJE AL INTERIOR</t>
  </si>
  <si>
    <t>COORDINADOR PRESUPUESTO</t>
  </si>
  <si>
    <t>GASTOS DE FUNCIONAMIENTO APN</t>
  </si>
  <si>
    <t>A|3|2|1|1|11</t>
  </si>
  <si>
    <t xml:space="preserve">CUOTA DE AUDITAJE - CONTRALORIA </t>
  </si>
  <si>
    <t>MES 1</t>
  </si>
  <si>
    <t>MES 2</t>
  </si>
  <si>
    <t>MES 3</t>
  </si>
  <si>
    <t>MES 4</t>
  </si>
  <si>
    <t>MES 5</t>
  </si>
  <si>
    <t>MES 8</t>
  </si>
  <si>
    <t>MES 09</t>
  </si>
  <si>
    <t>MES 10</t>
  </si>
  <si>
    <t>MES 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</si>
</sst>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/>
      <bottom/>
    </border>
    <border>
      <left style="thin"/>
      <right style="thin"/>
      <top/>
      <bottom style="dashed"/>
    </border>
    <border>
      <left style="thin"/>
      <right style="medium"/>
      <top/>
      <bottom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/>
    </border>
    <border>
      <left style="medium"/>
      <right style="thin"/>
      <top/>
      <bottom style="dashed"/>
    </border>
    <border>
      <left style="thin"/>
      <right style="medium"/>
      <top/>
      <bottom style="dashed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 style="dashed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 quotePrefix="1">
      <alignment horizontal="left"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 horizontal="left"/>
      <protection/>
    </xf>
    <xf numFmtId="0" fontId="1" fillId="2" borderId="3" xfId="0" applyNumberFormat="1" applyFont="1" applyFill="1" applyBorder="1" applyAlignment="1" applyProtection="1">
      <alignment/>
      <protection/>
    </xf>
    <xf numFmtId="0" fontId="1" fillId="2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/>
      <protection/>
    </xf>
    <xf numFmtId="0" fontId="8" fillId="2" borderId="6" xfId="0" applyNumberFormat="1" applyFont="1" applyFill="1" applyBorder="1" applyAlignment="1" applyProtection="1">
      <alignment horizontal="center"/>
      <protection/>
    </xf>
    <xf numFmtId="0" fontId="2" fillId="2" borderId="6" xfId="0" applyNumberFormat="1" applyFont="1" applyFill="1" applyBorder="1" applyAlignment="1" applyProtection="1">
      <alignment horizontal="center"/>
      <protection/>
    </xf>
    <xf numFmtId="0" fontId="6" fillId="2" borderId="7" xfId="0" applyNumberFormat="1" applyFont="1" applyFill="1" applyBorder="1" applyAlignment="1" applyProtection="1">
      <alignment horizontal="center"/>
      <protection/>
    </xf>
    <xf numFmtId="0" fontId="6" fillId="2" borderId="8" xfId="0" applyNumberFormat="1" applyFont="1" applyFill="1" applyBorder="1" applyAlignment="1" applyProtection="1">
      <alignment horizontal="center"/>
      <protection/>
    </xf>
    <xf numFmtId="0" fontId="8" fillId="2" borderId="9" xfId="0" applyNumberFormat="1" applyFont="1" applyFill="1" applyBorder="1" applyAlignment="1" applyProtection="1">
      <alignment horizontal="center"/>
      <protection/>
    </xf>
    <xf numFmtId="0" fontId="8" fillId="2" borderId="10" xfId="0" applyNumberFormat="1" applyFont="1" applyFill="1" applyBorder="1" applyAlignment="1" applyProtection="1">
      <alignment horizontal="center"/>
      <protection/>
    </xf>
    <xf numFmtId="0" fontId="8" fillId="2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3" borderId="13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3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 horizontal="center"/>
      <protection locked="0"/>
    </xf>
    <xf numFmtId="4" fontId="9" fillId="0" borderId="16" xfId="0" applyNumberFormat="1" applyFont="1" applyFill="1" applyBorder="1" applyAlignment="1" applyProtection="1">
      <alignment horizontal="left"/>
      <protection locked="0"/>
    </xf>
    <xf numFmtId="4" fontId="10" fillId="0" borderId="17" xfId="0" applyNumberFormat="1" applyFont="1" applyFill="1" applyBorder="1" applyAlignment="1" applyProtection="1">
      <alignment horizontal="right"/>
      <protection locked="0"/>
    </xf>
    <xf numFmtId="4" fontId="10" fillId="3" borderId="18" xfId="0" applyNumberFormat="1" applyFont="1" applyFill="1" applyBorder="1" applyAlignment="1" applyProtection="1">
      <alignment horizontal="right"/>
      <protection/>
    </xf>
    <xf numFmtId="4" fontId="10" fillId="0" borderId="17" xfId="0" applyNumberFormat="1" applyFont="1" applyFill="1" applyBorder="1" applyAlignment="1" applyProtection="1">
      <alignment horizontal="right"/>
      <protection/>
    </xf>
    <xf numFmtId="4" fontId="10" fillId="0" borderId="19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3" borderId="10" xfId="0" applyNumberFormat="1" applyFont="1" applyFill="1" applyBorder="1" applyAlignment="1" applyProtection="1">
      <alignment horizontal="right"/>
      <protection locked="0"/>
    </xf>
    <xf numFmtId="4" fontId="8" fillId="0" borderId="18" xfId="0" applyNumberFormat="1" applyFont="1" applyFill="1" applyBorder="1" applyAlignment="1" applyProtection="1">
      <alignment horizontal="lef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4" fontId="3" fillId="3" borderId="18" xfId="0" applyNumberFormat="1" applyFont="1" applyFill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left"/>
      <protection locked="0"/>
    </xf>
    <xf numFmtId="4" fontId="10" fillId="0" borderId="18" xfId="0" applyNumberFormat="1" applyFont="1" applyFill="1" applyBorder="1" applyAlignment="1" applyProtection="1">
      <alignment horizontal="right"/>
      <protection locked="0"/>
    </xf>
    <xf numFmtId="4" fontId="3" fillId="0" borderId="17" xfId="0" applyNumberFormat="1" applyFont="1" applyFill="1" applyBorder="1" applyAlignment="1" applyProtection="1">
      <alignment horizontal="right"/>
      <protection locked="0"/>
    </xf>
    <xf numFmtId="4" fontId="8" fillId="0" borderId="20" xfId="0" applyNumberFormat="1" applyFont="1" applyFill="1" applyBorder="1" applyAlignment="1" applyProtection="1">
      <alignment horizontal="left"/>
      <protection locked="0"/>
    </xf>
    <xf numFmtId="4" fontId="3" fillId="0" borderId="20" xfId="0" applyNumberFormat="1" applyFont="1" applyFill="1" applyBorder="1" applyAlignment="1" applyProtection="1">
      <alignment horizontal="right"/>
      <protection locked="0"/>
    </xf>
    <xf numFmtId="4" fontId="3" fillId="3" borderId="20" xfId="0" applyNumberFormat="1" applyFont="1" applyFill="1" applyBorder="1" applyAlignment="1" applyProtection="1">
      <alignment horizontal="right"/>
      <protection locked="0"/>
    </xf>
    <xf numFmtId="4" fontId="3" fillId="0" borderId="21" xfId="0" applyNumberFormat="1" applyFont="1" applyFill="1" applyBorder="1" applyAlignment="1" applyProtection="1">
      <alignment horizontal="right"/>
      <protection locked="0"/>
    </xf>
    <xf numFmtId="4" fontId="9" fillId="0" borderId="17" xfId="0" applyNumberFormat="1" applyFont="1" applyFill="1" applyBorder="1" applyAlignment="1" applyProtection="1">
      <alignment horizontal="left"/>
      <protection locked="0"/>
    </xf>
    <xf numFmtId="4" fontId="10" fillId="0" borderId="20" xfId="0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9" fillId="0" borderId="20" xfId="0" applyNumberFormat="1" applyFont="1" applyFill="1" applyBorder="1" applyAlignment="1" applyProtection="1">
      <alignment horizontal="left"/>
      <protection locked="0"/>
    </xf>
    <xf numFmtId="4" fontId="10" fillId="3" borderId="20" xfId="0" applyNumberFormat="1" applyFont="1" applyFill="1" applyBorder="1" applyAlignment="1" applyProtection="1">
      <alignment horizontal="right"/>
      <protection/>
    </xf>
    <xf numFmtId="4" fontId="10" fillId="0" borderId="20" xfId="0" applyNumberFormat="1" applyFont="1" applyFill="1" applyBorder="1" applyAlignment="1" applyProtection="1">
      <alignment horizontal="right"/>
      <protection/>
    </xf>
    <xf numFmtId="4" fontId="10" fillId="0" borderId="21" xfId="0" applyNumberFormat="1" applyFont="1" applyFill="1" applyBorder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4" fontId="9" fillId="0" borderId="18" xfId="0" applyNumberFormat="1" applyFont="1" applyFill="1" applyBorder="1" applyAlignment="1" applyProtection="1">
      <alignment horizontal="left" wrapText="1"/>
      <protection locked="0"/>
    </xf>
    <xf numFmtId="4" fontId="10" fillId="0" borderId="18" xfId="0" applyNumberFormat="1" applyFont="1" applyFill="1" applyBorder="1" applyAlignment="1" applyProtection="1">
      <alignment horizontal="right"/>
      <protection/>
    </xf>
    <xf numFmtId="4" fontId="10" fillId="0" borderId="24" xfId="0" applyNumberFormat="1" applyFont="1" applyFill="1" applyBorder="1" applyAlignment="1" applyProtection="1">
      <alignment horizontal="right"/>
      <protection/>
    </xf>
    <xf numFmtId="40" fontId="3" fillId="0" borderId="10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 quotePrefix="1">
      <alignment horizontal="right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6" fillId="2" borderId="6" xfId="0" applyNumberFormat="1" applyFont="1" applyFill="1" applyBorder="1" applyAlignment="1" applyProtection="1">
      <alignment horizontal="center"/>
      <protection/>
    </xf>
    <xf numFmtId="0" fontId="12" fillId="2" borderId="6" xfId="0" applyNumberFormat="1" applyFont="1" applyFill="1" applyBorder="1" applyAlignment="1" applyProtection="1">
      <alignment horizontal="center"/>
      <protection/>
    </xf>
    <xf numFmtId="0" fontId="13" fillId="2" borderId="6" xfId="0" applyNumberFormat="1" applyFont="1" applyFill="1" applyBorder="1" applyAlignment="1" applyProtection="1">
      <alignment horizontal="center"/>
      <protection/>
    </xf>
    <xf numFmtId="0" fontId="2" fillId="2" borderId="7" xfId="0" applyNumberFormat="1" applyFont="1" applyFill="1" applyBorder="1" applyAlignment="1" applyProtection="1">
      <alignment horizontal="center"/>
      <protection/>
    </xf>
    <xf numFmtId="0" fontId="12" fillId="2" borderId="7" xfId="0" applyNumberFormat="1" applyFont="1" applyFill="1" applyBorder="1" applyAlignment="1" applyProtection="1">
      <alignment horizontal="center"/>
      <protection/>
    </xf>
    <xf numFmtId="0" fontId="13" fillId="2" borderId="7" xfId="0" applyNumberFormat="1" applyFont="1" applyFill="1" applyBorder="1" applyAlignment="1" applyProtection="1">
      <alignment horizontal="center"/>
      <protection/>
    </xf>
    <xf numFmtId="164" fontId="12" fillId="2" borderId="7" xfId="0" applyNumberFormat="1" applyFont="1" applyFill="1" applyBorder="1" applyAlignment="1" applyProtection="1">
      <alignment horizontal="center"/>
      <protection/>
    </xf>
    <xf numFmtId="0" fontId="8" fillId="2" borderId="8" xfId="0" applyNumberFormat="1" applyFont="1" applyFill="1" applyBorder="1" applyAlignment="1" applyProtection="1">
      <alignment horizontal="center"/>
      <protection/>
    </xf>
    <xf numFmtId="0" fontId="12" fillId="2" borderId="8" xfId="0" applyNumberFormat="1" applyFont="1" applyFill="1" applyBorder="1" applyAlignment="1" applyProtection="1">
      <alignment horizontal="center"/>
      <protection/>
    </xf>
    <xf numFmtId="0" fontId="6" fillId="2" borderId="27" xfId="0" applyNumberFormat="1" applyFont="1" applyFill="1" applyBorder="1" applyAlignment="1" applyProtection="1">
      <alignment horizontal="center"/>
      <protection/>
    </xf>
    <xf numFmtId="0" fontId="6" fillId="2" borderId="27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/>
      <protection locked="0"/>
    </xf>
    <xf numFmtId="4" fontId="1" fillId="0" borderId="20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4" fontId="1" fillId="3" borderId="20" xfId="0" applyNumberFormat="1" applyFont="1" applyFill="1" applyBorder="1" applyAlignment="1" applyProtection="1">
      <alignment/>
      <protection locked="0"/>
    </xf>
    <xf numFmtId="4" fontId="1" fillId="3" borderId="20" xfId="0" applyNumberFormat="1" applyFont="1" applyFill="1" applyBorder="1" applyAlignment="1" applyProtection="1">
      <alignment/>
      <protection/>
    </xf>
    <xf numFmtId="4" fontId="1" fillId="3" borderId="29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4" fontId="1" fillId="0" borderId="2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2" fillId="0" borderId="30" xfId="0" applyNumberFormat="1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31" xfId="0" applyNumberFormat="1" applyFont="1" applyFill="1" applyBorder="1" applyAlignment="1" applyProtection="1">
      <alignment/>
      <protection locked="0"/>
    </xf>
    <xf numFmtId="0" fontId="8" fillId="0" borderId="32" xfId="0" applyNumberFormat="1" applyFont="1" applyFill="1" applyBorder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2" borderId="33" xfId="0" applyNumberFormat="1" applyFont="1" applyFill="1" applyBorder="1" applyAlignment="1" applyProtection="1">
      <alignment horizontal="center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4" fontId="10" fillId="3" borderId="18" xfId="0" applyNumberFormat="1" applyFont="1" applyFill="1" applyBorder="1" applyAlignment="1" applyProtection="1">
      <alignment horizontal="right"/>
      <protection locked="0"/>
    </xf>
    <xf numFmtId="4" fontId="10" fillId="0" borderId="34" xfId="0" applyNumberFormat="1" applyFont="1" applyFill="1" applyBorder="1" applyAlignment="1" applyProtection="1">
      <alignment horizontal="right"/>
      <protection locked="0"/>
    </xf>
    <xf numFmtId="0" fontId="7" fillId="0" borderId="1" xfId="0" applyNumberFormat="1" applyFont="1" applyFill="1" applyBorder="1" applyAlignment="1" applyProtection="1">
      <alignment/>
      <protection/>
    </xf>
    <xf numFmtId="14" fontId="2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1" fillId="4" borderId="1" xfId="0" applyFont="1" applyFill="1" applyBorder="1"/>
    <xf numFmtId="0" fontId="1" fillId="4" borderId="0" xfId="0" applyFont="1" applyFill="1" applyBorder="1"/>
    <xf numFmtId="4" fontId="10" fillId="4" borderId="0" xfId="0" applyNumberFormat="1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quotePrefix="1">
      <alignment horizontal="left"/>
    </xf>
    <xf numFmtId="0" fontId="1" fillId="4" borderId="25" xfId="0" applyFont="1" applyFill="1" applyBorder="1"/>
    <xf numFmtId="0" fontId="3" fillId="4" borderId="25" xfId="0" applyFont="1" applyFill="1" applyBorder="1"/>
    <xf numFmtId="0" fontId="10" fillId="4" borderId="25" xfId="0" applyFont="1" applyFill="1" applyBorder="1"/>
    <xf numFmtId="4" fontId="10" fillId="4" borderId="25" xfId="0" applyNumberFormat="1" applyFont="1" applyFill="1" applyBorder="1" applyAlignment="1" applyProtection="1">
      <alignment horizontal="right"/>
      <protection locked="0"/>
    </xf>
    <xf numFmtId="0" fontId="10" fillId="4" borderId="26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10" fillId="4" borderId="0" xfId="0" applyFont="1" applyFill="1" applyBorder="1"/>
    <xf numFmtId="0" fontId="10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8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5" xfId="0" applyNumberFormat="1" applyFont="1" applyBorder="1" applyAlignment="1" applyProtection="1">
      <alignment horizontal="center"/>
      <protection locked="0"/>
    </xf>
    <xf numFmtId="4" fontId="9" fillId="0" borderId="16" xfId="0" applyNumberFormat="1" applyFont="1" applyBorder="1" applyAlignment="1" applyProtection="1">
      <alignment horizontal="left"/>
      <protection locked="0"/>
    </xf>
    <xf numFmtId="4" fontId="10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Border="1" applyAlignment="1" applyProtection="1">
      <alignment horizontal="lef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3" fillId="0" borderId="20" xfId="0" applyNumberFormat="1" applyFont="1" applyBorder="1" applyAlignment="1" applyProtection="1">
      <alignment horizontal="right"/>
      <protection locked="0"/>
    </xf>
    <xf numFmtId="4" fontId="10" fillId="0" borderId="20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1" fillId="0" borderId="23" xfId="0" applyNumberFormat="1" applyFont="1" applyBorder="1" applyAlignment="1" applyProtection="1">
      <alignment horizontal="center"/>
      <protection locked="0"/>
    </xf>
    <xf numFmtId="4" fontId="10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left"/>
    </xf>
    <xf numFmtId="0" fontId="1" fillId="0" borderId="25" xfId="0" applyFont="1" applyBorder="1"/>
    <xf numFmtId="4" fontId="1" fillId="0" borderId="25" xfId="0" applyNumberFormat="1" applyFont="1" applyBorder="1"/>
    <xf numFmtId="0" fontId="1" fillId="0" borderId="26" xfId="0" applyFont="1" applyBorder="1"/>
    <xf numFmtId="0" fontId="1" fillId="0" borderId="1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2" xfId="0" applyNumberFormat="1" applyFont="1" applyBorder="1"/>
    <xf numFmtId="1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3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 horizontal="left"/>
      <protection/>
    </xf>
    <xf numFmtId="0" fontId="4" fillId="2" borderId="32" xfId="0" applyNumberFormat="1" applyFont="1" applyFill="1" applyBorder="1" applyAlignment="1" applyProtection="1">
      <alignment horizontal="center"/>
      <protection/>
    </xf>
    <xf numFmtId="0" fontId="4" fillId="2" borderId="25" xfId="0" applyNumberFormat="1" applyFont="1" applyFill="1" applyBorder="1" applyAlignment="1" applyProtection="1">
      <alignment horizontal="center"/>
      <protection/>
    </xf>
    <xf numFmtId="0" fontId="4" fillId="2" borderId="26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center"/>
      <protection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4" fontId="4" fillId="0" borderId="37" xfId="0" applyNumberFormat="1" applyFont="1" applyFill="1" applyBorder="1" applyAlignment="1" applyProtection="1">
      <alignment horizontal="center"/>
      <protection/>
    </xf>
    <xf numFmtId="4" fontId="4" fillId="0" borderId="38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14" fontId="2" fillId="0" borderId="1" xfId="0" applyNumberFormat="1" applyFont="1" applyFill="1" applyBorder="1" applyAlignment="1" applyProtection="1">
      <alignment horizontal="left" wrapText="1"/>
      <protection/>
    </xf>
    <xf numFmtId="14" fontId="2" fillId="0" borderId="0" xfId="0" applyNumberFormat="1" applyFont="1" applyFill="1" applyBorder="1" applyAlignment="1" applyProtection="1">
      <alignment horizontal="left" wrapText="1"/>
      <protection/>
    </xf>
    <xf numFmtId="14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4" fontId="4" fillId="0" borderId="9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oned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C1">
      <selection activeCell="B30" sqref="B30"/>
    </sheetView>
  </sheetViews>
  <sheetFormatPr defaultColWidth="11.421875" defaultRowHeight="15"/>
  <cols>
    <col min="1" max="1" width="19.57421875" style="0" customWidth="1"/>
    <col min="2" max="2" width="39.00390625" style="0" customWidth="1"/>
    <col min="3" max="3" width="20.140625" style="0" customWidth="1"/>
    <col min="4" max="4" width="17.421875" style="0" customWidth="1"/>
    <col min="5" max="5" width="20.140625" style="0" customWidth="1"/>
    <col min="6" max="6" width="17.57421875" style="0" customWidth="1"/>
    <col min="7" max="7" width="22.140625" style="0" customWidth="1"/>
    <col min="8" max="8" width="18.00390625" style="0" customWidth="1"/>
    <col min="9" max="9" width="22.28125" style="0" customWidth="1"/>
  </cols>
  <sheetData>
    <row r="1" spans="1:9" ht="18">
      <c r="A1" s="202" t="s">
        <v>0</v>
      </c>
      <c r="B1" s="203"/>
      <c r="C1" s="203"/>
      <c r="D1" s="203"/>
      <c r="E1" s="203"/>
      <c r="F1" s="203"/>
      <c r="G1" s="203"/>
      <c r="H1" s="203"/>
      <c r="I1" s="204"/>
    </row>
    <row r="2" spans="1:9" ht="15.75">
      <c r="A2" s="205" t="s">
        <v>1</v>
      </c>
      <c r="B2" s="206"/>
      <c r="C2" s="206"/>
      <c r="D2" s="206"/>
      <c r="E2" s="206"/>
      <c r="F2" s="206"/>
      <c r="G2" s="206"/>
      <c r="H2" s="206"/>
      <c r="I2" s="207"/>
    </row>
    <row r="3" spans="1:9" ht="18">
      <c r="A3" s="208" t="s">
        <v>2</v>
      </c>
      <c r="B3" s="209"/>
      <c r="C3" s="209"/>
      <c r="D3" s="209"/>
      <c r="E3" s="209"/>
      <c r="F3" s="209"/>
      <c r="G3" s="209"/>
      <c r="H3" s="209"/>
      <c r="I3" s="210"/>
    </row>
    <row r="4" spans="1:9" ht="15.75">
      <c r="A4" s="205" t="s">
        <v>3</v>
      </c>
      <c r="B4" s="206"/>
      <c r="C4" s="206"/>
      <c r="D4" s="206"/>
      <c r="E4" s="206"/>
      <c r="F4" s="206"/>
      <c r="G4" s="206"/>
      <c r="H4" s="206"/>
      <c r="I4" s="207"/>
    </row>
    <row r="5" spans="1:9" ht="20.25">
      <c r="A5" s="211" t="s">
        <v>4</v>
      </c>
      <c r="B5" s="212"/>
      <c r="C5" s="212"/>
      <c r="D5" s="212"/>
      <c r="E5" s="212"/>
      <c r="F5" s="212"/>
      <c r="G5" s="212"/>
      <c r="H5" s="212"/>
      <c r="I5" s="213"/>
    </row>
    <row r="6" spans="1:9" ht="15">
      <c r="A6" s="2"/>
      <c r="B6" s="3"/>
      <c r="C6" s="3"/>
      <c r="D6" s="3"/>
      <c r="E6" s="3"/>
      <c r="F6" s="3"/>
      <c r="G6" s="3"/>
      <c r="H6" s="3"/>
      <c r="I6" s="4"/>
    </row>
    <row r="7" spans="1:9" ht="15.75">
      <c r="A7" s="200" t="s">
        <v>5</v>
      </c>
      <c r="B7" s="201"/>
      <c r="C7" s="6" t="s">
        <v>6</v>
      </c>
      <c r="D7" s="3"/>
      <c r="E7" s="3"/>
      <c r="F7" s="3"/>
      <c r="G7" s="7" t="s">
        <v>7</v>
      </c>
      <c r="H7" s="8"/>
      <c r="I7" s="9" t="s">
        <v>8</v>
      </c>
    </row>
    <row r="8" spans="1:9" ht="20.25">
      <c r="A8" s="200" t="s">
        <v>9</v>
      </c>
      <c r="B8" s="201"/>
      <c r="C8" s="5" t="s">
        <v>10</v>
      </c>
      <c r="D8" s="3"/>
      <c r="E8" s="10"/>
      <c r="F8" s="3"/>
      <c r="G8" s="7" t="s">
        <v>11</v>
      </c>
      <c r="H8" s="8"/>
      <c r="I8" s="11">
        <v>2012</v>
      </c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5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">
      <c r="A11" s="17" t="s">
        <v>12</v>
      </c>
      <c r="B11" s="17" t="s">
        <v>13</v>
      </c>
      <c r="C11" s="17" t="s">
        <v>14</v>
      </c>
      <c r="D11" s="17" t="s">
        <v>15</v>
      </c>
      <c r="E11" s="17" t="s">
        <v>15</v>
      </c>
      <c r="F11" s="17" t="s">
        <v>16</v>
      </c>
      <c r="G11" s="17" t="s">
        <v>16</v>
      </c>
      <c r="H11" s="17" t="s">
        <v>17</v>
      </c>
      <c r="I11" s="17" t="s">
        <v>17</v>
      </c>
    </row>
    <row r="12" spans="1:9" ht="15.75" thickBot="1">
      <c r="A12" s="18" t="s">
        <v>18</v>
      </c>
      <c r="B12" s="18"/>
      <c r="C12" s="18" t="s">
        <v>19</v>
      </c>
      <c r="D12" s="18" t="s">
        <v>20</v>
      </c>
      <c r="E12" s="18" t="s">
        <v>22</v>
      </c>
      <c r="F12" s="18" t="s">
        <v>24</v>
      </c>
      <c r="G12" s="18" t="s">
        <v>25</v>
      </c>
      <c r="H12" s="18" t="s">
        <v>24</v>
      </c>
      <c r="I12" s="18" t="s">
        <v>22</v>
      </c>
    </row>
    <row r="13" spans="1:9" ht="15.75" thickBot="1">
      <c r="A13" s="19">
        <v>1</v>
      </c>
      <c r="B13" s="20">
        <v>2</v>
      </c>
      <c r="C13" s="20"/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1">
        <v>8</v>
      </c>
    </row>
    <row r="14" spans="1:9" ht="16.5" thickBot="1">
      <c r="A14" s="23"/>
      <c r="B14" s="24" t="s">
        <v>26</v>
      </c>
      <c r="C14" s="25">
        <v>4700894478</v>
      </c>
      <c r="D14" s="25">
        <v>143793530.19</v>
      </c>
      <c r="E14" s="26">
        <v>1666757305.73</v>
      </c>
      <c r="F14" s="25">
        <v>235900420.15</v>
      </c>
      <c r="G14" s="25">
        <v>1158632232.63</v>
      </c>
      <c r="H14" s="25">
        <v>237815530.15</v>
      </c>
      <c r="I14" s="25">
        <v>1158569382.63</v>
      </c>
    </row>
    <row r="15" spans="1:9" ht="16.5" thickBot="1">
      <c r="A15" s="27"/>
      <c r="B15" s="28" t="s">
        <v>27</v>
      </c>
      <c r="C15" s="29">
        <v>0</v>
      </c>
      <c r="D15" s="29">
        <v>0</v>
      </c>
      <c r="E15" s="30">
        <v>0</v>
      </c>
      <c r="F15" s="29">
        <v>0</v>
      </c>
      <c r="G15" s="29">
        <v>0</v>
      </c>
      <c r="H15" s="29">
        <v>0</v>
      </c>
      <c r="I15" s="31">
        <v>0</v>
      </c>
    </row>
    <row r="16" spans="1:9" ht="16.5" thickBot="1">
      <c r="A16" s="33" t="s">
        <v>28</v>
      </c>
      <c r="B16" s="34" t="s">
        <v>29</v>
      </c>
      <c r="C16" s="35">
        <v>0</v>
      </c>
      <c r="D16" s="35"/>
      <c r="E16" s="36">
        <v>0</v>
      </c>
      <c r="F16" s="35"/>
      <c r="G16" s="37">
        <v>0</v>
      </c>
      <c r="H16" s="35"/>
      <c r="I16" s="38">
        <v>0</v>
      </c>
    </row>
    <row r="17" spans="1:9" ht="16.5" thickBot="1">
      <c r="A17" s="33"/>
      <c r="B17" s="28" t="s">
        <v>30</v>
      </c>
      <c r="C17" s="39">
        <v>4612740494</v>
      </c>
      <c r="D17" s="39">
        <v>143793530.19</v>
      </c>
      <c r="E17" s="40">
        <v>1666757305.73</v>
      </c>
      <c r="F17" s="39">
        <v>235900420.15</v>
      </c>
      <c r="G17" s="39">
        <v>1158632232.63</v>
      </c>
      <c r="H17" s="39">
        <v>237815530.15</v>
      </c>
      <c r="I17" s="39">
        <v>1158569382.63</v>
      </c>
    </row>
    <row r="18" spans="1:9" ht="15.75">
      <c r="A18" s="33" t="s">
        <v>31</v>
      </c>
      <c r="B18" s="41" t="s">
        <v>32</v>
      </c>
      <c r="C18" s="42">
        <v>4259765059</v>
      </c>
      <c r="D18" s="42">
        <v>101151415.78999999</v>
      </c>
      <c r="E18" s="43">
        <v>1337895767.19</v>
      </c>
      <c r="F18" s="42">
        <v>197768528.5</v>
      </c>
      <c r="G18" s="42">
        <v>834282272.84</v>
      </c>
      <c r="H18" s="42">
        <v>199743638.5</v>
      </c>
      <c r="I18" s="42">
        <v>834279422.84</v>
      </c>
    </row>
    <row r="19" spans="1:9" ht="15.75">
      <c r="A19" s="33" t="s">
        <v>33</v>
      </c>
      <c r="B19" s="44" t="s">
        <v>34</v>
      </c>
      <c r="C19" s="45">
        <v>792390880</v>
      </c>
      <c r="D19" s="45">
        <v>547531.86</v>
      </c>
      <c r="E19" s="36">
        <v>12028105.94</v>
      </c>
      <c r="F19" s="45">
        <v>1261544.58</v>
      </c>
      <c r="G19" s="45">
        <v>12022718.66</v>
      </c>
      <c r="H19" s="45">
        <v>1261544.58</v>
      </c>
      <c r="I19" s="45">
        <v>12022718.66</v>
      </c>
    </row>
    <row r="20" spans="1:9" ht="15.75">
      <c r="A20" s="33" t="s">
        <v>35</v>
      </c>
      <c r="B20" s="44" t="s">
        <v>36</v>
      </c>
      <c r="C20" s="45">
        <v>49612000</v>
      </c>
      <c r="D20" s="45">
        <v>8825280</v>
      </c>
      <c r="E20" s="36">
        <v>10706057.94</v>
      </c>
      <c r="F20" s="45">
        <v>0</v>
      </c>
      <c r="G20" s="45">
        <v>1880777.94</v>
      </c>
      <c r="H20" s="45">
        <v>0</v>
      </c>
      <c r="I20" s="45">
        <v>1880777.94</v>
      </c>
    </row>
    <row r="21" spans="1:9" ht="15.75">
      <c r="A21" s="33" t="s">
        <v>37</v>
      </c>
      <c r="B21" s="44" t="s">
        <v>38</v>
      </c>
      <c r="C21" s="45">
        <v>380521400</v>
      </c>
      <c r="D21" s="45">
        <v>12557180.9</v>
      </c>
      <c r="E21" s="36">
        <v>161832735.77</v>
      </c>
      <c r="F21" s="45">
        <v>34168751.83</v>
      </c>
      <c r="G21" s="45">
        <v>146669363.7</v>
      </c>
      <c r="H21" s="45">
        <v>34168751.83</v>
      </c>
      <c r="I21" s="45">
        <v>146669363.7</v>
      </c>
    </row>
    <row r="22" spans="1:9" ht="15.75">
      <c r="A22" s="33" t="s">
        <v>39</v>
      </c>
      <c r="B22" s="44" t="s">
        <v>40</v>
      </c>
      <c r="C22" s="45">
        <v>1784843220</v>
      </c>
      <c r="D22" s="45">
        <v>20241131.86</v>
      </c>
      <c r="E22" s="36">
        <v>578671369.5300001</v>
      </c>
      <c r="F22" s="45">
        <v>68852057.45</v>
      </c>
      <c r="G22" s="45">
        <v>290152933.6</v>
      </c>
      <c r="H22" s="45">
        <v>68852057.45</v>
      </c>
      <c r="I22" s="45">
        <v>290152933.6</v>
      </c>
    </row>
    <row r="23" spans="1:9" ht="15.75">
      <c r="A23" s="33" t="s">
        <v>41</v>
      </c>
      <c r="B23" s="44" t="s">
        <v>42</v>
      </c>
      <c r="C23" s="45">
        <v>261700000</v>
      </c>
      <c r="D23" s="45">
        <v>394988.57</v>
      </c>
      <c r="E23" s="36">
        <v>216342077.55999997</v>
      </c>
      <c r="F23" s="45">
        <v>31277473.29</v>
      </c>
      <c r="G23" s="45">
        <v>76851802.28</v>
      </c>
      <c r="H23" s="45">
        <v>31277473.29</v>
      </c>
      <c r="I23" s="45">
        <v>76851802.28</v>
      </c>
    </row>
    <row r="24" spans="1:9" ht="15.75">
      <c r="A24" s="33" t="s">
        <v>43</v>
      </c>
      <c r="B24" s="44" t="s">
        <v>44</v>
      </c>
      <c r="C24" s="45">
        <v>20900000</v>
      </c>
      <c r="D24" s="45">
        <v>1228147.54</v>
      </c>
      <c r="E24" s="36">
        <v>6725668.87</v>
      </c>
      <c r="F24" s="45">
        <v>126722.87</v>
      </c>
      <c r="G24" s="45">
        <v>2638503.1999999997</v>
      </c>
      <c r="H24" s="45">
        <v>126722.87</v>
      </c>
      <c r="I24" s="45">
        <v>2638503.1999999997</v>
      </c>
    </row>
    <row r="25" spans="1:9" ht="15.75">
      <c r="A25" s="33" t="s">
        <v>45</v>
      </c>
      <c r="B25" s="44" t="s">
        <v>46</v>
      </c>
      <c r="C25" s="45">
        <v>749401127</v>
      </c>
      <c r="D25" s="45">
        <v>49558009.65</v>
      </c>
      <c r="E25" s="36">
        <v>258833801.71</v>
      </c>
      <c r="F25" s="45">
        <v>49724930.11</v>
      </c>
      <c r="G25" s="45">
        <v>258790288.63</v>
      </c>
      <c r="H25" s="45">
        <v>49814620.11</v>
      </c>
      <c r="I25" s="45">
        <v>258787438.63</v>
      </c>
    </row>
    <row r="26" spans="1:9" ht="15.75">
      <c r="A26" s="33" t="s">
        <v>47</v>
      </c>
      <c r="B26" s="44" t="s">
        <v>48</v>
      </c>
      <c r="C26" s="45">
        <v>0</v>
      </c>
      <c r="D26" s="45">
        <v>0</v>
      </c>
      <c r="E26" s="36">
        <v>0</v>
      </c>
      <c r="F26" s="45">
        <v>0</v>
      </c>
      <c r="G26" s="45">
        <v>0</v>
      </c>
      <c r="H26" s="45">
        <v>0</v>
      </c>
      <c r="I26" s="45">
        <v>0</v>
      </c>
    </row>
    <row r="27" spans="1:9" ht="15.75">
      <c r="A27" s="33" t="s">
        <v>49</v>
      </c>
      <c r="B27" s="44" t="s">
        <v>50</v>
      </c>
      <c r="C27" s="35">
        <v>121642632</v>
      </c>
      <c r="D27" s="45">
        <v>51257.03</v>
      </c>
      <c r="E27" s="36">
        <v>71315222.49000001</v>
      </c>
      <c r="F27" s="45">
        <v>8056577.37</v>
      </c>
      <c r="G27" s="45">
        <v>30996834.830000002</v>
      </c>
      <c r="H27" s="45">
        <v>8056577.37</v>
      </c>
      <c r="I27" s="45">
        <v>30996834.830000002</v>
      </c>
    </row>
    <row r="28" spans="1:9" ht="15.75">
      <c r="A28" s="33" t="s">
        <v>51</v>
      </c>
      <c r="B28" s="44" t="s">
        <v>52</v>
      </c>
      <c r="C28" s="35">
        <v>88000000</v>
      </c>
      <c r="D28" s="45">
        <v>1660987.24</v>
      </c>
      <c r="E28" s="36">
        <v>15353826.24</v>
      </c>
      <c r="F28" s="45">
        <v>4300471</v>
      </c>
      <c r="G28" s="45">
        <v>14279050</v>
      </c>
      <c r="H28" s="45">
        <v>6185891</v>
      </c>
      <c r="I28" s="45">
        <v>14279050</v>
      </c>
    </row>
    <row r="29" spans="1:9" ht="15.75">
      <c r="A29" s="33" t="s">
        <v>53</v>
      </c>
      <c r="B29" s="44" t="s">
        <v>54</v>
      </c>
      <c r="C29" s="35">
        <v>7500000</v>
      </c>
      <c r="D29" s="45">
        <v>6086901.14</v>
      </c>
      <c r="E29" s="36">
        <v>6086901.14</v>
      </c>
      <c r="F29" s="45"/>
      <c r="G29" s="45"/>
      <c r="H29" s="45"/>
      <c r="I29" s="45"/>
    </row>
    <row r="30" spans="1:9" ht="15.75">
      <c r="A30" s="33" t="s">
        <v>55</v>
      </c>
      <c r="B30" s="44" t="s">
        <v>56</v>
      </c>
      <c r="C30" s="35">
        <v>3253800</v>
      </c>
      <c r="D30" s="45">
        <v>0</v>
      </c>
      <c r="E30" s="36">
        <v>0</v>
      </c>
      <c r="F30" s="45">
        <v>0</v>
      </c>
      <c r="G30" s="45">
        <v>0</v>
      </c>
      <c r="H30" s="45">
        <v>0</v>
      </c>
      <c r="I30" s="45">
        <v>0</v>
      </c>
    </row>
    <row r="31" spans="1:9" ht="15.75">
      <c r="A31" s="33" t="s">
        <v>57</v>
      </c>
      <c r="B31" s="41" t="s">
        <v>32</v>
      </c>
      <c r="C31" s="46">
        <v>216733815</v>
      </c>
      <c r="D31" s="45">
        <v>34924910.16</v>
      </c>
      <c r="E31" s="36">
        <v>202326700.16</v>
      </c>
      <c r="F31" s="45">
        <v>34255300</v>
      </c>
      <c r="G31" s="45">
        <v>201657090</v>
      </c>
      <c r="H31" s="45">
        <v>34255300</v>
      </c>
      <c r="I31" s="45">
        <v>201657090</v>
      </c>
    </row>
    <row r="32" spans="1:9" ht="15.75">
      <c r="A32" s="33" t="s">
        <v>58</v>
      </c>
      <c r="B32" s="44" t="s">
        <v>46</v>
      </c>
      <c r="C32" s="35">
        <v>216733815</v>
      </c>
      <c r="D32" s="45">
        <v>34924910.16</v>
      </c>
      <c r="E32" s="36">
        <v>202326700.16</v>
      </c>
      <c r="F32" s="45">
        <v>34255300</v>
      </c>
      <c r="G32" s="45">
        <v>201657090</v>
      </c>
      <c r="H32" s="45">
        <v>34255300</v>
      </c>
      <c r="I32" s="45">
        <v>201657090</v>
      </c>
    </row>
    <row r="33" spans="1:9" ht="15.75">
      <c r="A33" s="33" t="s">
        <v>59</v>
      </c>
      <c r="B33" s="47" t="s">
        <v>60</v>
      </c>
      <c r="C33" s="48">
        <v>136241620</v>
      </c>
      <c r="D33" s="48">
        <v>7717204.24</v>
      </c>
      <c r="E33" s="49">
        <v>126534838.37999998</v>
      </c>
      <c r="F33" s="48">
        <v>3876591.65</v>
      </c>
      <c r="G33" s="48">
        <v>122692869.78999999</v>
      </c>
      <c r="H33" s="48">
        <v>3816591.65</v>
      </c>
      <c r="I33" s="50">
        <v>122632869.78999999</v>
      </c>
    </row>
    <row r="34" spans="1:9" ht="16.5" thickBot="1">
      <c r="A34" s="33" t="s">
        <v>61</v>
      </c>
      <c r="B34" s="51" t="s">
        <v>62</v>
      </c>
      <c r="C34" s="52">
        <v>136241620</v>
      </c>
      <c r="D34" s="35">
        <v>7717204.24</v>
      </c>
      <c r="E34" s="36">
        <v>126534838.37999998</v>
      </c>
      <c r="F34" s="35">
        <v>3876591.65</v>
      </c>
      <c r="G34" s="37">
        <v>122692869.78999999</v>
      </c>
      <c r="H34" s="35">
        <v>3816591.65</v>
      </c>
      <c r="I34" s="38">
        <v>122632869.78999999</v>
      </c>
    </row>
    <row r="35" spans="1:9" ht="16.5" thickBot="1">
      <c r="A35" s="54"/>
      <c r="B35" s="28" t="s">
        <v>63</v>
      </c>
      <c r="C35" s="29">
        <v>88153984</v>
      </c>
      <c r="D35" s="29">
        <v>0</v>
      </c>
      <c r="E35" s="30">
        <v>0</v>
      </c>
      <c r="F35" s="29">
        <v>0</v>
      </c>
      <c r="G35" s="29">
        <v>0</v>
      </c>
      <c r="H35" s="29">
        <v>0</v>
      </c>
      <c r="I35" s="29">
        <v>0</v>
      </c>
    </row>
    <row r="36" spans="1:9" ht="15.75">
      <c r="A36" s="55" t="s">
        <v>64</v>
      </c>
      <c r="B36" s="56" t="s">
        <v>65</v>
      </c>
      <c r="C36" s="52">
        <v>20997984</v>
      </c>
      <c r="D36" s="52">
        <v>0</v>
      </c>
      <c r="E36" s="57">
        <v>0</v>
      </c>
      <c r="F36" s="52">
        <v>0</v>
      </c>
      <c r="G36" s="58">
        <v>0</v>
      </c>
      <c r="H36" s="52">
        <v>0</v>
      </c>
      <c r="I36" s="59">
        <v>0</v>
      </c>
    </row>
    <row r="37" spans="1:9" ht="16.5" thickBot="1">
      <c r="A37" s="55" t="s">
        <v>66</v>
      </c>
      <c r="B37" s="51" t="s">
        <v>67</v>
      </c>
      <c r="C37" s="35">
        <v>67156000</v>
      </c>
      <c r="D37" s="35">
        <v>0</v>
      </c>
      <c r="E37" s="36">
        <v>0</v>
      </c>
      <c r="F37" s="35">
        <v>0</v>
      </c>
      <c r="G37" s="58">
        <v>0</v>
      </c>
      <c r="H37" s="35">
        <v>0</v>
      </c>
      <c r="I37" s="58">
        <v>0</v>
      </c>
    </row>
    <row r="38" spans="1:9" ht="16.5" thickBot="1">
      <c r="A38" s="60"/>
      <c r="B38" s="28" t="s">
        <v>68</v>
      </c>
      <c r="C38" s="29">
        <v>13842873529</v>
      </c>
      <c r="D38" s="29">
        <v>594300996.36</v>
      </c>
      <c r="E38" s="30">
        <v>3098212930.48</v>
      </c>
      <c r="F38" s="29">
        <v>470086719.8</v>
      </c>
      <c r="G38" s="29">
        <v>1079105128.72</v>
      </c>
      <c r="H38" s="29">
        <v>472868656.8</v>
      </c>
      <c r="I38" s="29">
        <v>1079105128.72</v>
      </c>
    </row>
    <row r="39" spans="1:9" ht="15.75">
      <c r="A39" s="61" t="s">
        <v>69</v>
      </c>
      <c r="B39" s="44" t="s">
        <v>70</v>
      </c>
      <c r="C39" s="45">
        <v>11842873529</v>
      </c>
      <c r="D39" s="45">
        <v>594299623.1</v>
      </c>
      <c r="E39" s="57">
        <v>3083204007.22</v>
      </c>
      <c r="F39" s="45">
        <v>470085346.54</v>
      </c>
      <c r="G39" s="45">
        <v>1073237005.46</v>
      </c>
      <c r="H39" s="45">
        <v>472867283.54</v>
      </c>
      <c r="I39" s="58">
        <v>1073237005.46</v>
      </c>
    </row>
    <row r="40" spans="1:9" ht="57.75" customHeight="1" thickBot="1">
      <c r="A40" s="61" t="s">
        <v>71</v>
      </c>
      <c r="B40" s="62" t="s">
        <v>72</v>
      </c>
      <c r="C40" s="35">
        <v>2000000000</v>
      </c>
      <c r="D40" s="35">
        <v>1373.26</v>
      </c>
      <c r="E40" s="63">
        <v>15008923.26</v>
      </c>
      <c r="F40" s="35">
        <v>1373.26</v>
      </c>
      <c r="G40" s="45">
        <v>5868123.26</v>
      </c>
      <c r="H40" s="35">
        <v>1373.26</v>
      </c>
      <c r="I40" s="64">
        <v>5868123.26</v>
      </c>
    </row>
    <row r="41" spans="1:9" ht="18.75" thickBot="1">
      <c r="A41" s="214" t="s">
        <v>73</v>
      </c>
      <c r="B41" s="215"/>
      <c r="C41" s="29">
        <v>18543768007</v>
      </c>
      <c r="D41" s="29">
        <v>738094526.55</v>
      </c>
      <c r="E41" s="29">
        <v>4764970236.21</v>
      </c>
      <c r="F41" s="65">
        <v>705987139.95</v>
      </c>
      <c r="G41" s="65">
        <v>2237737361.3500004</v>
      </c>
      <c r="H41" s="65">
        <v>710684186.95</v>
      </c>
      <c r="I41" s="65">
        <v>2237674511.3500004</v>
      </c>
    </row>
    <row r="42" spans="1:9" ht="15">
      <c r="A42" s="66" t="s">
        <v>74</v>
      </c>
      <c r="B42" s="67"/>
      <c r="C42" s="67"/>
      <c r="D42" s="67"/>
      <c r="E42" s="67"/>
      <c r="F42" s="67"/>
      <c r="G42" s="67"/>
      <c r="H42" s="67"/>
      <c r="I42" s="68"/>
    </row>
    <row r="43" spans="1:9" ht="15">
      <c r="A43" s="196"/>
      <c r="B43" s="197"/>
      <c r="C43" s="197"/>
      <c r="D43" s="197"/>
      <c r="E43" s="197"/>
      <c r="F43" s="197"/>
      <c r="G43" s="197"/>
      <c r="H43" s="197"/>
      <c r="I43" s="198"/>
    </row>
    <row r="44" spans="1:9" ht="15">
      <c r="A44" s="69" t="s">
        <v>75</v>
      </c>
      <c r="B44" s="70"/>
      <c r="C44" s="71"/>
      <c r="D44" s="70"/>
      <c r="E44" s="70"/>
      <c r="F44" s="70"/>
      <c r="G44" s="70"/>
      <c r="H44" s="70"/>
      <c r="I44" s="72"/>
    </row>
    <row r="45" spans="1:9" ht="15">
      <c r="A45" s="69"/>
      <c r="B45" s="70"/>
      <c r="C45" s="71"/>
      <c r="D45" s="71"/>
      <c r="E45" s="71"/>
      <c r="F45" s="70"/>
      <c r="G45" s="70"/>
      <c r="H45" s="70"/>
      <c r="I45" s="72"/>
    </row>
    <row r="46" spans="1:9" ht="15.75" thickBot="1">
      <c r="A46" s="73"/>
      <c r="B46" s="74" t="s">
        <v>76</v>
      </c>
      <c r="C46" s="75"/>
      <c r="D46" s="1"/>
      <c r="E46" s="1"/>
      <c r="F46" s="1"/>
      <c r="G46" s="75"/>
      <c r="H46" s="1"/>
      <c r="I46" s="76"/>
    </row>
    <row r="47" spans="1:9" ht="15.75">
      <c r="A47" s="73"/>
      <c r="B47" s="77"/>
      <c r="C47" s="199" t="s">
        <v>77</v>
      </c>
      <c r="D47" s="199"/>
      <c r="E47" s="199"/>
      <c r="F47" s="1"/>
      <c r="G47" s="78"/>
      <c r="H47" s="1"/>
      <c r="I47" s="76"/>
    </row>
    <row r="48" spans="1:9" ht="15.75" thickBot="1">
      <c r="A48" s="79"/>
      <c r="B48" s="80"/>
      <c r="C48" s="80"/>
      <c r="D48" s="80"/>
      <c r="E48" s="80"/>
      <c r="F48" s="80"/>
      <c r="G48" s="80"/>
      <c r="H48" s="80"/>
      <c r="I48" s="81"/>
    </row>
  </sheetData>
  <mergeCells count="10">
    <mergeCell ref="A43:I43"/>
    <mergeCell ref="C47:E47"/>
    <mergeCell ref="A7:B7"/>
    <mergeCell ref="A8:B8"/>
    <mergeCell ref="A1:I1"/>
    <mergeCell ref="A2:I2"/>
    <mergeCell ref="A3:I3"/>
    <mergeCell ref="A4:I4"/>
    <mergeCell ref="A5:I5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C1">
      <selection activeCell="F29" sqref="F29"/>
    </sheetView>
  </sheetViews>
  <sheetFormatPr defaultColWidth="11.421875" defaultRowHeight="15"/>
  <cols>
    <col min="1" max="1" width="37.28125" style="0" bestFit="1" customWidth="1"/>
    <col min="2" max="2" width="17.7109375" style="0" customWidth="1"/>
    <col min="3" max="3" width="15.140625" style="0" customWidth="1"/>
    <col min="4" max="4" width="16.57421875" style="0" customWidth="1"/>
    <col min="5" max="5" width="16.8515625" style="0" customWidth="1"/>
    <col min="6" max="6" width="16.140625" style="0" customWidth="1"/>
    <col min="8" max="8" width="16.7109375" style="0" customWidth="1"/>
    <col min="11" max="11" width="15.421875" style="0" customWidth="1"/>
  </cols>
  <sheetData>
    <row r="1" spans="1:11" ht="18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5.75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18">
      <c r="A3" s="208" t="s">
        <v>78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0.25">
      <c r="A4" s="211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15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5">
      <c r="A6" s="224" t="s">
        <v>5</v>
      </c>
      <c r="B6" s="225"/>
      <c r="C6" s="82"/>
      <c r="D6" s="3"/>
      <c r="E6" s="83" t="s">
        <v>79</v>
      </c>
      <c r="F6" s="3"/>
      <c r="G6" s="3"/>
      <c r="H6" s="84" t="s">
        <v>80</v>
      </c>
      <c r="I6" s="85" t="s">
        <v>81</v>
      </c>
      <c r="J6" s="86"/>
      <c r="K6" s="4"/>
    </row>
    <row r="7" spans="1:11" ht="15">
      <c r="A7" s="224" t="s">
        <v>9</v>
      </c>
      <c r="B7" s="225"/>
      <c r="C7" s="82"/>
      <c r="D7" s="3"/>
      <c r="E7" s="83" t="s">
        <v>82</v>
      </c>
      <c r="F7" s="3"/>
      <c r="G7" s="3"/>
      <c r="H7" s="84" t="s">
        <v>11</v>
      </c>
      <c r="I7" s="3">
        <v>2012</v>
      </c>
      <c r="J7" s="82"/>
      <c r="K7" s="4"/>
    </row>
    <row r="8" spans="1:11" ht="15.7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15">
      <c r="A9" s="87" t="s">
        <v>83</v>
      </c>
      <c r="B9" s="88"/>
      <c r="C9" s="89" t="s">
        <v>84</v>
      </c>
      <c r="D9" s="88" t="s">
        <v>85</v>
      </c>
      <c r="E9" s="88" t="s">
        <v>85</v>
      </c>
      <c r="F9" s="88" t="s">
        <v>86</v>
      </c>
      <c r="G9" s="88" t="s">
        <v>87</v>
      </c>
      <c r="H9" s="88" t="s">
        <v>88</v>
      </c>
      <c r="I9" s="88" t="s">
        <v>89</v>
      </c>
      <c r="J9" s="88" t="s">
        <v>89</v>
      </c>
      <c r="K9" s="88" t="s">
        <v>90</v>
      </c>
    </row>
    <row r="10" spans="1:11" ht="15">
      <c r="A10" s="90" t="s">
        <v>91</v>
      </c>
      <c r="B10" s="91" t="s">
        <v>92</v>
      </c>
      <c r="C10" s="92" t="s">
        <v>93</v>
      </c>
      <c r="D10" s="91" t="s">
        <v>94</v>
      </c>
      <c r="E10" s="91" t="s">
        <v>94</v>
      </c>
      <c r="F10" s="93" t="s">
        <v>95</v>
      </c>
      <c r="G10" s="91" t="s">
        <v>93</v>
      </c>
      <c r="H10" s="91" t="s">
        <v>95</v>
      </c>
      <c r="I10" s="91" t="s">
        <v>96</v>
      </c>
      <c r="J10" s="91" t="s">
        <v>97</v>
      </c>
      <c r="K10" s="91" t="s">
        <v>98</v>
      </c>
    </row>
    <row r="11" spans="1:11" ht="15.75" thickBot="1">
      <c r="A11" s="94"/>
      <c r="B11" s="95" t="s">
        <v>19</v>
      </c>
      <c r="C11" s="95" t="s">
        <v>21</v>
      </c>
      <c r="D11" s="95" t="s">
        <v>20</v>
      </c>
      <c r="E11" s="95" t="s">
        <v>22</v>
      </c>
      <c r="F11" s="95" t="s">
        <v>24</v>
      </c>
      <c r="G11" s="95" t="s">
        <v>20</v>
      </c>
      <c r="H11" s="95" t="s">
        <v>99</v>
      </c>
      <c r="I11" s="95" t="s">
        <v>24</v>
      </c>
      <c r="J11" s="95" t="s">
        <v>99</v>
      </c>
      <c r="K11" s="95" t="s">
        <v>100</v>
      </c>
    </row>
    <row r="12" spans="1:11" ht="15.75" thickBot="1">
      <c r="A12" s="96">
        <v>1</v>
      </c>
      <c r="B12" s="96">
        <v>2</v>
      </c>
      <c r="C12" s="96">
        <v>3</v>
      </c>
      <c r="D12" s="97">
        <v>3</v>
      </c>
      <c r="E12" s="96">
        <v>4</v>
      </c>
      <c r="F12" s="96">
        <v>5</v>
      </c>
      <c r="G12" s="96"/>
      <c r="H12" s="96">
        <v>6</v>
      </c>
      <c r="I12" s="96">
        <v>7</v>
      </c>
      <c r="J12" s="96">
        <v>8</v>
      </c>
      <c r="K12" s="96">
        <v>9</v>
      </c>
    </row>
    <row r="13" spans="1:11" ht="15">
      <c r="A13" s="98" t="s">
        <v>101</v>
      </c>
      <c r="B13" s="99">
        <v>18543768007</v>
      </c>
      <c r="C13" s="100">
        <v>106257598.2</v>
      </c>
      <c r="D13" s="101">
        <v>678011151.47</v>
      </c>
      <c r="E13" s="102">
        <v>6741200226.620001</v>
      </c>
      <c r="F13" s="103">
        <v>861149677.47</v>
      </c>
      <c r="G13" s="103"/>
      <c r="H13" s="99">
        <v>6645384902.12</v>
      </c>
      <c r="I13" s="100">
        <v>0</v>
      </c>
      <c r="J13" s="104">
        <v>0</v>
      </c>
      <c r="K13" s="105">
        <v>95815324.50000095</v>
      </c>
    </row>
    <row r="14" spans="1:11" ht="15">
      <c r="A14" s="106" t="s">
        <v>102</v>
      </c>
      <c r="B14" s="99"/>
      <c r="C14" s="99">
        <v>0</v>
      </c>
      <c r="D14" s="101">
        <v>362037</v>
      </c>
      <c r="E14" s="102">
        <v>164395070</v>
      </c>
      <c r="F14" s="101">
        <v>362037</v>
      </c>
      <c r="G14" s="101"/>
      <c r="H14" s="99">
        <v>164395070</v>
      </c>
      <c r="I14" s="99">
        <v>0</v>
      </c>
      <c r="J14" s="107">
        <v>0</v>
      </c>
      <c r="K14" s="105">
        <v>0</v>
      </c>
    </row>
    <row r="15" spans="1:11" ht="15">
      <c r="A15" s="106" t="s">
        <v>103</v>
      </c>
      <c r="B15" s="99"/>
      <c r="C15" s="99">
        <v>0</v>
      </c>
      <c r="D15" s="101">
        <v>1433266923</v>
      </c>
      <c r="E15" s="102">
        <v>2052202282</v>
      </c>
      <c r="F15" s="101">
        <v>1433266923</v>
      </c>
      <c r="G15" s="101"/>
      <c r="H15" s="99">
        <v>2052202282</v>
      </c>
      <c r="I15" s="99">
        <v>0</v>
      </c>
      <c r="J15" s="107">
        <v>0</v>
      </c>
      <c r="K15" s="105">
        <v>0</v>
      </c>
    </row>
    <row r="16" spans="1:11" ht="15">
      <c r="A16" s="108"/>
      <c r="B16" s="99"/>
      <c r="C16" s="99"/>
      <c r="D16" s="101"/>
      <c r="E16" s="102"/>
      <c r="F16" s="101"/>
      <c r="G16" s="101"/>
      <c r="H16" s="99"/>
      <c r="I16" s="99"/>
      <c r="J16" s="107"/>
      <c r="K16" s="105"/>
    </row>
    <row r="17" spans="1:11" ht="15">
      <c r="A17" s="109"/>
      <c r="B17" s="99"/>
      <c r="C17" s="99"/>
      <c r="D17" s="99"/>
      <c r="E17" s="107"/>
      <c r="F17" s="99"/>
      <c r="G17" s="99"/>
      <c r="H17" s="99"/>
      <c r="I17" s="99"/>
      <c r="J17" s="107"/>
      <c r="K17" s="105"/>
    </row>
    <row r="18" spans="1:11" ht="15">
      <c r="A18" s="109"/>
      <c r="B18" s="99"/>
      <c r="C18" s="99"/>
      <c r="D18" s="99"/>
      <c r="E18" s="107"/>
      <c r="F18" s="99"/>
      <c r="G18" s="99"/>
      <c r="H18" s="99"/>
      <c r="I18" s="99"/>
      <c r="J18" s="107"/>
      <c r="K18" s="105"/>
    </row>
    <row r="19" spans="1:11" ht="15">
      <c r="A19" s="109"/>
      <c r="B19" s="99"/>
      <c r="C19" s="99"/>
      <c r="D19" s="99"/>
      <c r="E19" s="107"/>
      <c r="F19" s="99"/>
      <c r="G19" s="99"/>
      <c r="H19" s="99"/>
      <c r="I19" s="99"/>
      <c r="J19" s="107"/>
      <c r="K19" s="105"/>
    </row>
    <row r="20" spans="1:11" ht="15">
      <c r="A20" s="109"/>
      <c r="B20" s="99"/>
      <c r="C20" s="99"/>
      <c r="D20" s="99"/>
      <c r="E20" s="107"/>
      <c r="F20" s="99"/>
      <c r="G20" s="99"/>
      <c r="H20" s="99"/>
      <c r="I20" s="99"/>
      <c r="J20" s="107"/>
      <c r="K20" s="105"/>
    </row>
    <row r="21" spans="1:11" ht="15">
      <c r="A21" s="109"/>
      <c r="B21" s="99"/>
      <c r="C21" s="99"/>
      <c r="D21" s="99"/>
      <c r="E21" s="107"/>
      <c r="F21" s="99"/>
      <c r="G21" s="99"/>
      <c r="H21" s="107"/>
      <c r="I21" s="99"/>
      <c r="J21" s="107"/>
      <c r="K21" s="105"/>
    </row>
    <row r="22" spans="1:11" ht="15.75" thickBot="1">
      <c r="A22" s="110" t="s">
        <v>104</v>
      </c>
      <c r="B22" s="111">
        <v>18543768007</v>
      </c>
      <c r="C22" s="111">
        <v>106257598.2</v>
      </c>
      <c r="D22" s="111">
        <v>2111640111.47</v>
      </c>
      <c r="E22" s="111">
        <v>8957797578.62</v>
      </c>
      <c r="F22" s="111">
        <v>2294778637.4700003</v>
      </c>
      <c r="G22" s="111"/>
      <c r="H22" s="111">
        <v>8861982254.119999</v>
      </c>
      <c r="I22" s="111">
        <v>0</v>
      </c>
      <c r="J22" s="111">
        <v>0</v>
      </c>
      <c r="K22" s="112">
        <v>95815324.50000095</v>
      </c>
    </row>
    <row r="23" spans="1:11" ht="15">
      <c r="A23" s="113" t="s">
        <v>105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15">
      <c r="A24" s="114"/>
      <c r="B24" s="1"/>
      <c r="C24" s="1"/>
      <c r="D24" s="1"/>
      <c r="E24" s="32"/>
      <c r="F24" s="1"/>
      <c r="G24" s="1"/>
      <c r="H24" s="1"/>
      <c r="I24" s="1"/>
      <c r="J24" s="1"/>
      <c r="K24" s="76"/>
    </row>
    <row r="25" spans="1:11" ht="15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8"/>
    </row>
    <row r="26" spans="1:11" ht="15">
      <c r="A26" s="219"/>
      <c r="B26" s="220"/>
      <c r="C26" s="220"/>
      <c r="D26" s="220"/>
      <c r="E26" s="220"/>
      <c r="F26" s="220"/>
      <c r="G26" s="220"/>
      <c r="H26" s="220"/>
      <c r="I26" s="220"/>
      <c r="J26" s="220"/>
      <c r="K26" s="221"/>
    </row>
    <row r="27" spans="1:11" ht="15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1"/>
    </row>
    <row r="28" spans="1:11" ht="15">
      <c r="A28" s="73"/>
      <c r="B28" s="1"/>
      <c r="C28" s="1"/>
      <c r="D28" s="1"/>
      <c r="E28" s="1"/>
      <c r="F28" s="1"/>
      <c r="G28" s="1"/>
      <c r="H28" s="32"/>
      <c r="I28" s="1"/>
      <c r="J28" s="1"/>
      <c r="K28" s="76"/>
    </row>
    <row r="29" spans="1:11" ht="15">
      <c r="A29" s="73"/>
      <c r="B29" s="32"/>
      <c r="C29" s="1"/>
      <c r="D29" s="1"/>
      <c r="E29" s="32"/>
      <c r="F29" s="1"/>
      <c r="G29" s="1"/>
      <c r="H29" s="1"/>
      <c r="I29" s="1"/>
      <c r="J29" s="1"/>
      <c r="K29" s="76"/>
    </row>
    <row r="30" spans="1:11" ht="15">
      <c r="A30" s="73"/>
      <c r="B30" s="1"/>
      <c r="C30" s="1"/>
      <c r="D30" s="1"/>
      <c r="E30" s="1"/>
      <c r="F30" s="1"/>
      <c r="G30" s="1"/>
      <c r="H30" s="32"/>
      <c r="I30" s="1"/>
      <c r="J30" s="1"/>
      <c r="K30" s="76"/>
    </row>
    <row r="31" spans="1:11" ht="15">
      <c r="A31" s="73"/>
      <c r="B31" s="1"/>
      <c r="C31" s="1"/>
      <c r="D31" s="1"/>
      <c r="E31" s="32"/>
      <c r="F31" s="1"/>
      <c r="G31" s="1"/>
      <c r="H31" s="1"/>
      <c r="I31" s="1"/>
      <c r="J31" s="1"/>
      <c r="K31" s="76"/>
    </row>
    <row r="32" spans="1:11" ht="15.75" thickBot="1">
      <c r="A32" s="115"/>
      <c r="B32" s="116"/>
      <c r="C32" s="116"/>
      <c r="D32" s="53"/>
      <c r="E32" s="1"/>
      <c r="F32" s="1"/>
      <c r="G32" s="1"/>
      <c r="H32" s="1"/>
      <c r="I32" s="1"/>
      <c r="J32" s="75"/>
      <c r="K32" s="76"/>
    </row>
    <row r="33" spans="1:11" ht="15">
      <c r="A33" s="115"/>
      <c r="B33" s="222" t="s">
        <v>106</v>
      </c>
      <c r="C33" s="222"/>
      <c r="D33" s="222"/>
      <c r="E33" s="1"/>
      <c r="F33" s="1"/>
      <c r="G33" s="1"/>
      <c r="H33" s="22"/>
      <c r="I33" s="22"/>
      <c r="J33" s="75"/>
      <c r="K33" s="76"/>
    </row>
    <row r="34" spans="1:11" ht="15">
      <c r="A34" s="73"/>
      <c r="B34" s="223"/>
      <c r="C34" s="223"/>
      <c r="D34" s="223"/>
      <c r="E34" s="1"/>
      <c r="F34" s="1"/>
      <c r="G34" s="1"/>
      <c r="H34" s="118"/>
      <c r="I34" s="22"/>
      <c r="J34" s="1"/>
      <c r="K34" s="76"/>
    </row>
    <row r="35" spans="1:11" ht="15">
      <c r="A35" s="119"/>
      <c r="B35" s="1"/>
      <c r="C35" s="1"/>
      <c r="D35" s="1"/>
      <c r="E35" s="1"/>
      <c r="F35" s="1"/>
      <c r="G35" s="1"/>
      <c r="H35" s="1"/>
      <c r="I35" s="1"/>
      <c r="J35" s="1"/>
      <c r="K35" s="76"/>
    </row>
    <row r="36" spans="1:11" ht="15.75" thickBo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</row>
  </sheetData>
  <mergeCells count="10">
    <mergeCell ref="A25:K25"/>
    <mergeCell ref="A26:K27"/>
    <mergeCell ref="B33:D33"/>
    <mergeCell ref="B34:D34"/>
    <mergeCell ref="A1:K1"/>
    <mergeCell ref="A2:K2"/>
    <mergeCell ref="A3:K3"/>
    <mergeCell ref="A4:K4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0"/>
  <sheetViews>
    <sheetView workbookViewId="0" topLeftCell="A34">
      <selection activeCell="D37" sqref="D37"/>
    </sheetView>
  </sheetViews>
  <sheetFormatPr defaultColWidth="11.421875" defaultRowHeight="15"/>
  <cols>
    <col min="2" max="2" width="28.28125" style="0" customWidth="1"/>
    <col min="3" max="3" width="66.140625" style="0" customWidth="1"/>
    <col min="4" max="4" width="25.00390625" style="0" customWidth="1"/>
    <col min="5" max="5" width="20.140625" style="0" customWidth="1"/>
    <col min="6" max="6" width="32.8515625" style="0" customWidth="1"/>
  </cols>
  <sheetData>
    <row r="1" spans="2:6" ht="15.75" customHeight="1">
      <c r="B1" s="202" t="s">
        <v>0</v>
      </c>
      <c r="C1" s="203"/>
      <c r="D1" s="203"/>
      <c r="E1" s="203"/>
      <c r="F1" s="204"/>
    </row>
    <row r="2" spans="2:6" ht="12" customHeight="1">
      <c r="B2" s="205" t="s">
        <v>1</v>
      </c>
      <c r="C2" s="206"/>
      <c r="D2" s="206"/>
      <c r="E2" s="206"/>
      <c r="F2" s="207"/>
    </row>
    <row r="3" spans="2:6" ht="14.25" customHeight="1">
      <c r="B3" s="208" t="s">
        <v>2</v>
      </c>
      <c r="C3" s="209"/>
      <c r="D3" s="209"/>
      <c r="E3" s="209"/>
      <c r="F3" s="210"/>
    </row>
    <row r="4" spans="2:6" ht="13.5" customHeight="1">
      <c r="B4" s="205" t="s">
        <v>107</v>
      </c>
      <c r="C4" s="206"/>
      <c r="D4" s="206"/>
      <c r="E4" s="206"/>
      <c r="F4" s="207"/>
    </row>
    <row r="5" spans="2:6" ht="20.25">
      <c r="B5" s="211" t="s">
        <v>4</v>
      </c>
      <c r="C5" s="212"/>
      <c r="D5" s="212"/>
      <c r="E5" s="212"/>
      <c r="F5" s="213"/>
    </row>
    <row r="6" spans="2:6" ht="0.75" customHeight="1">
      <c r="B6" s="2"/>
      <c r="C6" s="3"/>
      <c r="D6" s="3"/>
      <c r="E6" s="3"/>
      <c r="F6" s="4"/>
    </row>
    <row r="7" spans="2:6" ht="15.75">
      <c r="B7" s="200" t="s">
        <v>5</v>
      </c>
      <c r="C7" s="201"/>
      <c r="D7" s="6" t="s">
        <v>6</v>
      </c>
      <c r="E7" s="8"/>
      <c r="F7" s="9" t="s">
        <v>108</v>
      </c>
    </row>
    <row r="8" spans="2:6" ht="15.75" customHeight="1" thickBot="1">
      <c r="B8" s="200" t="s">
        <v>9</v>
      </c>
      <c r="C8" s="201"/>
      <c r="D8" s="5" t="s">
        <v>10</v>
      </c>
      <c r="E8" s="8"/>
      <c r="F8" s="11">
        <v>2012</v>
      </c>
    </row>
    <row r="9" spans="2:6" ht="15.75" hidden="1" thickBot="1">
      <c r="B9" s="12"/>
      <c r="C9" s="13"/>
      <c r="D9" s="13"/>
      <c r="E9" s="13"/>
      <c r="F9" s="14"/>
    </row>
    <row r="10" spans="2:6" ht="15">
      <c r="B10" s="15"/>
      <c r="C10" s="16"/>
      <c r="D10" s="16" t="s">
        <v>109</v>
      </c>
      <c r="E10" s="16"/>
      <c r="F10" s="16"/>
    </row>
    <row r="11" spans="2:6" ht="15">
      <c r="B11" s="17" t="s">
        <v>12</v>
      </c>
      <c r="C11" s="17" t="s">
        <v>13</v>
      </c>
      <c r="D11" s="17" t="s">
        <v>110</v>
      </c>
      <c r="E11" s="17" t="s">
        <v>17</v>
      </c>
      <c r="F11" s="17" t="s">
        <v>17</v>
      </c>
    </row>
    <row r="12" spans="2:6" ht="3.75" customHeight="1" thickBot="1">
      <c r="B12" s="18" t="s">
        <v>18</v>
      </c>
      <c r="C12" s="18"/>
      <c r="D12" s="18" t="s">
        <v>111</v>
      </c>
      <c r="E12" s="18" t="s">
        <v>24</v>
      </c>
      <c r="F12" s="18" t="s">
        <v>22</v>
      </c>
    </row>
    <row r="13" spans="2:6" ht="15.75" thickBot="1">
      <c r="B13" s="19">
        <v>1</v>
      </c>
      <c r="C13" s="20">
        <v>2</v>
      </c>
      <c r="D13" s="20"/>
      <c r="E13" s="120"/>
      <c r="F13" s="21">
        <v>8</v>
      </c>
    </row>
    <row r="14" spans="2:6" ht="16.5" thickBot="1">
      <c r="B14" s="27"/>
      <c r="C14" s="28"/>
      <c r="D14" s="39"/>
      <c r="E14" s="39"/>
      <c r="F14" s="39"/>
    </row>
    <row r="15" spans="2:6" ht="16.5" thickBot="1">
      <c r="B15" s="27"/>
      <c r="C15" s="28"/>
      <c r="D15" s="39"/>
      <c r="E15" s="39"/>
      <c r="F15" s="39"/>
    </row>
    <row r="16" spans="2:6" ht="16.5" thickBot="1">
      <c r="B16" s="23"/>
      <c r="C16" s="24" t="s">
        <v>26</v>
      </c>
      <c r="D16" s="25">
        <v>113258239.92999999</v>
      </c>
      <c r="E16" s="25">
        <v>0</v>
      </c>
      <c r="F16" s="25">
        <v>113258239.92999999</v>
      </c>
    </row>
    <row r="17" spans="2:6" ht="16.5" thickBot="1">
      <c r="B17" s="27"/>
      <c r="C17" s="28" t="s">
        <v>27</v>
      </c>
      <c r="D17" s="25">
        <v>1079694</v>
      </c>
      <c r="E17" s="25"/>
      <c r="F17" s="25">
        <v>1079694</v>
      </c>
    </row>
    <row r="18" spans="2:6" ht="16.5" thickBot="1">
      <c r="B18" s="33" t="s">
        <v>28</v>
      </c>
      <c r="C18" s="34" t="s">
        <v>29</v>
      </c>
      <c r="D18" s="121">
        <v>1079694</v>
      </c>
      <c r="E18" s="25"/>
      <c r="F18" s="59">
        <v>1079694</v>
      </c>
    </row>
    <row r="19" spans="2:6" ht="16.5" thickBot="1">
      <c r="B19" s="27"/>
      <c r="C19" s="28" t="s">
        <v>30</v>
      </c>
      <c r="D19" s="39">
        <v>112178545.92999999</v>
      </c>
      <c r="E19" s="39">
        <v>0</v>
      </c>
      <c r="F19" s="39">
        <v>112178545.92999999</v>
      </c>
    </row>
    <row r="20" spans="2:6" ht="15.75">
      <c r="B20" s="33" t="s">
        <v>59</v>
      </c>
      <c r="C20" s="41" t="s">
        <v>112</v>
      </c>
      <c r="D20" s="46">
        <v>41.59</v>
      </c>
      <c r="E20" s="46"/>
      <c r="F20" s="46">
        <v>41.59</v>
      </c>
    </row>
    <row r="21" spans="2:6" ht="15.75">
      <c r="B21" s="33" t="s">
        <v>113</v>
      </c>
      <c r="C21" s="44" t="s">
        <v>114</v>
      </c>
      <c r="D21" s="45">
        <v>41.59</v>
      </c>
      <c r="E21" s="45"/>
      <c r="F21" s="59">
        <v>41.59</v>
      </c>
    </row>
    <row r="22" spans="2:6" ht="15.75">
      <c r="B22" s="33" t="s">
        <v>31</v>
      </c>
      <c r="C22" s="41" t="s">
        <v>32</v>
      </c>
      <c r="D22" s="42">
        <v>112178504.33999999</v>
      </c>
      <c r="E22" s="42">
        <v>0</v>
      </c>
      <c r="F22" s="42">
        <v>112178504.33999999</v>
      </c>
    </row>
    <row r="23" spans="2:6" ht="15.75">
      <c r="B23" s="33" t="s">
        <v>115</v>
      </c>
      <c r="C23" s="41" t="s">
        <v>34</v>
      </c>
      <c r="D23" s="42">
        <v>17123228</v>
      </c>
      <c r="E23" s="42"/>
      <c r="F23" s="42">
        <v>17123228</v>
      </c>
    </row>
    <row r="24" spans="2:6" ht="15.75">
      <c r="B24" s="33" t="s">
        <v>116</v>
      </c>
      <c r="C24" s="44" t="s">
        <v>117</v>
      </c>
      <c r="D24" s="45">
        <v>2325188</v>
      </c>
      <c r="E24" s="42"/>
      <c r="F24" s="59">
        <v>2325188</v>
      </c>
    </row>
    <row r="25" spans="2:6" ht="15.75">
      <c r="B25" s="33" t="s">
        <v>118</v>
      </c>
      <c r="C25" s="44" t="s">
        <v>119</v>
      </c>
      <c r="D25" s="45">
        <v>14798040</v>
      </c>
      <c r="E25" s="42"/>
      <c r="F25" s="59">
        <v>14798040</v>
      </c>
    </row>
    <row r="26" spans="2:6" ht="15.75">
      <c r="B26" s="33"/>
      <c r="C26" s="41" t="s">
        <v>36</v>
      </c>
      <c r="D26" s="42">
        <v>19648934.3</v>
      </c>
      <c r="E26" s="42">
        <v>0</v>
      </c>
      <c r="F26" s="42">
        <v>19648934.299999997</v>
      </c>
    </row>
    <row r="27" spans="2:6" ht="15.75">
      <c r="B27" s="33" t="s">
        <v>120</v>
      </c>
      <c r="C27" s="44" t="s">
        <v>121</v>
      </c>
      <c r="D27" s="45">
        <v>19648934.3</v>
      </c>
      <c r="E27" s="42"/>
      <c r="F27" s="59">
        <v>19648934.299999997</v>
      </c>
    </row>
    <row r="28" spans="2:6" ht="15.75">
      <c r="B28" s="33" t="s">
        <v>122</v>
      </c>
      <c r="C28" s="41" t="s">
        <v>38</v>
      </c>
      <c r="D28" s="42">
        <v>18980096.259999998</v>
      </c>
      <c r="E28" s="42">
        <v>0</v>
      </c>
      <c r="F28" s="42">
        <v>18980096.259999998</v>
      </c>
    </row>
    <row r="29" spans="2:6" ht="15.75">
      <c r="B29" s="33" t="s">
        <v>123</v>
      </c>
      <c r="C29" s="44" t="s">
        <v>124</v>
      </c>
      <c r="D29" s="122">
        <v>600000</v>
      </c>
      <c r="E29" s="42">
        <v>0</v>
      </c>
      <c r="F29" s="59">
        <v>600000</v>
      </c>
    </row>
    <row r="30" spans="2:6" ht="15.75">
      <c r="B30" s="33" t="s">
        <v>125</v>
      </c>
      <c r="C30" s="44" t="s">
        <v>126</v>
      </c>
      <c r="D30" s="122">
        <v>152192</v>
      </c>
      <c r="E30" s="42"/>
      <c r="F30" s="59">
        <v>152192</v>
      </c>
    </row>
    <row r="31" spans="2:6" ht="15.75">
      <c r="B31" s="33" t="s">
        <v>127</v>
      </c>
      <c r="C31" s="44" t="s">
        <v>128</v>
      </c>
      <c r="D31" s="122">
        <v>1615352.76</v>
      </c>
      <c r="E31" s="42"/>
      <c r="F31" s="59">
        <v>1615352.76</v>
      </c>
    </row>
    <row r="32" spans="2:6" ht="15.75">
      <c r="B32" s="33" t="s">
        <v>129</v>
      </c>
      <c r="C32" s="44" t="s">
        <v>130</v>
      </c>
      <c r="D32" s="122">
        <v>12194167.5</v>
      </c>
      <c r="E32" s="42"/>
      <c r="F32" s="59">
        <v>12194167.5</v>
      </c>
    </row>
    <row r="33" spans="2:6" ht="15.75">
      <c r="B33" s="33" t="s">
        <v>131</v>
      </c>
      <c r="C33" s="44" t="s">
        <v>132</v>
      </c>
      <c r="D33" s="45">
        <v>973400</v>
      </c>
      <c r="E33" s="42">
        <v>0</v>
      </c>
      <c r="F33" s="59">
        <v>973400</v>
      </c>
    </row>
    <row r="34" spans="2:6" ht="15.75">
      <c r="B34" s="33" t="s">
        <v>133</v>
      </c>
      <c r="C34" s="44" t="s">
        <v>134</v>
      </c>
      <c r="D34" s="45">
        <v>3444984</v>
      </c>
      <c r="E34" s="42"/>
      <c r="F34" s="59">
        <v>3444984</v>
      </c>
    </row>
    <row r="35" spans="2:6" ht="15.75">
      <c r="B35" s="33" t="s">
        <v>135</v>
      </c>
      <c r="C35" s="41" t="s">
        <v>40</v>
      </c>
      <c r="D35" s="42">
        <v>54080160.88</v>
      </c>
      <c r="E35" s="42">
        <v>0</v>
      </c>
      <c r="F35" s="42">
        <v>54080160.88</v>
      </c>
    </row>
    <row r="36" spans="2:6" ht="15.75">
      <c r="B36" s="33" t="s">
        <v>136</v>
      </c>
      <c r="C36" s="44" t="s">
        <v>137</v>
      </c>
      <c r="D36" s="45">
        <v>33419485.16</v>
      </c>
      <c r="E36" s="42">
        <v>0</v>
      </c>
      <c r="F36" s="59">
        <v>33419485.16</v>
      </c>
    </row>
    <row r="37" spans="2:6" ht="15.75">
      <c r="B37" s="33" t="s">
        <v>138</v>
      </c>
      <c r="C37" s="44" t="s">
        <v>139</v>
      </c>
      <c r="D37" s="45">
        <v>12500641.26</v>
      </c>
      <c r="E37" s="42"/>
      <c r="F37" s="59">
        <v>12500641.26</v>
      </c>
    </row>
    <row r="38" spans="2:6" ht="15.75">
      <c r="B38" s="33" t="s">
        <v>140</v>
      </c>
      <c r="C38" s="44" t="s">
        <v>141</v>
      </c>
      <c r="D38" s="45">
        <v>525896.4</v>
      </c>
      <c r="E38" s="42"/>
      <c r="F38" s="59">
        <v>525896.4</v>
      </c>
    </row>
    <row r="39" spans="2:6" ht="15.75">
      <c r="B39" s="33" t="s">
        <v>142</v>
      </c>
      <c r="C39" s="44" t="s">
        <v>143</v>
      </c>
      <c r="D39" s="45">
        <v>4846832.14</v>
      </c>
      <c r="E39" s="42"/>
      <c r="F39" s="59">
        <v>4846832.14</v>
      </c>
    </row>
    <row r="40" spans="2:6" ht="15.75">
      <c r="B40" s="33" t="s">
        <v>144</v>
      </c>
      <c r="C40" s="44" t="s">
        <v>145</v>
      </c>
      <c r="D40" s="45">
        <v>2787305.92</v>
      </c>
      <c r="E40" s="42"/>
      <c r="F40" s="59">
        <v>2787305.92</v>
      </c>
    </row>
    <row r="41" spans="2:6" ht="15.75">
      <c r="B41" s="33" t="s">
        <v>146</v>
      </c>
      <c r="C41" s="41" t="s">
        <v>147</v>
      </c>
      <c r="D41" s="42">
        <v>6.96</v>
      </c>
      <c r="E41" s="42"/>
      <c r="F41" s="42">
        <v>6.96</v>
      </c>
    </row>
    <row r="42" spans="2:6" ht="15.75">
      <c r="B42" s="33" t="s">
        <v>148</v>
      </c>
      <c r="C42" s="44" t="s">
        <v>149</v>
      </c>
      <c r="D42" s="45">
        <v>6.96</v>
      </c>
      <c r="E42" s="42"/>
      <c r="F42" s="59">
        <v>6.96</v>
      </c>
    </row>
    <row r="43" spans="2:6" ht="15.75">
      <c r="B43" s="33" t="s">
        <v>58</v>
      </c>
      <c r="C43" s="41" t="s">
        <v>150</v>
      </c>
      <c r="D43" s="45">
        <v>2346077.94</v>
      </c>
      <c r="E43" s="45">
        <v>0</v>
      </c>
      <c r="F43" s="45">
        <v>2346077.94</v>
      </c>
    </row>
    <row r="44" spans="2:6" ht="15.75">
      <c r="B44" s="33" t="s">
        <v>151</v>
      </c>
      <c r="C44" s="44" t="s">
        <v>152</v>
      </c>
      <c r="D44" s="45">
        <v>2283935.94</v>
      </c>
      <c r="E44" s="42"/>
      <c r="F44" s="59">
        <v>2283935.94</v>
      </c>
    </row>
    <row r="45" spans="2:6" ht="15.75">
      <c r="B45" s="33" t="s">
        <v>153</v>
      </c>
      <c r="C45" s="44" t="s">
        <v>154</v>
      </c>
      <c r="D45" s="45">
        <v>61051.97</v>
      </c>
      <c r="E45" s="42"/>
      <c r="F45" s="59">
        <v>61051.97</v>
      </c>
    </row>
    <row r="46" spans="2:6" ht="16.5" thickBot="1">
      <c r="B46" s="33" t="s">
        <v>155</v>
      </c>
      <c r="C46" s="44" t="s">
        <v>156</v>
      </c>
      <c r="D46" s="45">
        <v>1090.03</v>
      </c>
      <c r="E46" s="42"/>
      <c r="F46" s="59">
        <v>1090.03</v>
      </c>
    </row>
    <row r="47" spans="2:6" ht="16.5" thickBot="1">
      <c r="B47" s="60"/>
      <c r="C47" s="28" t="s">
        <v>68</v>
      </c>
      <c r="D47" s="29">
        <v>776865277.71</v>
      </c>
      <c r="E47" s="29">
        <v>0</v>
      </c>
      <c r="F47" s="31">
        <v>776865277.71</v>
      </c>
    </row>
    <row r="48" spans="2:6" ht="16.5" thickBot="1">
      <c r="B48" s="61" t="s">
        <v>69</v>
      </c>
      <c r="C48" s="44" t="s">
        <v>70</v>
      </c>
      <c r="D48" s="122">
        <v>776865277.71</v>
      </c>
      <c r="E48" s="123">
        <v>0</v>
      </c>
      <c r="F48" s="59">
        <v>776865277.71</v>
      </c>
    </row>
    <row r="49" spans="2:6" ht="18.75" thickBot="1">
      <c r="B49" s="214" t="s">
        <v>73</v>
      </c>
      <c r="C49" s="215"/>
      <c r="D49" s="29">
        <v>890123517.64</v>
      </c>
      <c r="E49" s="29">
        <v>0</v>
      </c>
      <c r="F49" s="29">
        <v>890123517.64</v>
      </c>
    </row>
    <row r="50" spans="2:6" ht="15">
      <c r="B50" s="66" t="s">
        <v>74</v>
      </c>
      <c r="C50" s="67"/>
      <c r="D50" s="67"/>
      <c r="E50" s="67"/>
      <c r="F50" s="68"/>
    </row>
    <row r="51" spans="2:6" ht="15">
      <c r="B51" s="124"/>
      <c r="C51" s="1"/>
      <c r="D51" s="1"/>
      <c r="E51" s="1"/>
      <c r="F51" s="76"/>
    </row>
    <row r="52" spans="2:6" ht="15">
      <c r="B52" s="226"/>
      <c r="C52" s="227"/>
      <c r="D52" s="227"/>
      <c r="E52" s="227"/>
      <c r="F52" s="228"/>
    </row>
    <row r="53" spans="2:6" ht="15">
      <c r="B53" s="125"/>
      <c r="C53" s="1"/>
      <c r="D53" s="1"/>
      <c r="E53" s="1"/>
      <c r="F53" s="76"/>
    </row>
    <row r="54" spans="2:6" ht="15">
      <c r="B54" s="125"/>
      <c r="C54" s="1"/>
      <c r="D54" s="1"/>
      <c r="E54" s="1"/>
      <c r="F54" s="76"/>
    </row>
    <row r="55" spans="2:6" ht="15">
      <c r="B55" s="125">
        <v>41134</v>
      </c>
      <c r="C55" s="1"/>
      <c r="D55" s="1"/>
      <c r="E55" s="1"/>
      <c r="F55" s="76"/>
    </row>
    <row r="56" spans="2:6" ht="15.75" thickBot="1">
      <c r="B56" s="73"/>
      <c r="C56" s="74" t="s">
        <v>76</v>
      </c>
      <c r="D56" s="75"/>
      <c r="E56" s="1"/>
      <c r="F56" s="76"/>
    </row>
    <row r="57" spans="2:6" ht="9.75" customHeight="1">
      <c r="B57" s="73"/>
      <c r="C57" s="117" t="s">
        <v>157</v>
      </c>
      <c r="D57" s="126"/>
      <c r="E57" s="1"/>
      <c r="F57" s="76"/>
    </row>
    <row r="58" spans="2:6" ht="15" hidden="1">
      <c r="B58" s="73"/>
      <c r="C58" s="1"/>
      <c r="D58" s="1"/>
      <c r="E58" s="1"/>
      <c r="F58" s="76"/>
    </row>
    <row r="59" spans="2:6" ht="15" hidden="1">
      <c r="B59" s="115"/>
      <c r="C59" s="1"/>
      <c r="D59" s="1"/>
      <c r="E59" s="1"/>
      <c r="F59" s="76"/>
    </row>
    <row r="60" spans="2:6" ht="15.75" hidden="1" thickBot="1">
      <c r="B60" s="79"/>
      <c r="C60" s="80"/>
      <c r="D60" s="80"/>
      <c r="E60" s="80"/>
      <c r="F60" s="81"/>
    </row>
  </sheetData>
  <mergeCells count="9">
    <mergeCell ref="B52:F52"/>
    <mergeCell ref="B49:C49"/>
    <mergeCell ref="B7:C7"/>
    <mergeCell ref="B8:C8"/>
    <mergeCell ref="B1:F1"/>
    <mergeCell ref="B2:F2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AE12" sqref="AE12"/>
    </sheetView>
  </sheetViews>
  <sheetFormatPr defaultColWidth="11.421875" defaultRowHeight="15"/>
  <cols>
    <col min="1" max="1" width="14.00390625" style="0" bestFit="1" customWidth="1"/>
    <col min="2" max="2" width="52.421875" style="0" bestFit="1" customWidth="1"/>
    <col min="3" max="3" width="17.28125" style="0" bestFit="1" customWidth="1"/>
    <col min="4" max="4" width="11.421875" style="0" hidden="1" customWidth="1"/>
    <col min="5" max="5" width="28.421875" style="0" hidden="1" customWidth="1"/>
    <col min="6" max="6" width="11.421875" style="0" hidden="1" customWidth="1"/>
    <col min="7" max="7" width="17.28125" style="0" hidden="1" customWidth="1"/>
    <col min="8" max="8" width="15.00390625" style="0" hidden="1" customWidth="1"/>
    <col min="9" max="9" width="11.421875" style="0" hidden="1" customWidth="1"/>
    <col min="10" max="10" width="15.8515625" style="0" customWidth="1"/>
    <col min="11" max="15" width="11.421875" style="0" hidden="1" customWidth="1"/>
    <col min="16" max="16" width="20.140625" style="0" customWidth="1"/>
    <col min="17" max="22" width="11.421875" style="0" hidden="1" customWidth="1"/>
    <col min="23" max="23" width="14.7109375" style="0" customWidth="1"/>
    <col min="24" max="28" width="11.421875" style="0" hidden="1" customWidth="1"/>
    <col min="29" max="29" width="17.28125" style="0" customWidth="1"/>
  </cols>
  <sheetData>
    <row r="1" spans="1:29" ht="18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</row>
    <row r="2" spans="1:29" ht="15.75">
      <c r="A2" s="233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</row>
    <row r="3" spans="1:29" ht="18">
      <c r="A3" s="235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</row>
    <row r="4" spans="1:29" ht="15.75">
      <c r="A4" s="233" t="s">
        <v>158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</row>
    <row r="5" spans="1:29" ht="20.25">
      <c r="A5" s="237" t="s">
        <v>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</row>
    <row r="6" spans="1:29" ht="16.5" thickBo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129"/>
      <c r="W6" s="129"/>
      <c r="X6" s="129"/>
      <c r="Y6" s="129"/>
      <c r="Z6" s="129"/>
      <c r="AA6" s="129"/>
      <c r="AB6" s="129"/>
      <c r="AC6" s="129"/>
    </row>
    <row r="7" spans="1:29" ht="15.75">
      <c r="A7" s="239" t="s">
        <v>5</v>
      </c>
      <c r="B7" s="240"/>
      <c r="C7" s="131" t="s">
        <v>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 t="s">
        <v>159</v>
      </c>
      <c r="Q7" s="134"/>
      <c r="R7" s="134"/>
      <c r="S7" s="134"/>
      <c r="T7" s="134"/>
      <c r="U7" s="135"/>
      <c r="V7" s="134"/>
      <c r="W7" s="134"/>
      <c r="X7" s="134"/>
      <c r="Y7" s="134"/>
      <c r="Z7" s="134"/>
      <c r="AA7" s="134"/>
      <c r="AB7" s="134"/>
      <c r="AC7" s="136"/>
    </row>
    <row r="8" spans="1:29" ht="15.75">
      <c r="A8" s="241" t="s">
        <v>9</v>
      </c>
      <c r="B8" s="242"/>
      <c r="C8" s="137" t="s">
        <v>10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38" t="s">
        <v>160</v>
      </c>
      <c r="Q8" s="139"/>
      <c r="R8" s="137">
        <v>2012</v>
      </c>
      <c r="S8" s="139"/>
      <c r="T8" s="139"/>
      <c r="U8" s="130"/>
      <c r="V8" s="139"/>
      <c r="W8" s="139"/>
      <c r="X8" s="139"/>
      <c r="Y8" s="139"/>
      <c r="Z8" s="139"/>
      <c r="AA8" s="139"/>
      <c r="AB8" s="139"/>
      <c r="AC8" s="140"/>
    </row>
    <row r="9" spans="1:29" ht="15.75" thickBo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3"/>
    </row>
    <row r="10" spans="1:29" ht="15">
      <c r="A10" s="144"/>
      <c r="B10" s="145"/>
      <c r="C10" s="145" t="s">
        <v>161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</row>
    <row r="11" spans="1:29" ht="15">
      <c r="A11" s="146" t="s">
        <v>12</v>
      </c>
      <c r="B11" s="146" t="s">
        <v>13</v>
      </c>
      <c r="C11" s="146" t="s">
        <v>110</v>
      </c>
      <c r="D11" s="146" t="s">
        <v>16</v>
      </c>
      <c r="E11" s="146" t="s">
        <v>16</v>
      </c>
      <c r="F11" s="146" t="s">
        <v>16</v>
      </c>
      <c r="G11" s="146" t="s">
        <v>16</v>
      </c>
      <c r="H11" s="146" t="s">
        <v>16</v>
      </c>
      <c r="I11" s="146" t="s">
        <v>16</v>
      </c>
      <c r="J11" s="146" t="s">
        <v>16</v>
      </c>
      <c r="K11" s="146" t="s">
        <v>16</v>
      </c>
      <c r="L11" s="146" t="s">
        <v>16</v>
      </c>
      <c r="M11" s="146" t="s">
        <v>16</v>
      </c>
      <c r="N11" s="146" t="s">
        <v>16</v>
      </c>
      <c r="O11" s="146" t="s">
        <v>16</v>
      </c>
      <c r="P11" s="146" t="s">
        <v>16</v>
      </c>
      <c r="Q11" s="146" t="s">
        <v>17</v>
      </c>
      <c r="R11" s="146" t="s">
        <v>17</v>
      </c>
      <c r="S11" s="146" t="s">
        <v>17</v>
      </c>
      <c r="T11" s="146" t="s">
        <v>17</v>
      </c>
      <c r="U11" s="146" t="s">
        <v>17</v>
      </c>
      <c r="V11" s="146" t="s">
        <v>17</v>
      </c>
      <c r="W11" s="146" t="s">
        <v>17</v>
      </c>
      <c r="X11" s="146" t="s">
        <v>17</v>
      </c>
      <c r="Y11" s="146" t="s">
        <v>17</v>
      </c>
      <c r="Z11" s="146" t="s">
        <v>17</v>
      </c>
      <c r="AA11" s="146" t="s">
        <v>17</v>
      </c>
      <c r="AB11" s="146" t="s">
        <v>17</v>
      </c>
      <c r="AC11" s="146" t="s">
        <v>17</v>
      </c>
    </row>
    <row r="12" spans="1:29" ht="15.75" thickBot="1">
      <c r="A12" s="147" t="s">
        <v>18</v>
      </c>
      <c r="B12" s="147"/>
      <c r="C12" s="147" t="s">
        <v>111</v>
      </c>
      <c r="D12" s="147" t="s">
        <v>180</v>
      </c>
      <c r="E12" s="147" t="s">
        <v>181</v>
      </c>
      <c r="F12" s="147" t="s">
        <v>182</v>
      </c>
      <c r="G12" s="147" t="s">
        <v>183</v>
      </c>
      <c r="H12" s="147" t="s">
        <v>184</v>
      </c>
      <c r="I12" s="147" t="s">
        <v>23</v>
      </c>
      <c r="J12" s="147" t="s">
        <v>24</v>
      </c>
      <c r="K12" s="147" t="s">
        <v>185</v>
      </c>
      <c r="L12" s="147" t="s">
        <v>186</v>
      </c>
      <c r="M12" s="147" t="s">
        <v>187</v>
      </c>
      <c r="N12" s="147" t="s">
        <v>188</v>
      </c>
      <c r="O12" s="147" t="s">
        <v>21</v>
      </c>
      <c r="P12" s="147" t="s">
        <v>25</v>
      </c>
      <c r="Q12" s="147" t="s">
        <v>180</v>
      </c>
      <c r="R12" s="147" t="s">
        <v>181</v>
      </c>
      <c r="S12" s="147" t="s">
        <v>182</v>
      </c>
      <c r="T12" s="147" t="s">
        <v>183</v>
      </c>
      <c r="U12" s="147" t="s">
        <v>184</v>
      </c>
      <c r="V12" s="147" t="s">
        <v>23</v>
      </c>
      <c r="W12" s="147" t="s">
        <v>24</v>
      </c>
      <c r="X12" s="147" t="s">
        <v>185</v>
      </c>
      <c r="Y12" s="147" t="s">
        <v>186</v>
      </c>
      <c r="Z12" s="147" t="s">
        <v>187</v>
      </c>
      <c r="AA12" s="147" t="s">
        <v>188</v>
      </c>
      <c r="AB12" s="147" t="s">
        <v>21</v>
      </c>
      <c r="AC12" s="147" t="s">
        <v>22</v>
      </c>
    </row>
    <row r="13" spans="1:29" ht="15.75" thickBot="1">
      <c r="A13" s="148">
        <v>1</v>
      </c>
      <c r="B13" s="149">
        <v>2</v>
      </c>
      <c r="C13" s="149"/>
      <c r="D13" s="149"/>
      <c r="E13" s="149"/>
      <c r="F13" s="149">
        <v>5</v>
      </c>
      <c r="G13" s="149">
        <v>5</v>
      </c>
      <c r="H13" s="149">
        <v>5</v>
      </c>
      <c r="I13" s="149">
        <v>5</v>
      </c>
      <c r="J13" s="149">
        <v>5</v>
      </c>
      <c r="K13" s="149">
        <v>5</v>
      </c>
      <c r="L13" s="149">
        <v>5</v>
      </c>
      <c r="M13" s="149">
        <v>5</v>
      </c>
      <c r="N13" s="149">
        <v>5</v>
      </c>
      <c r="O13" s="149">
        <v>5</v>
      </c>
      <c r="P13" s="149">
        <v>6</v>
      </c>
      <c r="Q13" s="149"/>
      <c r="R13" s="149"/>
      <c r="S13" s="149">
        <v>7</v>
      </c>
      <c r="T13" s="149">
        <v>7</v>
      </c>
      <c r="U13" s="149">
        <v>7</v>
      </c>
      <c r="V13" s="149">
        <v>7</v>
      </c>
      <c r="W13" s="149">
        <v>7</v>
      </c>
      <c r="X13" s="149">
        <v>7</v>
      </c>
      <c r="Y13" s="149">
        <v>7</v>
      </c>
      <c r="Z13" s="149">
        <v>7</v>
      </c>
      <c r="AA13" s="149">
        <v>7</v>
      </c>
      <c r="AB13" s="149">
        <v>7</v>
      </c>
      <c r="AC13" s="150">
        <v>8</v>
      </c>
    </row>
    <row r="14" spans="1:29" ht="16.5" thickBot="1">
      <c r="A14" s="151"/>
      <c r="B14" s="152" t="s">
        <v>26</v>
      </c>
      <c r="C14" s="153">
        <f>C17+C15</f>
        <v>5624115.79</v>
      </c>
      <c r="D14" s="153">
        <f aca="true" t="shared" si="0" ref="D14:AB14">D17</f>
        <v>12202.14</v>
      </c>
      <c r="E14" s="153">
        <f t="shared" si="0"/>
        <v>3946564</v>
      </c>
      <c r="F14" s="153">
        <f t="shared" si="0"/>
        <v>2041.33</v>
      </c>
      <c r="G14" s="153">
        <f t="shared" si="0"/>
        <v>54.44</v>
      </c>
      <c r="H14" s="153">
        <f>H17+H15</f>
        <v>1663253.88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>P17+P15</f>
        <v>5624115.79</v>
      </c>
      <c r="Q14" s="153">
        <f t="shared" si="0"/>
        <v>0</v>
      </c>
      <c r="R14" s="153">
        <f t="shared" si="0"/>
        <v>3958766.14</v>
      </c>
      <c r="S14" s="153">
        <f t="shared" si="0"/>
        <v>2041.33</v>
      </c>
      <c r="T14" s="153">
        <f t="shared" si="0"/>
        <v>54.44</v>
      </c>
      <c r="U14" s="153">
        <f>U17+U15</f>
        <v>1663253.88</v>
      </c>
      <c r="V14" s="153">
        <f t="shared" si="0"/>
        <v>0</v>
      </c>
      <c r="W14" s="153">
        <f t="shared" si="0"/>
        <v>0</v>
      </c>
      <c r="X14" s="153">
        <f t="shared" si="0"/>
        <v>0</v>
      </c>
      <c r="Y14" s="153">
        <f t="shared" si="0"/>
        <v>0</v>
      </c>
      <c r="Z14" s="153">
        <f t="shared" si="0"/>
        <v>0</v>
      </c>
      <c r="AA14" s="153">
        <f t="shared" si="0"/>
        <v>0</v>
      </c>
      <c r="AB14" s="153">
        <f t="shared" si="0"/>
        <v>0</v>
      </c>
      <c r="AC14" s="154">
        <f>AC17+AC15</f>
        <v>5624115.79</v>
      </c>
    </row>
    <row r="15" spans="1:29" ht="16.5" thickBot="1">
      <c r="A15" s="155"/>
      <c r="B15" s="156" t="s">
        <v>27</v>
      </c>
      <c r="C15" s="153">
        <f>+C16</f>
        <v>8637.55</v>
      </c>
      <c r="D15" s="153">
        <f>+D16</f>
        <v>0</v>
      </c>
      <c r="E15" s="153"/>
      <c r="F15" s="153"/>
      <c r="G15" s="153"/>
      <c r="H15" s="153">
        <f>+H16</f>
        <v>8637.55</v>
      </c>
      <c r="I15" s="153"/>
      <c r="J15" s="153"/>
      <c r="K15" s="153"/>
      <c r="L15" s="153"/>
      <c r="M15" s="153"/>
      <c r="N15" s="153"/>
      <c r="O15" s="153"/>
      <c r="P15" s="153">
        <f>+P16</f>
        <v>8637.55</v>
      </c>
      <c r="Q15" s="153">
        <f>+Q16</f>
        <v>0</v>
      </c>
      <c r="R15" s="153"/>
      <c r="S15" s="153"/>
      <c r="T15" s="153"/>
      <c r="U15" s="153">
        <f>+U16</f>
        <v>8637.55</v>
      </c>
      <c r="V15" s="153"/>
      <c r="W15" s="153"/>
      <c r="X15" s="153"/>
      <c r="Y15" s="153"/>
      <c r="Z15" s="153"/>
      <c r="AA15" s="153"/>
      <c r="AB15" s="153"/>
      <c r="AC15" s="154">
        <f>+AC16</f>
        <v>8637.55</v>
      </c>
    </row>
    <row r="16" spans="1:29" ht="16.5" thickBot="1">
      <c r="A16" s="157" t="s">
        <v>28</v>
      </c>
      <c r="B16" s="158" t="s">
        <v>29</v>
      </c>
      <c r="C16" s="159">
        <v>8637.55</v>
      </c>
      <c r="D16" s="159">
        <v>0</v>
      </c>
      <c r="E16" s="159"/>
      <c r="F16" s="159"/>
      <c r="G16" s="159"/>
      <c r="H16" s="159">
        <v>8637.55</v>
      </c>
      <c r="I16" s="159"/>
      <c r="J16" s="159"/>
      <c r="K16" s="159"/>
      <c r="L16" s="159"/>
      <c r="M16" s="159"/>
      <c r="N16" s="159"/>
      <c r="O16" s="159"/>
      <c r="P16" s="127">
        <f>SUM(D16:O16)</f>
        <v>8637.55</v>
      </c>
      <c r="Q16" s="159">
        <v>0</v>
      </c>
      <c r="R16" s="159"/>
      <c r="S16" s="159"/>
      <c r="T16" s="159"/>
      <c r="U16" s="159">
        <v>8637.55</v>
      </c>
      <c r="V16" s="159">
        <v>0</v>
      </c>
      <c r="W16" s="159"/>
      <c r="X16" s="159"/>
      <c r="Y16" s="159"/>
      <c r="Z16" s="159"/>
      <c r="AA16" s="159"/>
      <c r="AB16" s="159"/>
      <c r="AC16" s="127">
        <f>SUM(Q16:AB16)</f>
        <v>8637.55</v>
      </c>
    </row>
    <row r="17" spans="1:29" ht="16.5" thickBot="1">
      <c r="A17" s="155"/>
      <c r="B17" s="156" t="s">
        <v>30</v>
      </c>
      <c r="C17" s="160">
        <f>+C18+C20</f>
        <v>5615478.24</v>
      </c>
      <c r="D17" s="160">
        <f>+D18+D20</f>
        <v>12202.14</v>
      </c>
      <c r="E17" s="160">
        <f>E20</f>
        <v>3946564</v>
      </c>
      <c r="F17" s="160">
        <f aca="true" t="shared" si="1" ref="F17:AB17">F20</f>
        <v>2041.33</v>
      </c>
      <c r="G17" s="160">
        <f t="shared" si="1"/>
        <v>54.44</v>
      </c>
      <c r="H17" s="160">
        <f>H20+H18</f>
        <v>1654616.3299999998</v>
      </c>
      <c r="I17" s="160">
        <f t="shared" si="1"/>
        <v>0</v>
      </c>
      <c r="J17" s="160">
        <f t="shared" si="1"/>
        <v>0</v>
      </c>
      <c r="K17" s="160">
        <f t="shared" si="1"/>
        <v>0</v>
      </c>
      <c r="L17" s="160">
        <f t="shared" si="1"/>
        <v>0</v>
      </c>
      <c r="M17" s="160">
        <f t="shared" si="1"/>
        <v>0</v>
      </c>
      <c r="N17" s="160">
        <f t="shared" si="1"/>
        <v>0</v>
      </c>
      <c r="O17" s="160">
        <f t="shared" si="1"/>
        <v>0</v>
      </c>
      <c r="P17" s="160">
        <f>+P18+P20</f>
        <v>5615478.24</v>
      </c>
      <c r="Q17" s="160">
        <f>+Q18+Q20</f>
        <v>0</v>
      </c>
      <c r="R17" s="160">
        <f>R20+R18</f>
        <v>3958766.14</v>
      </c>
      <c r="S17" s="160">
        <f t="shared" si="1"/>
        <v>2041.33</v>
      </c>
      <c r="T17" s="160">
        <f t="shared" si="1"/>
        <v>54.44</v>
      </c>
      <c r="U17" s="160">
        <f>U20+U18</f>
        <v>1654616.3299999998</v>
      </c>
      <c r="V17" s="160">
        <f t="shared" si="1"/>
        <v>0</v>
      </c>
      <c r="W17" s="160">
        <f t="shared" si="1"/>
        <v>0</v>
      </c>
      <c r="X17" s="160">
        <f t="shared" si="1"/>
        <v>0</v>
      </c>
      <c r="Y17" s="160">
        <f t="shared" si="1"/>
        <v>0</v>
      </c>
      <c r="Z17" s="160">
        <f t="shared" si="1"/>
        <v>0</v>
      </c>
      <c r="AA17" s="160">
        <f t="shared" si="1"/>
        <v>0</v>
      </c>
      <c r="AB17" s="160">
        <f t="shared" si="1"/>
        <v>0</v>
      </c>
      <c r="AC17" s="161">
        <f>+AC18+AC20</f>
        <v>5615478.24</v>
      </c>
    </row>
    <row r="18" spans="1:29" ht="15.75">
      <c r="A18" s="157" t="s">
        <v>59</v>
      </c>
      <c r="B18" s="162" t="s">
        <v>112</v>
      </c>
      <c r="C18" s="163">
        <f>+C19</f>
        <v>997058.66</v>
      </c>
      <c r="D18" s="163">
        <f aca="true" t="shared" si="2" ref="D18:AB18">+D19</f>
        <v>181.96</v>
      </c>
      <c r="E18" s="164">
        <f t="shared" si="2"/>
        <v>0</v>
      </c>
      <c r="F18" s="164">
        <f t="shared" si="2"/>
        <v>0</v>
      </c>
      <c r="G18" s="164">
        <f t="shared" si="2"/>
        <v>0</v>
      </c>
      <c r="H18" s="164">
        <f t="shared" si="2"/>
        <v>996876.7</v>
      </c>
      <c r="I18" s="164">
        <f t="shared" si="2"/>
        <v>0</v>
      </c>
      <c r="J18" s="164">
        <f t="shared" si="2"/>
        <v>0</v>
      </c>
      <c r="K18" s="164">
        <f t="shared" si="2"/>
        <v>0</v>
      </c>
      <c r="L18" s="164">
        <f t="shared" si="2"/>
        <v>0</v>
      </c>
      <c r="M18" s="164">
        <f t="shared" si="2"/>
        <v>0</v>
      </c>
      <c r="N18" s="164">
        <f t="shared" si="2"/>
        <v>0</v>
      </c>
      <c r="O18" s="164">
        <f t="shared" si="2"/>
        <v>0</v>
      </c>
      <c r="P18" s="164">
        <f t="shared" si="2"/>
        <v>997058.6599999999</v>
      </c>
      <c r="Q18" s="163">
        <f t="shared" si="2"/>
        <v>0</v>
      </c>
      <c r="R18" s="164">
        <f>+R19</f>
        <v>181.96</v>
      </c>
      <c r="S18" s="164">
        <f t="shared" si="2"/>
        <v>0</v>
      </c>
      <c r="T18" s="164">
        <f t="shared" si="2"/>
        <v>0</v>
      </c>
      <c r="U18" s="164">
        <f t="shared" si="2"/>
        <v>996876.7</v>
      </c>
      <c r="V18" s="164">
        <f t="shared" si="2"/>
        <v>0</v>
      </c>
      <c r="W18" s="164">
        <f t="shared" si="2"/>
        <v>0</v>
      </c>
      <c r="X18" s="164">
        <f t="shared" si="2"/>
        <v>0</v>
      </c>
      <c r="Y18" s="164">
        <f t="shared" si="2"/>
        <v>0</v>
      </c>
      <c r="Z18" s="164">
        <f t="shared" si="2"/>
        <v>0</v>
      </c>
      <c r="AA18" s="164">
        <f t="shared" si="2"/>
        <v>0</v>
      </c>
      <c r="AB18" s="164">
        <f t="shared" si="2"/>
        <v>0</v>
      </c>
      <c r="AC18" s="165">
        <f>AC19</f>
        <v>997058.6599999999</v>
      </c>
    </row>
    <row r="19" spans="1:29" ht="15.75">
      <c r="A19" s="157" t="s">
        <v>113</v>
      </c>
      <c r="B19" s="166" t="s">
        <v>114</v>
      </c>
      <c r="C19" s="163">
        <v>997058.66</v>
      </c>
      <c r="D19" s="163">
        <v>181.96</v>
      </c>
      <c r="E19" s="167"/>
      <c r="F19" s="167"/>
      <c r="G19" s="167"/>
      <c r="H19" s="167">
        <v>996876.7</v>
      </c>
      <c r="I19" s="167">
        <v>0</v>
      </c>
      <c r="J19" s="167"/>
      <c r="K19" s="167"/>
      <c r="L19" s="167"/>
      <c r="M19" s="167"/>
      <c r="N19" s="167"/>
      <c r="O19" s="167"/>
      <c r="P19" s="127">
        <f>SUM(D19:O19)</f>
        <v>997058.6599999999</v>
      </c>
      <c r="Q19" s="163">
        <v>0</v>
      </c>
      <c r="R19" s="167">
        <v>181.96</v>
      </c>
      <c r="S19" s="167">
        <v>0</v>
      </c>
      <c r="T19" s="167">
        <v>0</v>
      </c>
      <c r="U19" s="167">
        <v>996876.7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27">
        <f>SUM(Q19:AB19)</f>
        <v>997058.6599999999</v>
      </c>
    </row>
    <row r="20" spans="1:29" ht="15.75">
      <c r="A20" s="157" t="s">
        <v>31</v>
      </c>
      <c r="B20" s="162" t="s">
        <v>32</v>
      </c>
      <c r="C20" s="168">
        <f>+C21+C26+C30+C33+C37</f>
        <v>4618419.58</v>
      </c>
      <c r="D20" s="168">
        <f aca="true" t="shared" si="3" ref="D20:AB20">+D21+D26+D30+D33+D37</f>
        <v>12020.18</v>
      </c>
      <c r="E20" s="168">
        <f t="shared" si="3"/>
        <v>3946564</v>
      </c>
      <c r="F20" s="168">
        <f t="shared" si="3"/>
        <v>2041.33</v>
      </c>
      <c r="G20" s="168">
        <f t="shared" si="3"/>
        <v>54.44</v>
      </c>
      <c r="H20" s="168">
        <f t="shared" si="3"/>
        <v>657739.6299999999</v>
      </c>
      <c r="I20" s="168">
        <f t="shared" si="3"/>
        <v>0</v>
      </c>
      <c r="J20" s="168">
        <f t="shared" si="3"/>
        <v>0</v>
      </c>
      <c r="K20" s="168">
        <f t="shared" si="3"/>
        <v>0</v>
      </c>
      <c r="L20" s="168">
        <f t="shared" si="3"/>
        <v>0</v>
      </c>
      <c r="M20" s="168">
        <f t="shared" si="3"/>
        <v>0</v>
      </c>
      <c r="N20" s="168">
        <f t="shared" si="3"/>
        <v>0</v>
      </c>
      <c r="O20" s="168">
        <f t="shared" si="3"/>
        <v>0</v>
      </c>
      <c r="P20" s="168">
        <f t="shared" si="3"/>
        <v>4618419.58</v>
      </c>
      <c r="Q20" s="168">
        <f t="shared" si="3"/>
        <v>0</v>
      </c>
      <c r="R20" s="168">
        <f>+R21+R26+R30+R33+R37</f>
        <v>3958584.18</v>
      </c>
      <c r="S20" s="168">
        <f t="shared" si="3"/>
        <v>2041.33</v>
      </c>
      <c r="T20" s="168">
        <f t="shared" si="3"/>
        <v>54.44</v>
      </c>
      <c r="U20" s="168">
        <f t="shared" si="3"/>
        <v>657739.6299999999</v>
      </c>
      <c r="V20" s="168">
        <f t="shared" si="3"/>
        <v>0</v>
      </c>
      <c r="W20" s="168">
        <f t="shared" si="3"/>
        <v>0</v>
      </c>
      <c r="X20" s="168">
        <f t="shared" si="3"/>
        <v>0</v>
      </c>
      <c r="Y20" s="168">
        <f t="shared" si="3"/>
        <v>0</v>
      </c>
      <c r="Z20" s="168">
        <f t="shared" si="3"/>
        <v>0</v>
      </c>
      <c r="AA20" s="168">
        <f t="shared" si="3"/>
        <v>0</v>
      </c>
      <c r="AB20" s="168">
        <f t="shared" si="3"/>
        <v>0</v>
      </c>
      <c r="AC20" s="169">
        <f>+AC21+AC26+AC30+AC33+AC37</f>
        <v>4618419.58</v>
      </c>
    </row>
    <row r="21" spans="1:29" ht="15.75">
      <c r="A21" s="157" t="s">
        <v>122</v>
      </c>
      <c r="B21" s="162" t="s">
        <v>38</v>
      </c>
      <c r="C21" s="168">
        <f>SUM(C22:C25)</f>
        <v>107961.43000000001</v>
      </c>
      <c r="D21" s="168">
        <f aca="true" t="shared" si="4" ref="D21:AB21">SUM(D22:D25)</f>
        <v>0</v>
      </c>
      <c r="E21" s="168">
        <f t="shared" si="4"/>
        <v>0</v>
      </c>
      <c r="F21" s="168">
        <f t="shared" si="4"/>
        <v>0</v>
      </c>
      <c r="G21" s="168">
        <f t="shared" si="4"/>
        <v>0</v>
      </c>
      <c r="H21" s="168">
        <f t="shared" si="4"/>
        <v>107961.43000000001</v>
      </c>
      <c r="I21" s="168">
        <f t="shared" si="4"/>
        <v>0</v>
      </c>
      <c r="J21" s="168">
        <f t="shared" si="4"/>
        <v>0</v>
      </c>
      <c r="K21" s="168">
        <f t="shared" si="4"/>
        <v>0</v>
      </c>
      <c r="L21" s="168">
        <f t="shared" si="4"/>
        <v>0</v>
      </c>
      <c r="M21" s="168">
        <f t="shared" si="4"/>
        <v>0</v>
      </c>
      <c r="N21" s="168">
        <f t="shared" si="4"/>
        <v>0</v>
      </c>
      <c r="O21" s="168">
        <f t="shared" si="4"/>
        <v>0</v>
      </c>
      <c r="P21" s="168">
        <f t="shared" si="4"/>
        <v>107961.43000000001</v>
      </c>
      <c r="Q21" s="168">
        <f t="shared" si="4"/>
        <v>0</v>
      </c>
      <c r="R21" s="168">
        <f t="shared" si="4"/>
        <v>0</v>
      </c>
      <c r="S21" s="168">
        <f t="shared" si="4"/>
        <v>0</v>
      </c>
      <c r="T21" s="168">
        <f t="shared" si="4"/>
        <v>0</v>
      </c>
      <c r="U21" s="168">
        <f t="shared" si="4"/>
        <v>107961.43000000001</v>
      </c>
      <c r="V21" s="168">
        <f t="shared" si="4"/>
        <v>0</v>
      </c>
      <c r="W21" s="168">
        <f t="shared" si="4"/>
        <v>0</v>
      </c>
      <c r="X21" s="168">
        <f t="shared" si="4"/>
        <v>0</v>
      </c>
      <c r="Y21" s="168">
        <f t="shared" si="4"/>
        <v>0</v>
      </c>
      <c r="Z21" s="168">
        <f t="shared" si="4"/>
        <v>0</v>
      </c>
      <c r="AA21" s="168">
        <f t="shared" si="4"/>
        <v>0</v>
      </c>
      <c r="AB21" s="168">
        <f t="shared" si="4"/>
        <v>0</v>
      </c>
      <c r="AC21" s="169">
        <f>SUM(AC22:AC25)</f>
        <v>107961.43000000001</v>
      </c>
    </row>
    <row r="22" spans="1:29" ht="15.75">
      <c r="A22" s="157" t="s">
        <v>123</v>
      </c>
      <c r="B22" s="166" t="s">
        <v>124</v>
      </c>
      <c r="C22" s="163">
        <f>31962.9-473.04</f>
        <v>31489.86</v>
      </c>
      <c r="D22" s="163">
        <v>0</v>
      </c>
      <c r="E22" s="163"/>
      <c r="F22" s="163"/>
      <c r="G22" s="163"/>
      <c r="H22" s="163">
        <v>31489.86</v>
      </c>
      <c r="I22" s="163">
        <v>0</v>
      </c>
      <c r="J22" s="163"/>
      <c r="K22" s="163"/>
      <c r="L22" s="163"/>
      <c r="M22" s="163"/>
      <c r="N22" s="163"/>
      <c r="O22" s="163"/>
      <c r="P22" s="127">
        <f>SUM(D22:O22)</f>
        <v>31489.86</v>
      </c>
      <c r="Q22" s="163">
        <v>0</v>
      </c>
      <c r="R22" s="163"/>
      <c r="S22" s="163"/>
      <c r="T22" s="163"/>
      <c r="U22" s="163">
        <v>31489.86</v>
      </c>
      <c r="V22" s="163">
        <v>0</v>
      </c>
      <c r="W22" s="163"/>
      <c r="X22" s="163"/>
      <c r="Y22" s="163"/>
      <c r="Z22" s="163"/>
      <c r="AA22" s="163"/>
      <c r="AB22" s="163"/>
      <c r="AC22" s="127">
        <f>SUM(Q22:AB22)</f>
        <v>31489.86</v>
      </c>
    </row>
    <row r="23" spans="1:29" ht="15.75">
      <c r="A23" s="157" t="s">
        <v>127</v>
      </c>
      <c r="B23" s="166" t="s">
        <v>128</v>
      </c>
      <c r="C23" s="163">
        <f>15128.12-1671.5</f>
        <v>13456.62</v>
      </c>
      <c r="D23" s="163">
        <v>0</v>
      </c>
      <c r="E23" s="163"/>
      <c r="F23" s="163"/>
      <c r="G23" s="163"/>
      <c r="H23" s="163">
        <v>13456.62</v>
      </c>
      <c r="I23" s="163">
        <v>0</v>
      </c>
      <c r="J23" s="163"/>
      <c r="K23" s="163"/>
      <c r="L23" s="163"/>
      <c r="M23" s="163"/>
      <c r="N23" s="163"/>
      <c r="O23" s="163"/>
      <c r="P23" s="127">
        <f>SUM(D23:O23)</f>
        <v>13456.62</v>
      </c>
      <c r="Q23" s="163">
        <v>0</v>
      </c>
      <c r="R23" s="163"/>
      <c r="S23" s="163"/>
      <c r="T23" s="163"/>
      <c r="U23" s="163">
        <v>13456.62</v>
      </c>
      <c r="V23" s="163">
        <v>0</v>
      </c>
      <c r="W23" s="163"/>
      <c r="X23" s="163"/>
      <c r="Y23" s="163"/>
      <c r="Z23" s="163"/>
      <c r="AA23" s="163"/>
      <c r="AB23" s="163"/>
      <c r="AC23" s="127">
        <f>SUM(Q23:AB23)</f>
        <v>13456.62</v>
      </c>
    </row>
    <row r="24" spans="1:29" ht="15.75">
      <c r="A24" s="157" t="s">
        <v>129</v>
      </c>
      <c r="B24" s="166" t="s">
        <v>130</v>
      </c>
      <c r="C24" s="163">
        <f>42837.71-3958.4</f>
        <v>38879.31</v>
      </c>
      <c r="D24" s="163">
        <v>0</v>
      </c>
      <c r="E24" s="163"/>
      <c r="F24" s="163"/>
      <c r="G24" s="163"/>
      <c r="H24" s="163">
        <v>38879.31</v>
      </c>
      <c r="I24" s="163">
        <v>0</v>
      </c>
      <c r="J24" s="163"/>
      <c r="K24" s="163"/>
      <c r="L24" s="163"/>
      <c r="M24" s="163"/>
      <c r="N24" s="163"/>
      <c r="O24" s="163"/>
      <c r="P24" s="127">
        <f>SUM(D24:O24)</f>
        <v>38879.31</v>
      </c>
      <c r="Q24" s="163">
        <v>0</v>
      </c>
      <c r="R24" s="163"/>
      <c r="S24" s="163"/>
      <c r="T24" s="163"/>
      <c r="U24" s="163">
        <v>38879.31</v>
      </c>
      <c r="V24" s="163">
        <v>0</v>
      </c>
      <c r="W24" s="163"/>
      <c r="X24" s="163"/>
      <c r="Y24" s="163"/>
      <c r="Z24" s="163"/>
      <c r="AA24" s="163"/>
      <c r="AB24" s="163"/>
      <c r="AC24" s="127">
        <f>SUM(Q24:AB24)</f>
        <v>38879.31</v>
      </c>
    </row>
    <row r="25" spans="1:29" ht="15.75">
      <c r="A25" s="157" t="s">
        <v>131</v>
      </c>
      <c r="B25" s="166" t="s">
        <v>132</v>
      </c>
      <c r="C25" s="163">
        <f>27200-3064.36</f>
        <v>24135.64</v>
      </c>
      <c r="D25" s="163">
        <v>0</v>
      </c>
      <c r="E25" s="163"/>
      <c r="F25" s="163"/>
      <c r="G25" s="163"/>
      <c r="H25" s="163">
        <v>24135.64</v>
      </c>
      <c r="I25" s="163">
        <v>0</v>
      </c>
      <c r="J25" s="163"/>
      <c r="K25" s="163"/>
      <c r="L25" s="163"/>
      <c r="M25" s="163"/>
      <c r="N25" s="163"/>
      <c r="O25" s="163"/>
      <c r="P25" s="127">
        <f>SUM(D25:O25)</f>
        <v>24135.64</v>
      </c>
      <c r="Q25" s="163">
        <v>0</v>
      </c>
      <c r="R25" s="163"/>
      <c r="S25" s="163"/>
      <c r="T25" s="163"/>
      <c r="U25" s="163">
        <v>24135.64</v>
      </c>
      <c r="V25" s="163">
        <v>0</v>
      </c>
      <c r="W25" s="163"/>
      <c r="X25" s="163"/>
      <c r="Y25" s="163"/>
      <c r="Z25" s="163"/>
      <c r="AA25" s="163"/>
      <c r="AB25" s="163"/>
      <c r="AC25" s="127">
        <f>SUM(Q25:AB25)</f>
        <v>24135.64</v>
      </c>
    </row>
    <row r="26" spans="1:29" ht="15.75">
      <c r="A26" s="157" t="s">
        <v>135</v>
      </c>
      <c r="B26" s="162" t="s">
        <v>40</v>
      </c>
      <c r="C26" s="168">
        <f>SUM(C27:C29)</f>
        <v>4034302.7500000005</v>
      </c>
      <c r="D26" s="168">
        <f aca="true" t="shared" si="5" ref="D26:AB26">SUM(D27:D29)</f>
        <v>0</v>
      </c>
      <c r="E26" s="168">
        <f t="shared" si="5"/>
        <v>3946564</v>
      </c>
      <c r="F26" s="168">
        <f t="shared" si="5"/>
        <v>2041.33</v>
      </c>
      <c r="G26" s="168">
        <f t="shared" si="5"/>
        <v>54.44</v>
      </c>
      <c r="H26" s="168">
        <f t="shared" si="5"/>
        <v>85642.98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168">
        <f t="shared" si="5"/>
        <v>0</v>
      </c>
      <c r="M26" s="168">
        <f t="shared" si="5"/>
        <v>0</v>
      </c>
      <c r="N26" s="168">
        <f t="shared" si="5"/>
        <v>0</v>
      </c>
      <c r="O26" s="168">
        <f t="shared" si="5"/>
        <v>0</v>
      </c>
      <c r="P26" s="168">
        <f>SUM(P27:P29)</f>
        <v>4034302.7500000005</v>
      </c>
      <c r="Q26" s="168">
        <f t="shared" si="5"/>
        <v>0</v>
      </c>
      <c r="R26" s="168">
        <f t="shared" si="5"/>
        <v>3946564</v>
      </c>
      <c r="S26" s="168">
        <f t="shared" si="5"/>
        <v>2041.33</v>
      </c>
      <c r="T26" s="168">
        <f t="shared" si="5"/>
        <v>54.44</v>
      </c>
      <c r="U26" s="168">
        <f t="shared" si="5"/>
        <v>85642.98</v>
      </c>
      <c r="V26" s="168">
        <f t="shared" si="5"/>
        <v>0</v>
      </c>
      <c r="W26" s="168">
        <f t="shared" si="5"/>
        <v>0</v>
      </c>
      <c r="X26" s="168">
        <f t="shared" si="5"/>
        <v>0</v>
      </c>
      <c r="Y26" s="168">
        <f t="shared" si="5"/>
        <v>0</v>
      </c>
      <c r="Z26" s="168">
        <f t="shared" si="5"/>
        <v>0</v>
      </c>
      <c r="AA26" s="168">
        <f t="shared" si="5"/>
        <v>0</v>
      </c>
      <c r="AB26" s="168">
        <f t="shared" si="5"/>
        <v>0</v>
      </c>
      <c r="AC26" s="169">
        <f>SUM(AC27:AC29)</f>
        <v>4034302.7500000005</v>
      </c>
    </row>
    <row r="27" spans="1:29" ht="15.75">
      <c r="A27" s="157" t="s">
        <v>136</v>
      </c>
      <c r="B27" s="166" t="s">
        <v>137</v>
      </c>
      <c r="C27" s="163">
        <f>3962563.82-13904.05</f>
        <v>3948659.77</v>
      </c>
      <c r="D27" s="170">
        <v>0</v>
      </c>
      <c r="E27" s="171">
        <v>3946564</v>
      </c>
      <c r="F27" s="171">
        <v>2041.33</v>
      </c>
      <c r="G27" s="171">
        <v>54.44</v>
      </c>
      <c r="H27" s="171">
        <v>0</v>
      </c>
      <c r="I27" s="170">
        <v>0</v>
      </c>
      <c r="J27" s="170">
        <v>0</v>
      </c>
      <c r="K27" s="171"/>
      <c r="L27" s="171">
        <v>0</v>
      </c>
      <c r="M27" s="171"/>
      <c r="N27" s="170"/>
      <c r="O27" s="170">
        <v>0</v>
      </c>
      <c r="P27" s="127">
        <f>SUM(D27:O27)</f>
        <v>3948659.77</v>
      </c>
      <c r="Q27" s="170">
        <v>0</v>
      </c>
      <c r="R27" s="170">
        <v>3946564</v>
      </c>
      <c r="S27" s="171">
        <v>2041.33</v>
      </c>
      <c r="T27" s="171">
        <v>54.44</v>
      </c>
      <c r="U27" s="171">
        <v>0</v>
      </c>
      <c r="V27" s="170">
        <v>0</v>
      </c>
      <c r="W27" s="170">
        <v>0</v>
      </c>
      <c r="X27" s="171"/>
      <c r="Y27" s="171">
        <v>0</v>
      </c>
      <c r="Z27" s="171"/>
      <c r="AA27" s="170"/>
      <c r="AB27" s="170">
        <v>0</v>
      </c>
      <c r="AC27" s="127">
        <f>SUM(Q27:AB27)</f>
        <v>3948659.77</v>
      </c>
    </row>
    <row r="28" spans="1:29" ht="15.75">
      <c r="A28" s="157" t="s">
        <v>138</v>
      </c>
      <c r="B28" s="166" t="s">
        <v>139</v>
      </c>
      <c r="C28" s="163">
        <f>129829.87-20595.28-50590.85</f>
        <v>58643.74</v>
      </c>
      <c r="D28" s="170">
        <v>0</v>
      </c>
      <c r="E28" s="171"/>
      <c r="F28" s="171"/>
      <c r="G28" s="171"/>
      <c r="H28" s="171">
        <v>58643.74</v>
      </c>
      <c r="I28" s="171">
        <v>0</v>
      </c>
      <c r="J28" s="170"/>
      <c r="K28" s="170"/>
      <c r="L28" s="171">
        <v>0</v>
      </c>
      <c r="M28" s="170"/>
      <c r="N28" s="170"/>
      <c r="O28" s="170">
        <v>0</v>
      </c>
      <c r="P28" s="127">
        <f>SUM(D28:O28)</f>
        <v>58643.74</v>
      </c>
      <c r="Q28" s="170">
        <v>0</v>
      </c>
      <c r="R28" s="171"/>
      <c r="S28" s="171"/>
      <c r="T28" s="171"/>
      <c r="U28" s="171">
        <v>58643.74</v>
      </c>
      <c r="V28" s="171">
        <v>0</v>
      </c>
      <c r="W28" s="170"/>
      <c r="X28" s="170"/>
      <c r="Y28" s="171">
        <v>0</v>
      </c>
      <c r="Z28" s="170"/>
      <c r="AA28" s="170"/>
      <c r="AB28" s="170">
        <v>0</v>
      </c>
      <c r="AC28" s="127">
        <f>SUM(Q28:AB28)</f>
        <v>58643.74</v>
      </c>
    </row>
    <row r="29" spans="1:29" ht="15.75">
      <c r="A29" s="157" t="s">
        <v>142</v>
      </c>
      <c r="B29" s="166" t="s">
        <v>143</v>
      </c>
      <c r="C29" s="163">
        <v>26999.24</v>
      </c>
      <c r="D29" s="170">
        <v>0</v>
      </c>
      <c r="E29" s="171"/>
      <c r="F29" s="171"/>
      <c r="G29" s="171"/>
      <c r="H29" s="171">
        <v>26999.24</v>
      </c>
      <c r="I29" s="171">
        <v>0</v>
      </c>
      <c r="J29" s="170"/>
      <c r="K29" s="170"/>
      <c r="L29" s="171"/>
      <c r="M29" s="170"/>
      <c r="N29" s="170"/>
      <c r="O29" s="170"/>
      <c r="P29" s="127">
        <f>SUM(D29:O29)</f>
        <v>26999.24</v>
      </c>
      <c r="Q29" s="170">
        <v>0</v>
      </c>
      <c r="R29" s="171"/>
      <c r="S29" s="171"/>
      <c r="T29" s="171"/>
      <c r="U29" s="171">
        <v>26999.24</v>
      </c>
      <c r="V29" s="171">
        <v>0</v>
      </c>
      <c r="W29" s="170"/>
      <c r="X29" s="170"/>
      <c r="Y29" s="171"/>
      <c r="Z29" s="170"/>
      <c r="AA29" s="170"/>
      <c r="AB29" s="170"/>
      <c r="AC29" s="127">
        <f>SUM(Q29:AB29)</f>
        <v>26999.24</v>
      </c>
    </row>
    <row r="30" spans="1:29" ht="15.75">
      <c r="A30" s="157" t="s">
        <v>162</v>
      </c>
      <c r="B30" s="162" t="s">
        <v>163</v>
      </c>
      <c r="C30" s="168">
        <f>SUM(C31:C32)</f>
        <v>11305.400000000001</v>
      </c>
      <c r="D30" s="168">
        <f aca="true" t="shared" si="6" ref="D30:AB30">SUM(D31:D32)</f>
        <v>0</v>
      </c>
      <c r="E30" s="168">
        <f t="shared" si="6"/>
        <v>0</v>
      </c>
      <c r="F30" s="168">
        <f t="shared" si="6"/>
        <v>0</v>
      </c>
      <c r="G30" s="168">
        <f t="shared" si="6"/>
        <v>0</v>
      </c>
      <c r="H30" s="168">
        <f t="shared" si="6"/>
        <v>11305.4</v>
      </c>
      <c r="I30" s="168">
        <f t="shared" si="6"/>
        <v>0</v>
      </c>
      <c r="J30" s="168">
        <f t="shared" si="6"/>
        <v>0</v>
      </c>
      <c r="K30" s="168">
        <f t="shared" si="6"/>
        <v>0</v>
      </c>
      <c r="L30" s="168">
        <f t="shared" si="6"/>
        <v>0</v>
      </c>
      <c r="M30" s="168">
        <f t="shared" si="6"/>
        <v>0</v>
      </c>
      <c r="N30" s="168">
        <f t="shared" si="6"/>
        <v>0</v>
      </c>
      <c r="O30" s="168">
        <f t="shared" si="6"/>
        <v>0</v>
      </c>
      <c r="P30" s="168">
        <f t="shared" si="6"/>
        <v>11305.4</v>
      </c>
      <c r="Q30" s="168">
        <f t="shared" si="6"/>
        <v>0</v>
      </c>
      <c r="R30" s="168">
        <f t="shared" si="6"/>
        <v>0</v>
      </c>
      <c r="S30" s="168">
        <f t="shared" si="6"/>
        <v>0</v>
      </c>
      <c r="T30" s="168">
        <f t="shared" si="6"/>
        <v>0</v>
      </c>
      <c r="U30" s="168">
        <f t="shared" si="6"/>
        <v>11305.4</v>
      </c>
      <c r="V30" s="168">
        <f t="shared" si="6"/>
        <v>0</v>
      </c>
      <c r="W30" s="168">
        <f t="shared" si="6"/>
        <v>0</v>
      </c>
      <c r="X30" s="168">
        <f t="shared" si="6"/>
        <v>0</v>
      </c>
      <c r="Y30" s="168">
        <f t="shared" si="6"/>
        <v>0</v>
      </c>
      <c r="Z30" s="168">
        <f t="shared" si="6"/>
        <v>0</v>
      </c>
      <c r="AA30" s="168">
        <f t="shared" si="6"/>
        <v>0</v>
      </c>
      <c r="AB30" s="168">
        <f t="shared" si="6"/>
        <v>0</v>
      </c>
      <c r="AC30" s="169">
        <f>SUM(AC31:AC32)</f>
        <v>11305.4</v>
      </c>
    </row>
    <row r="31" spans="1:29" ht="15.75">
      <c r="A31" s="157" t="s">
        <v>164</v>
      </c>
      <c r="B31" s="166" t="s">
        <v>165</v>
      </c>
      <c r="C31" s="163">
        <f>12767.29-2421.89</f>
        <v>10345.400000000001</v>
      </c>
      <c r="D31" s="170">
        <v>0</v>
      </c>
      <c r="E31" s="171"/>
      <c r="F31" s="171"/>
      <c r="G31" s="171"/>
      <c r="H31" s="171">
        <v>10345.4</v>
      </c>
      <c r="I31" s="171">
        <v>0</v>
      </c>
      <c r="J31" s="170"/>
      <c r="K31" s="170"/>
      <c r="L31" s="171"/>
      <c r="M31" s="170"/>
      <c r="N31" s="170"/>
      <c r="O31" s="170"/>
      <c r="P31" s="127">
        <f aca="true" t="shared" si="7" ref="P31:P36">SUM(D31:O31)</f>
        <v>10345.4</v>
      </c>
      <c r="Q31" s="170">
        <v>0</v>
      </c>
      <c r="R31" s="171"/>
      <c r="S31" s="171"/>
      <c r="T31" s="171"/>
      <c r="U31" s="171">
        <v>10345.4</v>
      </c>
      <c r="V31" s="171">
        <v>0</v>
      </c>
      <c r="W31" s="170"/>
      <c r="X31" s="170"/>
      <c r="Y31" s="171"/>
      <c r="Z31" s="170"/>
      <c r="AA31" s="170"/>
      <c r="AB31" s="170"/>
      <c r="AC31" s="127">
        <f>SUM(Q31:AB31)</f>
        <v>10345.4</v>
      </c>
    </row>
    <row r="32" spans="1:29" ht="15.75">
      <c r="A32" s="157" t="s">
        <v>166</v>
      </c>
      <c r="B32" s="166" t="s">
        <v>167</v>
      </c>
      <c r="C32" s="163">
        <v>960</v>
      </c>
      <c r="D32" s="170">
        <v>0</v>
      </c>
      <c r="E32" s="171"/>
      <c r="F32" s="171"/>
      <c r="G32" s="171"/>
      <c r="H32" s="171">
        <v>960</v>
      </c>
      <c r="I32" s="171">
        <v>0</v>
      </c>
      <c r="J32" s="170"/>
      <c r="K32" s="170"/>
      <c r="L32" s="171"/>
      <c r="M32" s="170"/>
      <c r="N32" s="170"/>
      <c r="O32" s="170"/>
      <c r="P32" s="127">
        <f t="shared" si="7"/>
        <v>960</v>
      </c>
      <c r="Q32" s="170">
        <v>0</v>
      </c>
      <c r="R32" s="171"/>
      <c r="S32" s="171"/>
      <c r="T32" s="171"/>
      <c r="U32" s="171">
        <v>960</v>
      </c>
      <c r="V32" s="171">
        <v>0</v>
      </c>
      <c r="W32" s="170"/>
      <c r="X32" s="170"/>
      <c r="Y32" s="171"/>
      <c r="Z32" s="170"/>
      <c r="AA32" s="170"/>
      <c r="AB32" s="170"/>
      <c r="AC32" s="127">
        <f>SUM(Q32:AB32)</f>
        <v>960</v>
      </c>
    </row>
    <row r="33" spans="1:29" ht="15.75">
      <c r="A33" s="157" t="s">
        <v>58</v>
      </c>
      <c r="B33" s="162" t="s">
        <v>150</v>
      </c>
      <c r="C33" s="168">
        <f>SUM(C34:C36)</f>
        <v>461796.78</v>
      </c>
      <c r="D33" s="168">
        <f aca="true" t="shared" si="8" ref="D33:AB33">SUM(D34:D36)</f>
        <v>12020.18</v>
      </c>
      <c r="E33" s="168">
        <f t="shared" si="8"/>
        <v>0</v>
      </c>
      <c r="F33" s="168">
        <f t="shared" si="8"/>
        <v>0</v>
      </c>
      <c r="G33" s="168">
        <f t="shared" si="8"/>
        <v>0</v>
      </c>
      <c r="H33" s="168">
        <f t="shared" si="8"/>
        <v>449776.6</v>
      </c>
      <c r="I33" s="168">
        <f t="shared" si="8"/>
        <v>0</v>
      </c>
      <c r="J33" s="168">
        <f t="shared" si="8"/>
        <v>0</v>
      </c>
      <c r="K33" s="168">
        <f t="shared" si="8"/>
        <v>0</v>
      </c>
      <c r="L33" s="168">
        <f t="shared" si="8"/>
        <v>0</v>
      </c>
      <c r="M33" s="168">
        <f t="shared" si="8"/>
        <v>0</v>
      </c>
      <c r="N33" s="168">
        <f t="shared" si="8"/>
        <v>0</v>
      </c>
      <c r="O33" s="168">
        <f t="shared" si="8"/>
        <v>0</v>
      </c>
      <c r="P33" s="168">
        <f t="shared" si="8"/>
        <v>461796.77999999997</v>
      </c>
      <c r="Q33" s="168">
        <f t="shared" si="8"/>
        <v>0</v>
      </c>
      <c r="R33" s="168">
        <f t="shared" si="8"/>
        <v>12020.18</v>
      </c>
      <c r="S33" s="168">
        <f t="shared" si="8"/>
        <v>0</v>
      </c>
      <c r="T33" s="168">
        <f t="shared" si="8"/>
        <v>0</v>
      </c>
      <c r="U33" s="168">
        <f t="shared" si="8"/>
        <v>449776.6</v>
      </c>
      <c r="V33" s="168">
        <f t="shared" si="8"/>
        <v>0</v>
      </c>
      <c r="W33" s="168">
        <f t="shared" si="8"/>
        <v>0</v>
      </c>
      <c r="X33" s="168">
        <f t="shared" si="8"/>
        <v>0</v>
      </c>
      <c r="Y33" s="168">
        <f t="shared" si="8"/>
        <v>0</v>
      </c>
      <c r="Z33" s="168">
        <f t="shared" si="8"/>
        <v>0</v>
      </c>
      <c r="AA33" s="168">
        <f t="shared" si="8"/>
        <v>0</v>
      </c>
      <c r="AB33" s="168">
        <f t="shared" si="8"/>
        <v>0</v>
      </c>
      <c r="AC33" s="169">
        <f>SUM(AC34:AC36)</f>
        <v>461796.77999999997</v>
      </c>
    </row>
    <row r="34" spans="1:29" ht="15.75">
      <c r="A34" s="157" t="s">
        <v>168</v>
      </c>
      <c r="B34" s="166" t="s">
        <v>169</v>
      </c>
      <c r="C34" s="163">
        <v>25248.34</v>
      </c>
      <c r="D34" s="127">
        <v>1015.14</v>
      </c>
      <c r="E34" s="171"/>
      <c r="F34" s="171"/>
      <c r="G34" s="171"/>
      <c r="H34" s="171">
        <v>24233.2</v>
      </c>
      <c r="I34" s="171">
        <v>0</v>
      </c>
      <c r="J34" s="170"/>
      <c r="K34" s="170"/>
      <c r="L34" s="171"/>
      <c r="M34" s="170"/>
      <c r="N34" s="170"/>
      <c r="O34" s="170"/>
      <c r="P34" s="127">
        <f t="shared" si="7"/>
        <v>25248.34</v>
      </c>
      <c r="Q34" s="170">
        <v>0</v>
      </c>
      <c r="R34" s="171">
        <v>1015.14</v>
      </c>
      <c r="S34" s="171"/>
      <c r="T34" s="171"/>
      <c r="U34" s="171">
        <v>24233.2</v>
      </c>
      <c r="V34" s="171">
        <v>0</v>
      </c>
      <c r="W34" s="170"/>
      <c r="X34" s="170"/>
      <c r="Y34" s="171"/>
      <c r="Z34" s="170"/>
      <c r="AA34" s="170"/>
      <c r="AB34" s="170"/>
      <c r="AC34" s="127">
        <f>SUM(Q34:AB34)</f>
        <v>25248.34</v>
      </c>
    </row>
    <row r="35" spans="1:29" ht="15.75">
      <c r="A35" s="157" t="s">
        <v>170</v>
      </c>
      <c r="B35" s="166" t="s">
        <v>171</v>
      </c>
      <c r="C35" s="163">
        <v>424221.9</v>
      </c>
      <c r="D35" s="127">
        <v>10486.42</v>
      </c>
      <c r="E35" s="171"/>
      <c r="F35" s="171"/>
      <c r="G35" s="171"/>
      <c r="H35" s="171">
        <v>413735.48</v>
      </c>
      <c r="I35" s="171">
        <v>0</v>
      </c>
      <c r="J35" s="170"/>
      <c r="K35" s="170"/>
      <c r="L35" s="171"/>
      <c r="M35" s="170"/>
      <c r="N35" s="170"/>
      <c r="O35" s="170"/>
      <c r="P35" s="127">
        <f t="shared" si="7"/>
        <v>424221.89999999997</v>
      </c>
      <c r="Q35" s="170">
        <v>0</v>
      </c>
      <c r="R35" s="171">
        <v>10486.42</v>
      </c>
      <c r="S35" s="171"/>
      <c r="T35" s="171"/>
      <c r="U35" s="171">
        <v>413735.48</v>
      </c>
      <c r="V35" s="171">
        <v>0</v>
      </c>
      <c r="W35" s="170"/>
      <c r="X35" s="170"/>
      <c r="Y35" s="171"/>
      <c r="Z35" s="170"/>
      <c r="AA35" s="170"/>
      <c r="AB35" s="170"/>
      <c r="AC35" s="127">
        <f>SUM(Q35:AB35)</f>
        <v>424221.89999999997</v>
      </c>
    </row>
    <row r="36" spans="1:29" ht="15.75">
      <c r="A36" s="157" t="s">
        <v>172</v>
      </c>
      <c r="B36" s="166" t="s">
        <v>156</v>
      </c>
      <c r="C36" s="163">
        <v>12326.54</v>
      </c>
      <c r="D36" s="127">
        <v>518.62</v>
      </c>
      <c r="E36" s="171"/>
      <c r="F36" s="171"/>
      <c r="G36" s="171"/>
      <c r="H36" s="171">
        <v>11807.92</v>
      </c>
      <c r="I36" s="171">
        <v>0</v>
      </c>
      <c r="J36" s="170"/>
      <c r="K36" s="170"/>
      <c r="L36" s="171"/>
      <c r="M36" s="170"/>
      <c r="N36" s="170"/>
      <c r="O36" s="170"/>
      <c r="P36" s="127">
        <f t="shared" si="7"/>
        <v>12326.54</v>
      </c>
      <c r="Q36" s="170">
        <v>0</v>
      </c>
      <c r="R36" s="171">
        <v>518.62</v>
      </c>
      <c r="S36" s="171"/>
      <c r="T36" s="171"/>
      <c r="U36" s="171">
        <v>11807.92</v>
      </c>
      <c r="V36" s="171">
        <v>0</v>
      </c>
      <c r="W36" s="170"/>
      <c r="X36" s="170"/>
      <c r="Y36" s="171"/>
      <c r="Z36" s="170"/>
      <c r="AA36" s="170"/>
      <c r="AB36" s="170"/>
      <c r="AC36" s="127">
        <f>SUM(Q36:AB36)</f>
        <v>12326.54</v>
      </c>
    </row>
    <row r="37" spans="1:29" ht="15.75">
      <c r="A37" s="157" t="s">
        <v>51</v>
      </c>
      <c r="B37" s="162" t="s">
        <v>173</v>
      </c>
      <c r="C37" s="168">
        <f>C38</f>
        <v>3053.22</v>
      </c>
      <c r="D37" s="170">
        <f aca="true" t="shared" si="9" ref="D37:AC37">D38</f>
        <v>0</v>
      </c>
      <c r="E37" s="170">
        <f t="shared" si="9"/>
        <v>0</v>
      </c>
      <c r="F37" s="170">
        <f t="shared" si="9"/>
        <v>0</v>
      </c>
      <c r="G37" s="170">
        <f t="shared" si="9"/>
        <v>0</v>
      </c>
      <c r="H37" s="170">
        <f t="shared" si="9"/>
        <v>3053.22</v>
      </c>
      <c r="I37" s="170">
        <f t="shared" si="9"/>
        <v>0</v>
      </c>
      <c r="J37" s="170">
        <f t="shared" si="9"/>
        <v>0</v>
      </c>
      <c r="K37" s="170">
        <f t="shared" si="9"/>
        <v>0</v>
      </c>
      <c r="L37" s="170">
        <f t="shared" si="9"/>
        <v>0</v>
      </c>
      <c r="M37" s="170">
        <f t="shared" si="9"/>
        <v>0</v>
      </c>
      <c r="N37" s="170">
        <f t="shared" si="9"/>
        <v>0</v>
      </c>
      <c r="O37" s="170">
        <f t="shared" si="9"/>
        <v>0</v>
      </c>
      <c r="P37" s="127">
        <f t="shared" si="9"/>
        <v>3053.22</v>
      </c>
      <c r="Q37" s="170">
        <f t="shared" si="9"/>
        <v>0</v>
      </c>
      <c r="R37" s="170">
        <f t="shared" si="9"/>
        <v>0</v>
      </c>
      <c r="S37" s="170">
        <f t="shared" si="9"/>
        <v>0</v>
      </c>
      <c r="T37" s="170">
        <f t="shared" si="9"/>
        <v>0</v>
      </c>
      <c r="U37" s="170">
        <f t="shared" si="9"/>
        <v>3053.22</v>
      </c>
      <c r="V37" s="170">
        <f t="shared" si="9"/>
        <v>0</v>
      </c>
      <c r="W37" s="170">
        <f t="shared" si="9"/>
        <v>0</v>
      </c>
      <c r="X37" s="170">
        <f t="shared" si="9"/>
        <v>0</v>
      </c>
      <c r="Y37" s="170">
        <f t="shared" si="9"/>
        <v>0</v>
      </c>
      <c r="Z37" s="170">
        <f t="shared" si="9"/>
        <v>0</v>
      </c>
      <c r="AA37" s="170">
        <f t="shared" si="9"/>
        <v>0</v>
      </c>
      <c r="AB37" s="170">
        <f t="shared" si="9"/>
        <v>0</v>
      </c>
      <c r="AC37" s="127">
        <f t="shared" si="9"/>
        <v>3053.22</v>
      </c>
    </row>
    <row r="38" spans="1:29" ht="16.5" thickBot="1">
      <c r="A38" s="157" t="s">
        <v>174</v>
      </c>
      <c r="B38" s="166" t="s">
        <v>175</v>
      </c>
      <c r="C38" s="163">
        <v>3053.22</v>
      </c>
      <c r="D38" s="170">
        <v>0</v>
      </c>
      <c r="E38" s="171"/>
      <c r="F38" s="171"/>
      <c r="G38" s="171">
        <v>0</v>
      </c>
      <c r="H38" s="171">
        <v>3053.22</v>
      </c>
      <c r="I38" s="170">
        <v>0</v>
      </c>
      <c r="J38" s="170">
        <v>0</v>
      </c>
      <c r="K38" s="171"/>
      <c r="L38" s="171">
        <v>0</v>
      </c>
      <c r="M38" s="170"/>
      <c r="N38" s="170"/>
      <c r="O38" s="170">
        <v>0</v>
      </c>
      <c r="P38" s="127">
        <f>SUM(D38:O38)</f>
        <v>3053.22</v>
      </c>
      <c r="Q38" s="170">
        <v>0</v>
      </c>
      <c r="R38" s="170">
        <v>0</v>
      </c>
      <c r="S38" s="171"/>
      <c r="T38" s="171">
        <v>0</v>
      </c>
      <c r="U38" s="171">
        <v>3053.22</v>
      </c>
      <c r="V38" s="170">
        <v>0</v>
      </c>
      <c r="W38" s="170">
        <v>0</v>
      </c>
      <c r="X38" s="171"/>
      <c r="Y38" s="171">
        <v>0</v>
      </c>
      <c r="Z38" s="170"/>
      <c r="AA38" s="170"/>
      <c r="AB38" s="170"/>
      <c r="AC38" s="127">
        <f>SUM(Q38:AB38)</f>
        <v>3053.22</v>
      </c>
    </row>
    <row r="39" spans="1:29" ht="16.5" thickBot="1">
      <c r="A39" s="172"/>
      <c r="B39" s="156" t="s">
        <v>68</v>
      </c>
      <c r="C39" s="173">
        <f aca="true" t="shared" si="10" ref="C39:AC39">SUM(C40:C40)</f>
        <v>139771669.52</v>
      </c>
      <c r="D39" s="173">
        <f t="shared" si="10"/>
        <v>0</v>
      </c>
      <c r="E39" s="173">
        <f t="shared" si="10"/>
        <v>29722474</v>
      </c>
      <c r="F39" s="173">
        <f t="shared" si="10"/>
        <v>70268398.72</v>
      </c>
      <c r="G39" s="173">
        <f t="shared" si="10"/>
        <v>11460751</v>
      </c>
      <c r="H39" s="173">
        <f t="shared" si="10"/>
        <v>23478942.3</v>
      </c>
      <c r="I39" s="173">
        <f t="shared" si="10"/>
        <v>0</v>
      </c>
      <c r="J39" s="173">
        <f t="shared" si="10"/>
        <v>2954952</v>
      </c>
      <c r="K39" s="173">
        <f t="shared" si="10"/>
        <v>0</v>
      </c>
      <c r="L39" s="173">
        <f t="shared" si="10"/>
        <v>0</v>
      </c>
      <c r="M39" s="173">
        <f t="shared" si="10"/>
        <v>0</v>
      </c>
      <c r="N39" s="173">
        <f t="shared" si="10"/>
        <v>0</v>
      </c>
      <c r="O39" s="173">
        <f t="shared" si="10"/>
        <v>0</v>
      </c>
      <c r="P39" s="173">
        <f>SUM(P40:P40)</f>
        <v>137885518.02</v>
      </c>
      <c r="Q39" s="173">
        <f t="shared" si="10"/>
        <v>0</v>
      </c>
      <c r="R39" s="173">
        <f t="shared" si="10"/>
        <v>29722474</v>
      </c>
      <c r="S39" s="173">
        <f t="shared" si="10"/>
        <v>70268398.72</v>
      </c>
      <c r="T39" s="173">
        <f t="shared" si="10"/>
        <v>11140591</v>
      </c>
      <c r="U39" s="173">
        <f t="shared" si="10"/>
        <v>23799102.3</v>
      </c>
      <c r="V39" s="173">
        <f t="shared" si="10"/>
        <v>0</v>
      </c>
      <c r="W39" s="173">
        <f>SUM(W40:W40)</f>
        <v>2954952</v>
      </c>
      <c r="X39" s="173">
        <f t="shared" si="10"/>
        <v>0</v>
      </c>
      <c r="Y39" s="173">
        <f t="shared" si="10"/>
        <v>0</v>
      </c>
      <c r="Z39" s="173">
        <f t="shared" si="10"/>
        <v>0</v>
      </c>
      <c r="AA39" s="173">
        <f t="shared" si="10"/>
        <v>0</v>
      </c>
      <c r="AB39" s="173">
        <f t="shared" si="10"/>
        <v>0</v>
      </c>
      <c r="AC39" s="174">
        <f t="shared" si="10"/>
        <v>137885518.02</v>
      </c>
    </row>
    <row r="40" spans="1:29" ht="16.5" thickBot="1">
      <c r="A40" s="175" t="s">
        <v>69</v>
      </c>
      <c r="B40" s="166" t="s">
        <v>70</v>
      </c>
      <c r="C40" s="176">
        <f>142398446.34-173592.28-2453184.54</f>
        <v>139771669.52</v>
      </c>
      <c r="D40" s="176">
        <v>0</v>
      </c>
      <c r="E40" s="176">
        <v>29722474</v>
      </c>
      <c r="F40" s="176">
        <v>70268398.72</v>
      </c>
      <c r="G40" s="167">
        <v>11460751</v>
      </c>
      <c r="H40" s="167">
        <v>23478942.3</v>
      </c>
      <c r="I40" s="167">
        <v>0</v>
      </c>
      <c r="J40" s="167">
        <v>2954952</v>
      </c>
      <c r="K40" s="167"/>
      <c r="L40" s="167"/>
      <c r="M40" s="167"/>
      <c r="N40" s="167"/>
      <c r="O40" s="167"/>
      <c r="P40" s="127">
        <f>SUM(D40:O40)</f>
        <v>137885518.02</v>
      </c>
      <c r="Q40" s="176">
        <v>0</v>
      </c>
      <c r="R40" s="176">
        <v>29722474</v>
      </c>
      <c r="S40" s="176">
        <v>70268398.72</v>
      </c>
      <c r="T40" s="167">
        <v>11140591</v>
      </c>
      <c r="U40" s="167">
        <v>23799102.3</v>
      </c>
      <c r="V40" s="167">
        <v>0</v>
      </c>
      <c r="W40" s="167">
        <v>2954952</v>
      </c>
      <c r="X40" s="176"/>
      <c r="Y40" s="176"/>
      <c r="Z40" s="167"/>
      <c r="AA40" s="167"/>
      <c r="AB40" s="177"/>
      <c r="AC40" s="174">
        <f>SUM(Q40:AB40)</f>
        <v>137885518.02</v>
      </c>
    </row>
    <row r="41" spans="1:29" ht="18.75" thickBot="1">
      <c r="A41" s="243" t="s">
        <v>73</v>
      </c>
      <c r="B41" s="244"/>
      <c r="C41" s="178">
        <f aca="true" t="shared" si="11" ref="C41:AB41">SUM(C14+C39)</f>
        <v>145395785.31</v>
      </c>
      <c r="D41" s="178">
        <f t="shared" si="11"/>
        <v>12202.14</v>
      </c>
      <c r="E41" s="178">
        <f t="shared" si="11"/>
        <v>33669038</v>
      </c>
      <c r="F41" s="178">
        <f t="shared" si="11"/>
        <v>70270440.05</v>
      </c>
      <c r="G41" s="178">
        <f t="shared" si="11"/>
        <v>11460805.44</v>
      </c>
      <c r="H41" s="178">
        <f t="shared" si="11"/>
        <v>25142196.18</v>
      </c>
      <c r="I41" s="178">
        <f t="shared" si="11"/>
        <v>0</v>
      </c>
      <c r="J41" s="178">
        <f t="shared" si="11"/>
        <v>2954952</v>
      </c>
      <c r="K41" s="178">
        <f t="shared" si="11"/>
        <v>0</v>
      </c>
      <c r="L41" s="178">
        <f t="shared" si="11"/>
        <v>0</v>
      </c>
      <c r="M41" s="178">
        <f t="shared" si="11"/>
        <v>0</v>
      </c>
      <c r="N41" s="178">
        <f t="shared" si="11"/>
        <v>0</v>
      </c>
      <c r="O41" s="178">
        <f t="shared" si="11"/>
        <v>0</v>
      </c>
      <c r="P41" s="178">
        <f>SUM(P14+P39)</f>
        <v>143509633.81</v>
      </c>
      <c r="Q41" s="178">
        <f t="shared" si="11"/>
        <v>0</v>
      </c>
      <c r="R41" s="178">
        <f t="shared" si="11"/>
        <v>33681240.14</v>
      </c>
      <c r="S41" s="178">
        <f t="shared" si="11"/>
        <v>70270440.05</v>
      </c>
      <c r="T41" s="178">
        <f t="shared" si="11"/>
        <v>11140645.44</v>
      </c>
      <c r="U41" s="178">
        <f t="shared" si="11"/>
        <v>25462356.18</v>
      </c>
      <c r="V41" s="178">
        <f t="shared" si="11"/>
        <v>0</v>
      </c>
      <c r="W41" s="178">
        <f t="shared" si="11"/>
        <v>2954952</v>
      </c>
      <c r="X41" s="178">
        <f t="shared" si="11"/>
        <v>0</v>
      </c>
      <c r="Y41" s="178">
        <f t="shared" si="11"/>
        <v>0</v>
      </c>
      <c r="Z41" s="178">
        <f t="shared" si="11"/>
        <v>0</v>
      </c>
      <c r="AA41" s="178">
        <f t="shared" si="11"/>
        <v>0</v>
      </c>
      <c r="AB41" s="178">
        <f t="shared" si="11"/>
        <v>0</v>
      </c>
      <c r="AC41" s="179">
        <f>+AC14+AC39</f>
        <v>143509633.81</v>
      </c>
    </row>
    <row r="42" spans="1:29" ht="15">
      <c r="A42" s="180" t="s">
        <v>74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2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3"/>
    </row>
    <row r="43" spans="1:29" ht="15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185"/>
      <c r="N43" s="185"/>
      <c r="O43" s="185"/>
      <c r="P43" s="186"/>
      <c r="Q43" s="185"/>
      <c r="R43" s="186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7"/>
    </row>
    <row r="44" spans="1:29" ht="15">
      <c r="A44" s="188">
        <f ca="1">TODAY()</f>
        <v>41138</v>
      </c>
      <c r="B44" s="185"/>
      <c r="C44" s="186"/>
      <c r="D44" s="185"/>
      <c r="E44" s="185"/>
      <c r="F44" s="185"/>
      <c r="G44" s="185"/>
      <c r="H44" s="185"/>
      <c r="I44" s="185"/>
      <c r="J44" s="185"/>
      <c r="K44" s="185"/>
      <c r="L44" s="186"/>
      <c r="M44" s="185"/>
      <c r="N44" s="185"/>
      <c r="O44" s="186"/>
      <c r="P44" s="186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9"/>
    </row>
    <row r="45" spans="1:29" ht="15">
      <c r="A45" s="188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M45" s="185"/>
      <c r="N45" s="185"/>
      <c r="O45" s="186"/>
      <c r="P45" s="186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9"/>
    </row>
    <row r="46" spans="1:29" ht="15">
      <c r="A46" s="188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6"/>
      <c r="M46" s="185"/>
      <c r="N46" s="185"/>
      <c r="O46" s="186"/>
      <c r="P46" s="186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9"/>
    </row>
    <row r="47" spans="1:29" ht="15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6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9"/>
    </row>
    <row r="48" spans="1:29" ht="15.75" thickBot="1">
      <c r="A48" s="184"/>
      <c r="B48" s="190" t="s">
        <v>76</v>
      </c>
      <c r="C48" s="191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6"/>
      <c r="P48" s="192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9"/>
    </row>
    <row r="49" spans="1:29" ht="15.75" thickBot="1">
      <c r="A49" s="193"/>
      <c r="B49" s="194" t="s">
        <v>176</v>
      </c>
      <c r="C49" s="195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30"/>
    </row>
  </sheetData>
  <mergeCells count="10">
    <mergeCell ref="Q49:AC49"/>
    <mergeCell ref="A1:AC1"/>
    <mergeCell ref="A2:AC2"/>
    <mergeCell ref="A3:AC3"/>
    <mergeCell ref="A4:AC4"/>
    <mergeCell ref="A5:AC5"/>
    <mergeCell ref="A7:B7"/>
    <mergeCell ref="A8:B8"/>
    <mergeCell ref="A41:B41"/>
    <mergeCell ref="D49:P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35" sqref="E35"/>
    </sheetView>
  </sheetViews>
  <sheetFormatPr defaultColWidth="11.421875" defaultRowHeight="15"/>
  <cols>
    <col min="2" max="2" width="48.7109375" style="0" customWidth="1"/>
    <col min="3" max="3" width="15.8515625" style="0" bestFit="1" customWidth="1"/>
    <col min="4" max="4" width="17.28125" style="0" customWidth="1"/>
    <col min="5" max="5" width="15.00390625" style="0" customWidth="1"/>
    <col min="7" max="7" width="14.00390625" style="0" customWidth="1"/>
    <col min="9" max="9" width="15.421875" style="0" customWidth="1"/>
  </cols>
  <sheetData>
    <row r="1" spans="1:9" ht="18">
      <c r="A1" s="202" t="s">
        <v>0</v>
      </c>
      <c r="B1" s="203"/>
      <c r="C1" s="203"/>
      <c r="D1" s="203"/>
      <c r="E1" s="203"/>
      <c r="F1" s="203"/>
      <c r="G1" s="203"/>
      <c r="H1" s="203"/>
      <c r="I1" s="204"/>
    </row>
    <row r="2" spans="1:9" ht="15.75">
      <c r="A2" s="205" t="s">
        <v>1</v>
      </c>
      <c r="B2" s="206"/>
      <c r="C2" s="206"/>
      <c r="D2" s="206"/>
      <c r="E2" s="206"/>
      <c r="F2" s="206"/>
      <c r="G2" s="206"/>
      <c r="H2" s="206"/>
      <c r="I2" s="207"/>
    </row>
    <row r="3" spans="1:9" ht="18">
      <c r="A3" s="208" t="s">
        <v>2</v>
      </c>
      <c r="B3" s="209"/>
      <c r="C3" s="209"/>
      <c r="D3" s="209"/>
      <c r="E3" s="209"/>
      <c r="F3" s="209"/>
      <c r="G3" s="209"/>
      <c r="H3" s="209"/>
      <c r="I3" s="210"/>
    </row>
    <row r="4" spans="1:9" ht="15.75">
      <c r="A4" s="205" t="s">
        <v>3</v>
      </c>
      <c r="B4" s="206"/>
      <c r="C4" s="206"/>
      <c r="D4" s="206"/>
      <c r="E4" s="206"/>
      <c r="F4" s="206"/>
      <c r="G4" s="206"/>
      <c r="H4" s="206"/>
      <c r="I4" s="207"/>
    </row>
    <row r="5" spans="1:9" ht="20.25">
      <c r="A5" s="211" t="s">
        <v>4</v>
      </c>
      <c r="B5" s="212"/>
      <c r="C5" s="212"/>
      <c r="D5" s="212"/>
      <c r="E5" s="212"/>
      <c r="F5" s="212"/>
      <c r="G5" s="212"/>
      <c r="H5" s="212"/>
      <c r="I5" s="213"/>
    </row>
    <row r="6" spans="1:9" ht="15">
      <c r="A6" s="2"/>
      <c r="B6" s="3"/>
      <c r="C6" s="3"/>
      <c r="D6" s="3"/>
      <c r="E6" s="3"/>
      <c r="F6" s="3"/>
      <c r="G6" s="3"/>
      <c r="H6" s="3"/>
      <c r="I6" s="4"/>
    </row>
    <row r="7" spans="1:9" ht="15.75">
      <c r="A7" s="200" t="s">
        <v>5</v>
      </c>
      <c r="B7" s="201"/>
      <c r="C7" s="6" t="s">
        <v>6</v>
      </c>
      <c r="D7" s="3"/>
      <c r="E7" s="3"/>
      <c r="F7" s="3"/>
      <c r="G7" s="7" t="s">
        <v>7</v>
      </c>
      <c r="H7" s="8"/>
      <c r="I7" s="9" t="s">
        <v>108</v>
      </c>
    </row>
    <row r="8" spans="1:9" ht="20.25">
      <c r="A8" s="200" t="s">
        <v>9</v>
      </c>
      <c r="B8" s="201"/>
      <c r="C8" s="5" t="s">
        <v>10</v>
      </c>
      <c r="D8" s="3"/>
      <c r="E8" s="10"/>
      <c r="F8" s="3"/>
      <c r="G8" s="7" t="s">
        <v>11</v>
      </c>
      <c r="H8" s="8"/>
      <c r="I8" s="11">
        <v>2012</v>
      </c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5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">
      <c r="A11" s="17" t="s">
        <v>12</v>
      </c>
      <c r="B11" s="17" t="s">
        <v>13</v>
      </c>
      <c r="C11" s="17" t="s">
        <v>14</v>
      </c>
      <c r="D11" s="17" t="s">
        <v>15</v>
      </c>
      <c r="E11" s="17" t="s">
        <v>15</v>
      </c>
      <c r="F11" s="17" t="s">
        <v>16</v>
      </c>
      <c r="G11" s="17" t="s">
        <v>16</v>
      </c>
      <c r="H11" s="17" t="s">
        <v>17</v>
      </c>
      <c r="I11" s="17" t="s">
        <v>17</v>
      </c>
    </row>
    <row r="12" spans="1:9" ht="15.75" thickBot="1">
      <c r="A12" s="18" t="s">
        <v>18</v>
      </c>
      <c r="B12" s="18"/>
      <c r="C12" s="18" t="s">
        <v>19</v>
      </c>
      <c r="D12" s="18" t="s">
        <v>20</v>
      </c>
      <c r="E12" s="18" t="s">
        <v>22</v>
      </c>
      <c r="F12" s="18" t="s">
        <v>24</v>
      </c>
      <c r="G12" s="18" t="s">
        <v>25</v>
      </c>
      <c r="H12" s="18" t="s">
        <v>23</v>
      </c>
      <c r="I12" s="18" t="s">
        <v>22</v>
      </c>
    </row>
    <row r="13" spans="1:9" ht="15.75" thickBot="1">
      <c r="A13" s="19">
        <v>1</v>
      </c>
      <c r="B13" s="20">
        <v>2</v>
      </c>
      <c r="C13" s="20"/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1">
        <v>8</v>
      </c>
    </row>
    <row r="14" spans="1:9" ht="16.5" thickBot="1">
      <c r="A14" s="23"/>
      <c r="B14" s="24" t="s">
        <v>177</v>
      </c>
      <c r="C14" s="25">
        <v>20788642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ht="16.5" thickBot="1">
      <c r="A15" s="54"/>
      <c r="B15" s="28" t="s">
        <v>63</v>
      </c>
      <c r="C15" s="29">
        <v>20788642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 ht="16.5" thickBot="1">
      <c r="A16" s="55" t="s">
        <v>178</v>
      </c>
      <c r="B16" s="56" t="s">
        <v>179</v>
      </c>
      <c r="C16" s="52">
        <v>20788642</v>
      </c>
      <c r="D16" s="52">
        <v>0</v>
      </c>
      <c r="E16" s="58">
        <v>0</v>
      </c>
      <c r="F16" s="52">
        <v>0</v>
      </c>
      <c r="G16" s="58">
        <v>0</v>
      </c>
      <c r="H16" s="52">
        <v>0</v>
      </c>
      <c r="I16" s="59">
        <v>0</v>
      </c>
    </row>
    <row r="17" spans="1:9" ht="18.75" thickBot="1">
      <c r="A17" s="214" t="s">
        <v>73</v>
      </c>
      <c r="B17" s="215"/>
      <c r="C17" s="29">
        <v>20788642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1:9" ht="15">
      <c r="A18" s="66" t="s">
        <v>74</v>
      </c>
      <c r="B18" s="67"/>
      <c r="C18" s="67"/>
      <c r="D18" s="67"/>
      <c r="E18" s="67"/>
      <c r="F18" s="67"/>
      <c r="G18" s="67"/>
      <c r="H18" s="67"/>
      <c r="I18" s="68"/>
    </row>
    <row r="19" spans="1:9" ht="15">
      <c r="A19" s="124"/>
      <c r="B19" s="1"/>
      <c r="C19" s="1"/>
      <c r="D19" s="1"/>
      <c r="E19" s="1"/>
      <c r="F19" s="1"/>
      <c r="G19" s="1"/>
      <c r="H19" s="1"/>
      <c r="I19" s="76"/>
    </row>
    <row r="20" spans="1:9" ht="15">
      <c r="A20" s="216"/>
      <c r="B20" s="217"/>
      <c r="C20" s="217"/>
      <c r="D20" s="217"/>
      <c r="E20" s="217"/>
      <c r="F20" s="217"/>
      <c r="G20" s="217"/>
      <c r="H20" s="217"/>
      <c r="I20" s="218"/>
    </row>
    <row r="21" spans="1:9" ht="15">
      <c r="A21" s="216"/>
      <c r="B21" s="217"/>
      <c r="C21" s="217"/>
      <c r="D21" s="217"/>
      <c r="E21" s="217"/>
      <c r="F21" s="217"/>
      <c r="G21" s="217"/>
      <c r="H21" s="217"/>
      <c r="I21" s="218"/>
    </row>
    <row r="22" spans="1:9" ht="15">
      <c r="A22" s="73"/>
      <c r="B22" s="1"/>
      <c r="C22" s="1"/>
      <c r="D22" s="1"/>
      <c r="E22" s="1"/>
      <c r="F22" s="1"/>
      <c r="G22" s="1"/>
      <c r="H22" s="1"/>
      <c r="I22" s="76"/>
    </row>
    <row r="23" spans="1:9" ht="15.75" thickBot="1">
      <c r="A23" s="73"/>
      <c r="B23" s="74" t="s">
        <v>76</v>
      </c>
      <c r="C23" s="75"/>
      <c r="D23" s="1"/>
      <c r="E23" s="1"/>
      <c r="F23" s="1"/>
      <c r="G23" s="75"/>
      <c r="H23" s="1"/>
      <c r="I23" s="76"/>
    </row>
    <row r="24" spans="1:9" ht="15.75">
      <c r="A24" s="73"/>
      <c r="B24" s="77"/>
      <c r="C24" s="199" t="s">
        <v>77</v>
      </c>
      <c r="D24" s="199"/>
      <c r="E24" s="199"/>
      <c r="F24" s="1"/>
      <c r="G24" s="77"/>
      <c r="H24" s="1"/>
      <c r="I24" s="76"/>
    </row>
    <row r="25" spans="1:9" ht="15">
      <c r="A25" s="73"/>
      <c r="B25" s="1"/>
      <c r="C25" s="1"/>
      <c r="D25" s="1"/>
      <c r="E25" s="1"/>
      <c r="F25" s="1"/>
      <c r="G25" s="1"/>
      <c r="H25" s="1"/>
      <c r="I25" s="76"/>
    </row>
    <row r="26" spans="1:9" ht="15">
      <c r="A26" s="115"/>
      <c r="B26" s="1"/>
      <c r="C26" s="1"/>
      <c r="D26" s="1"/>
      <c r="E26" s="1"/>
      <c r="F26" s="1"/>
      <c r="G26" s="1"/>
      <c r="H26" s="1"/>
      <c r="I26" s="76"/>
    </row>
    <row r="27" spans="1:9" ht="15.75" thickBot="1">
      <c r="A27" s="79"/>
      <c r="B27" s="80"/>
      <c r="C27" s="80"/>
      <c r="D27" s="80"/>
      <c r="E27" s="80"/>
      <c r="F27" s="80"/>
      <c r="G27" s="80"/>
      <c r="H27" s="80"/>
      <c r="I27" s="81"/>
    </row>
  </sheetData>
  <mergeCells count="10">
    <mergeCell ref="A8:B8"/>
    <mergeCell ref="A17:B17"/>
    <mergeCell ref="A20:I21"/>
    <mergeCell ref="C24:E24"/>
    <mergeCell ref="A1:I1"/>
    <mergeCell ref="A2:I2"/>
    <mergeCell ref="A3:I3"/>
    <mergeCell ref="A4:I4"/>
    <mergeCell ref="A5:I5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FTorresR</cp:lastModifiedBy>
  <cp:lastPrinted>2012-08-16T17:10:58Z</cp:lastPrinted>
  <dcterms:created xsi:type="dcterms:W3CDTF">2012-08-13T15:37:47Z</dcterms:created>
  <dcterms:modified xsi:type="dcterms:W3CDTF">2012-08-17T20:07:22Z</dcterms:modified>
  <cp:category/>
  <cp:version/>
  <cp:contentType/>
  <cp:contentStatus/>
</cp:coreProperties>
</file>