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61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'!$A$1:$AP$79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<sst xmlns="http://schemas.openxmlformats.org/spreadsheetml/2006/main" count="393" uniqueCount="158">
  <si>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</si>
  <si>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</si>
  <si>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</si>
  <si>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</si>
  <si>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</si>
  <si>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</si>
  <si>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</si>
  <si>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</si>
  <si>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</si>
  <si>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</si>
  <si>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</si>
  <si>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</si>
  <si>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</si>
  <si>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</si>
  <si>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</si>
  <si>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</si>
  <si>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</si>
  <si>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</si>
  <si>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</si>
  <si>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</si>
  <si>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</si>
  <si>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</si>
  <si>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</si>
  <si>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</si>
  <si>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</si>
  <si>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</si>
  <si>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</si>
  <si>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</si>
  <si>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</si>
  <si>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</si>
  <si>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</si>
  <si>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</si>
  <si>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</si>
  <si>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</si>
  <si>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</si>
  <si>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</si>
  <si>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</si>
  <si>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</si>
  <si>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</si>
  <si>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</si>
  <si>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</si>
  <si>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</si>
  <si>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</si>
  <si>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</si>
  <si>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</si>
  <si>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</si>
  <si>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</si>
  <si>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</si>
  <si>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</si>
  <si>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</si>
  <si>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</si>
  <si>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</si>
  <si>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</si>
  <si>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</si>
  <si>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</si>
  <si>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</si>
  <si>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</si>
  <si>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</si>
  <si>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</si>
  <si>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</si>
  <si>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</si>
  <si>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</si>
  <si>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</si>
  <si>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</si>
  <si>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</si>
  <si>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</si>
  <si>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</si>
  <si>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</si>
  <si>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</si>
  <si>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</si>
  <si>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</si>
  <si>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</si>
  <si>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</si>
  <si>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</si>
  <si>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</si>
  <si>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</si>
  <si>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</si>
  <si>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</si>
  <si>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</si>
  <si>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</si>
  <si>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</si>
  <si>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</si>
  <si>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</si>
  <si>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</si>
  <si>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</si>
  <si>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</si>
  <si>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</si>
  <si>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</si>
  <si>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</si>
  <si>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</si>
  <si>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</si>
  <si>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</si>
  <si>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</si>
  <si>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</si>
  <si>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</si>
  <si>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</si>
  <si>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</si>
  <si>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</si>
  <si>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</si>
  <si>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</si>
  <si>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</si>
  <si>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</si>
  <si>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</si>
  <si>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</si>
  <si>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</si>
  <si>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</si>
  <si>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</si>
  <si>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</si>
  <si>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</si>
  <si>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</si>
  <si>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</si>
  <si>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</si>
  <si>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</si>
  <si>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</si>
  <si>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</si>
  <si>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</si>
  <si>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</si>
  <si>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</si>
  <si>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</si>
  <si>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</si>
  <si>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</si>
  <si>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</si>
  <si>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</si>
  <si>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</si>
  <si>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</si>
  <si>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</si>
  <si>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</si>
  <si>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</si>
  <si>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</si>
  <si>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</si>
  <si>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</si>
  <si>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</si>
  <si>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</si>
  <si>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</si>
  <si>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</si>
  <si>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</si>
  <si>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</si>
  <si>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</si>
  <si>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</si>
  <si>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</si>
  <si>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</si>
  <si>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</si>
  <si>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</si>
  <si>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</si>
  <si>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</si>
  <si>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</si>
  <si>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</si>
  <si>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</si>
  <si>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</si>
  <si>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</si>
  <si>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</si>
  <si>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</si>
  <si>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</si>
  <si>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</si>
  <si>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</si>
  <si>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</si>
  <si>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  JULIO</t>
  </si>
  <si>
    <t>A JULIO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</si>
</sst>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R28" sqref="R28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5" customFormat="1" ht="15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4" t="s">
        <v>2</v>
      </c>
      <c r="B7" s="125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156</v>
      </c>
    </row>
    <row r="8" spans="1:16" s="25" customFormat="1" ht="15" customHeight="1" thickBot="1">
      <c r="A8" s="124" t="s">
        <v>3</v>
      </c>
      <c r="B8" s="125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/>
      <c r="L18" s="97"/>
      <c r="M18" s="97"/>
      <c r="N18" s="97"/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48"/>
      <c r="P35" s="47">
        <f t="shared" si="5"/>
        <v>3790785</v>
      </c>
    </row>
    <row r="36" spans="1:16" s="11" customFormat="1" ht="13.5" thickBot="1">
      <c r="A36" s="126" t="s">
        <v>33</v>
      </c>
      <c r="B36" s="127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1"/>
      <c r="E43" s="121"/>
      <c r="F43" s="121"/>
      <c r="G43" s="121"/>
      <c r="H43" s="121"/>
      <c r="I43" s="121"/>
      <c r="J43" s="121"/>
      <c r="K43" s="4"/>
      <c r="L43" s="4"/>
      <c r="M43" s="4"/>
      <c r="N43" s="4"/>
      <c r="O43" s="4"/>
      <c r="P43" s="4"/>
    </row>
    <row r="44" spans="1:16" ht="15" customHeight="1" thickBot="1">
      <c r="A44" s="113"/>
      <c r="B44" s="114" t="s">
        <v>135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27" sqref="A27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3" width="20.7109375" style="1" customWidth="1"/>
    <col min="24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3"/>
    </row>
    <row r="2" spans="1:42" ht="12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</row>
    <row r="3" spans="1:42" ht="12.7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</row>
    <row r="4" spans="1:42" ht="12.75">
      <c r="A4" s="128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</row>
    <row r="5" spans="1:42" ht="12.7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30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1608825028.47</v>
      </c>
      <c r="H13" s="39">
        <f t="shared" si="0"/>
        <v>1517552234</v>
      </c>
      <c r="I13" s="39">
        <f t="shared" si="0"/>
        <v>2040769723</v>
      </c>
      <c r="J13" s="39">
        <f t="shared" si="0"/>
        <v>1489139554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10927501408.47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1386110978.47</v>
      </c>
      <c r="U13" s="39">
        <f t="shared" si="0"/>
        <v>1541098598</v>
      </c>
      <c r="V13" s="39">
        <f t="shared" si="0"/>
        <v>2138169426</v>
      </c>
      <c r="W13" s="39">
        <f t="shared" si="0"/>
        <v>1535051764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10585520746.47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1391633601.47</v>
      </c>
      <c r="AH13" s="39">
        <f t="shared" si="0"/>
        <v>1541093247</v>
      </c>
      <c r="AI13" s="39">
        <f t="shared" si="0"/>
        <v>1614103787</v>
      </c>
      <c r="AJ13" s="39">
        <f t="shared" si="0"/>
        <v>2056401212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10577879198.47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1296727210</v>
      </c>
      <c r="H14" s="39">
        <f t="shared" si="1"/>
        <v>1414019716</v>
      </c>
      <c r="I14" s="39">
        <f t="shared" si="1"/>
        <v>1969467560</v>
      </c>
      <c r="J14" s="39">
        <f t="shared" si="1"/>
        <v>1382995674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9955902162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1310884228</v>
      </c>
      <c r="U14" s="39">
        <f t="shared" si="1"/>
        <v>1425517110</v>
      </c>
      <c r="V14" s="39">
        <f t="shared" si="1"/>
        <v>1981714954</v>
      </c>
      <c r="W14" s="39">
        <f t="shared" si="1"/>
        <v>1389733444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9929096546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1316450604</v>
      </c>
      <c r="AH14" s="39">
        <f t="shared" si="1"/>
        <v>1425517110</v>
      </c>
      <c r="AI14" s="39">
        <f t="shared" si="1"/>
        <v>1487816477</v>
      </c>
      <c r="AJ14" s="39">
        <f t="shared" si="1"/>
        <v>1887808212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9928513213</v>
      </c>
    </row>
    <row r="15" spans="1:42" s="12" customFormat="1" ht="13.5" thickBot="1">
      <c r="A15" s="41" t="s">
        <v>52</v>
      </c>
      <c r="B15" s="42" t="s">
        <v>54</v>
      </c>
      <c r="C15" s="43">
        <v>9727217381</v>
      </c>
      <c r="D15" s="43">
        <v>659251222</v>
      </c>
      <c r="E15" s="43">
        <v>818462722</v>
      </c>
      <c r="F15" s="43">
        <v>803637535</v>
      </c>
      <c r="G15" s="43">
        <v>807129812</v>
      </c>
      <c r="H15" s="43">
        <v>886118995</v>
      </c>
      <c r="I15" s="43">
        <v>777645976</v>
      </c>
      <c r="J15" s="43">
        <v>737769408</v>
      </c>
      <c r="K15" s="43"/>
      <c r="L15" s="43"/>
      <c r="M15" s="43"/>
      <c r="N15" s="43"/>
      <c r="O15" s="43"/>
      <c r="P15" s="77">
        <f>SUM(D15:O15)</f>
        <v>5490015670</v>
      </c>
      <c r="Q15" s="43">
        <v>659251222</v>
      </c>
      <c r="R15" s="43">
        <v>818462722</v>
      </c>
      <c r="S15" s="43">
        <v>803637535</v>
      </c>
      <c r="T15" s="43">
        <v>807129812</v>
      </c>
      <c r="U15" s="43">
        <v>886118995</v>
      </c>
      <c r="V15" s="43">
        <v>777645976</v>
      </c>
      <c r="W15" s="43">
        <v>737769408</v>
      </c>
      <c r="X15" s="43"/>
      <c r="Y15" s="43"/>
      <c r="Z15" s="43"/>
      <c r="AA15" s="43"/>
      <c r="AB15" s="43"/>
      <c r="AC15" s="77">
        <f>SUM(Q15:AB15)</f>
        <v>5490015670</v>
      </c>
      <c r="AD15" s="43">
        <v>659251222</v>
      </c>
      <c r="AE15" s="43">
        <v>818462722</v>
      </c>
      <c r="AF15" s="43">
        <v>803637535</v>
      </c>
      <c r="AG15" s="43">
        <v>807129812</v>
      </c>
      <c r="AH15" s="43">
        <v>886118995</v>
      </c>
      <c r="AI15" s="43">
        <v>777645976</v>
      </c>
      <c r="AJ15" s="43">
        <v>737769408</v>
      </c>
      <c r="AK15" s="43"/>
      <c r="AL15" s="43"/>
      <c r="AM15" s="43"/>
      <c r="AN15" s="43"/>
      <c r="AO15" s="43"/>
      <c r="AP15" s="78">
        <f>SUM(AD15:AO15)</f>
        <v>5490015670</v>
      </c>
    </row>
    <row r="16" spans="1:42" s="12" customFormat="1" ht="13.5" thickBot="1">
      <c r="A16" s="16" t="s">
        <v>53</v>
      </c>
      <c r="B16" s="52" t="s">
        <v>55</v>
      </c>
      <c r="C16" s="53">
        <v>767209619</v>
      </c>
      <c r="D16" s="53">
        <v>16709329</v>
      </c>
      <c r="E16" s="53">
        <v>19889505</v>
      </c>
      <c r="F16" s="53">
        <v>37185828</v>
      </c>
      <c r="G16" s="53">
        <v>14846194</v>
      </c>
      <c r="H16" s="53">
        <v>41187040</v>
      </c>
      <c r="I16" s="53">
        <v>116004626</v>
      </c>
      <c r="J16" s="53">
        <v>61223329</v>
      </c>
      <c r="K16" s="53"/>
      <c r="L16" s="53"/>
      <c r="M16" s="53"/>
      <c r="N16" s="53"/>
      <c r="O16" s="53"/>
      <c r="P16" s="77">
        <f aca="true" t="shared" si="2" ref="P16:P52">SUM(D16:O16)</f>
        <v>307045851</v>
      </c>
      <c r="Q16" s="53">
        <v>16709329</v>
      </c>
      <c r="R16" s="53">
        <v>19889505</v>
      </c>
      <c r="S16" s="53">
        <v>37185828</v>
      </c>
      <c r="T16" s="53">
        <v>14846194</v>
      </c>
      <c r="U16" s="53">
        <v>41187040</v>
      </c>
      <c r="V16" s="53">
        <v>116004626</v>
      </c>
      <c r="W16" s="53">
        <v>61223329</v>
      </c>
      <c r="X16" s="53"/>
      <c r="Y16" s="53"/>
      <c r="Z16" s="53"/>
      <c r="AA16" s="53"/>
      <c r="AB16" s="53"/>
      <c r="AC16" s="77">
        <f aca="true" t="shared" si="3" ref="AC16:AC41">SUM(Q16:AB16)</f>
        <v>307045851</v>
      </c>
      <c r="AD16" s="53">
        <v>16709329</v>
      </c>
      <c r="AE16" s="53">
        <v>19889505</v>
      </c>
      <c r="AF16" s="53">
        <v>37185828</v>
      </c>
      <c r="AG16" s="53">
        <v>14846194</v>
      </c>
      <c r="AH16" s="53">
        <v>41187040</v>
      </c>
      <c r="AI16" s="53">
        <v>116004626</v>
      </c>
      <c r="AJ16" s="53">
        <v>61223329</v>
      </c>
      <c r="AK16" s="53"/>
      <c r="AL16" s="53"/>
      <c r="AM16" s="53"/>
      <c r="AN16" s="53"/>
      <c r="AO16" s="53"/>
      <c r="AP16" s="78">
        <f aca="true" t="shared" si="4" ref="AP16:AP41">SUM(AD16:AO16)</f>
        <v>307045851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>
        <v>1154701</v>
      </c>
      <c r="H17" s="53">
        <v>537384</v>
      </c>
      <c r="I17" s="53">
        <v>326744</v>
      </c>
      <c r="J17" s="53">
        <v>2016460</v>
      </c>
      <c r="K17" s="53"/>
      <c r="L17" s="53"/>
      <c r="M17" s="53"/>
      <c r="N17" s="53"/>
      <c r="O17" s="53"/>
      <c r="P17" s="77">
        <f t="shared" si="2"/>
        <v>7501797</v>
      </c>
      <c r="Q17" s="53">
        <v>189893</v>
      </c>
      <c r="R17" s="53">
        <v>1908026</v>
      </c>
      <c r="S17" s="53">
        <v>1368589</v>
      </c>
      <c r="T17" s="53">
        <v>1154701</v>
      </c>
      <c r="U17" s="53">
        <v>537384</v>
      </c>
      <c r="V17" s="53">
        <v>326744</v>
      </c>
      <c r="W17" s="53">
        <v>2016460</v>
      </c>
      <c r="X17" s="53"/>
      <c r="Y17" s="53"/>
      <c r="Z17" s="53"/>
      <c r="AA17" s="53"/>
      <c r="AB17" s="53"/>
      <c r="AC17" s="77">
        <f t="shared" si="3"/>
        <v>7501797</v>
      </c>
      <c r="AD17" s="53">
        <v>189893</v>
      </c>
      <c r="AE17" s="53">
        <v>1908026</v>
      </c>
      <c r="AF17" s="53">
        <v>1368589</v>
      </c>
      <c r="AG17" s="53">
        <v>1154701</v>
      </c>
      <c r="AH17" s="53">
        <v>537384</v>
      </c>
      <c r="AI17" s="53">
        <v>326744</v>
      </c>
      <c r="AJ17" s="53">
        <v>2016460</v>
      </c>
      <c r="AK17" s="53"/>
      <c r="AL17" s="53"/>
      <c r="AM17" s="53"/>
      <c r="AN17" s="53"/>
      <c r="AO17" s="53"/>
      <c r="AP17" s="78">
        <f t="shared" si="4"/>
        <v>7501797</v>
      </c>
    </row>
    <row r="18" spans="1:42" s="12" customFormat="1" ht="13.5" thickBot="1">
      <c r="A18" s="16" t="s">
        <v>75</v>
      </c>
      <c r="B18" s="52" t="s">
        <v>57</v>
      </c>
      <c r="C18" s="53">
        <v>617124000</v>
      </c>
      <c r="D18" s="53">
        <v>46641392</v>
      </c>
      <c r="E18" s="53">
        <v>46615990</v>
      </c>
      <c r="F18" s="53">
        <v>46823170</v>
      </c>
      <c r="G18" s="53">
        <v>46168377</v>
      </c>
      <c r="H18" s="53">
        <v>51086051</v>
      </c>
      <c r="I18" s="53">
        <v>43695978</v>
      </c>
      <c r="J18" s="53">
        <v>39671215</v>
      </c>
      <c r="K18" s="53"/>
      <c r="L18" s="53"/>
      <c r="M18" s="53"/>
      <c r="N18" s="53"/>
      <c r="O18" s="53"/>
      <c r="P18" s="77">
        <f t="shared" si="2"/>
        <v>320702173</v>
      </c>
      <c r="Q18" s="53">
        <v>46641392</v>
      </c>
      <c r="R18" s="53">
        <v>46615990</v>
      </c>
      <c r="S18" s="53">
        <v>46823170</v>
      </c>
      <c r="T18" s="53">
        <v>46168377</v>
      </c>
      <c r="U18" s="53">
        <v>51086051</v>
      </c>
      <c r="V18" s="53">
        <v>43695978</v>
      </c>
      <c r="W18" s="53">
        <v>39671215</v>
      </c>
      <c r="X18" s="53"/>
      <c r="Y18" s="53"/>
      <c r="Z18" s="53"/>
      <c r="AA18" s="53"/>
      <c r="AB18" s="53"/>
      <c r="AC18" s="77">
        <f t="shared" si="3"/>
        <v>320702173</v>
      </c>
      <c r="AD18" s="53">
        <v>46641392</v>
      </c>
      <c r="AE18" s="53">
        <v>46615990</v>
      </c>
      <c r="AF18" s="53">
        <v>46823170</v>
      </c>
      <c r="AG18" s="53">
        <v>46168377</v>
      </c>
      <c r="AH18" s="53">
        <v>51086051</v>
      </c>
      <c r="AI18" s="53">
        <v>43695978</v>
      </c>
      <c r="AJ18" s="53">
        <v>39671215</v>
      </c>
      <c r="AK18" s="53"/>
      <c r="AL18" s="53"/>
      <c r="AM18" s="53"/>
      <c r="AN18" s="53"/>
      <c r="AO18" s="53"/>
      <c r="AP18" s="78">
        <f t="shared" si="4"/>
        <v>320702173</v>
      </c>
    </row>
    <row r="19" spans="1:42" s="12" customFormat="1" ht="13.5" thickBot="1">
      <c r="A19" s="16" t="s">
        <v>76</v>
      </c>
      <c r="B19" s="52" t="s">
        <v>58</v>
      </c>
      <c r="C19" s="53">
        <v>126194469</v>
      </c>
      <c r="D19" s="53">
        <v>9883652</v>
      </c>
      <c r="E19" s="53">
        <v>9883654</v>
      </c>
      <c r="F19" s="53">
        <v>9883654</v>
      </c>
      <c r="G19" s="53">
        <v>9883654</v>
      </c>
      <c r="H19" s="53">
        <v>10872024</v>
      </c>
      <c r="I19" s="53">
        <v>10081328</v>
      </c>
      <c r="J19" s="53">
        <v>8380379</v>
      </c>
      <c r="K19" s="53"/>
      <c r="L19" s="53"/>
      <c r="M19" s="53"/>
      <c r="N19" s="53"/>
      <c r="O19" s="53"/>
      <c r="P19" s="77">
        <f t="shared" si="2"/>
        <v>68868345</v>
      </c>
      <c r="Q19" s="53">
        <v>9883652</v>
      </c>
      <c r="R19" s="53">
        <v>9883654</v>
      </c>
      <c r="S19" s="53">
        <v>9883654</v>
      </c>
      <c r="T19" s="53">
        <v>9883654</v>
      </c>
      <c r="U19" s="53">
        <v>10872024</v>
      </c>
      <c r="V19" s="53">
        <v>10081328</v>
      </c>
      <c r="W19" s="53">
        <v>8380379</v>
      </c>
      <c r="X19" s="53"/>
      <c r="Y19" s="53"/>
      <c r="Z19" s="53"/>
      <c r="AA19" s="53"/>
      <c r="AB19" s="53"/>
      <c r="AC19" s="77">
        <f t="shared" si="3"/>
        <v>68868345</v>
      </c>
      <c r="AD19" s="53">
        <v>9883652</v>
      </c>
      <c r="AE19" s="53">
        <v>9883654</v>
      </c>
      <c r="AF19" s="53">
        <v>9883654</v>
      </c>
      <c r="AG19" s="53">
        <v>9883654</v>
      </c>
      <c r="AH19" s="53">
        <v>10872024</v>
      </c>
      <c r="AI19" s="53">
        <v>10081328</v>
      </c>
      <c r="AJ19" s="53">
        <v>8380379</v>
      </c>
      <c r="AK19" s="53"/>
      <c r="AL19" s="53"/>
      <c r="AM19" s="53"/>
      <c r="AN19" s="53"/>
      <c r="AO19" s="53"/>
      <c r="AP19" s="78">
        <f t="shared" si="4"/>
        <v>68868345</v>
      </c>
    </row>
    <row r="20" spans="1:42" s="12" customFormat="1" ht="13.5" thickBot="1">
      <c r="A20" s="16" t="s">
        <v>79</v>
      </c>
      <c r="B20" s="52" t="s">
        <v>77</v>
      </c>
      <c r="C20" s="53">
        <v>63465591</v>
      </c>
      <c r="D20" s="53">
        <v>4449377</v>
      </c>
      <c r="E20" s="53">
        <v>6406645</v>
      </c>
      <c r="F20" s="53">
        <v>6222101</v>
      </c>
      <c r="G20" s="53">
        <v>6262512</v>
      </c>
      <c r="H20" s="53">
        <v>6833148</v>
      </c>
      <c r="I20" s="53">
        <v>6154435</v>
      </c>
      <c r="J20" s="53">
        <v>6180543</v>
      </c>
      <c r="K20" s="53"/>
      <c r="L20" s="53"/>
      <c r="M20" s="53"/>
      <c r="N20" s="53"/>
      <c r="O20" s="53"/>
      <c r="P20" s="77">
        <f t="shared" si="2"/>
        <v>42508761</v>
      </c>
      <c r="Q20" s="53">
        <v>4449377</v>
      </c>
      <c r="R20" s="53">
        <v>6406645</v>
      </c>
      <c r="S20" s="53">
        <v>6222101</v>
      </c>
      <c r="T20" s="53">
        <v>6262512</v>
      </c>
      <c r="U20" s="53">
        <v>6833148</v>
      </c>
      <c r="V20" s="53">
        <v>6154435</v>
      </c>
      <c r="W20" s="53">
        <v>6180543</v>
      </c>
      <c r="X20" s="53"/>
      <c r="Y20" s="53"/>
      <c r="Z20" s="53"/>
      <c r="AA20" s="53"/>
      <c r="AB20" s="53"/>
      <c r="AC20" s="77">
        <f t="shared" si="3"/>
        <v>42508761</v>
      </c>
      <c r="AD20" s="53">
        <v>4449377</v>
      </c>
      <c r="AE20" s="53">
        <v>6406645</v>
      </c>
      <c r="AF20" s="53">
        <v>6222101</v>
      </c>
      <c r="AG20" s="53">
        <v>6262512</v>
      </c>
      <c r="AH20" s="53">
        <v>6833148</v>
      </c>
      <c r="AI20" s="53">
        <v>6154435</v>
      </c>
      <c r="AJ20" s="53">
        <v>6180543</v>
      </c>
      <c r="AK20" s="53"/>
      <c r="AL20" s="53"/>
      <c r="AM20" s="53"/>
      <c r="AN20" s="53"/>
      <c r="AO20" s="53"/>
      <c r="AP20" s="78">
        <f t="shared" si="4"/>
        <v>42508761</v>
      </c>
    </row>
    <row r="21" spans="1:42" s="12" customFormat="1" ht="13.5" thickBot="1">
      <c r="A21" s="16" t="s">
        <v>80</v>
      </c>
      <c r="B21" s="52" t="s">
        <v>78</v>
      </c>
      <c r="C21" s="53">
        <v>70414243</v>
      </c>
      <c r="D21" s="53">
        <v>4813400</v>
      </c>
      <c r="E21" s="53">
        <v>7185250</v>
      </c>
      <c r="F21" s="53">
        <v>6992550</v>
      </c>
      <c r="G21" s="53">
        <v>6920800</v>
      </c>
      <c r="H21" s="53">
        <v>3560850</v>
      </c>
      <c r="I21" s="53">
        <v>6113100</v>
      </c>
      <c r="J21" s="53">
        <v>6043400</v>
      </c>
      <c r="K21" s="53"/>
      <c r="L21" s="53"/>
      <c r="M21" s="53"/>
      <c r="N21" s="53"/>
      <c r="O21" s="53"/>
      <c r="P21" s="77">
        <f t="shared" si="2"/>
        <v>41629350</v>
      </c>
      <c r="Q21" s="53">
        <v>4813400</v>
      </c>
      <c r="R21" s="53">
        <v>7185250</v>
      </c>
      <c r="S21" s="53">
        <v>6992550</v>
      </c>
      <c r="T21" s="53">
        <v>6920800</v>
      </c>
      <c r="U21" s="53">
        <v>3560850</v>
      </c>
      <c r="V21" s="53">
        <v>6113100</v>
      </c>
      <c r="W21" s="53">
        <v>6043400</v>
      </c>
      <c r="X21" s="53"/>
      <c r="Y21" s="53"/>
      <c r="Z21" s="53"/>
      <c r="AA21" s="53"/>
      <c r="AB21" s="53"/>
      <c r="AC21" s="77">
        <f t="shared" si="3"/>
        <v>41629350</v>
      </c>
      <c r="AD21" s="53">
        <v>4813400</v>
      </c>
      <c r="AE21" s="53">
        <v>7185250</v>
      </c>
      <c r="AF21" s="53">
        <v>6992550</v>
      </c>
      <c r="AG21" s="53">
        <v>6920800</v>
      </c>
      <c r="AH21" s="53">
        <v>3560850</v>
      </c>
      <c r="AI21" s="53">
        <v>6113100</v>
      </c>
      <c r="AJ21" s="53">
        <v>6043400</v>
      </c>
      <c r="AK21" s="53"/>
      <c r="AL21" s="53"/>
      <c r="AM21" s="53"/>
      <c r="AN21" s="53"/>
      <c r="AO21" s="53"/>
      <c r="AP21" s="78">
        <f t="shared" si="4"/>
        <v>41629350</v>
      </c>
    </row>
    <row r="22" spans="1:42" s="12" customFormat="1" ht="13.5" thickBot="1">
      <c r="A22" s="16" t="s">
        <v>81</v>
      </c>
      <c r="B22" s="52" t="s">
        <v>59</v>
      </c>
      <c r="C22" s="53">
        <v>473090778</v>
      </c>
      <c r="D22" s="53">
        <v>1895014</v>
      </c>
      <c r="E22" s="53">
        <v>1779767</v>
      </c>
      <c r="F22" s="53">
        <v>1448854</v>
      </c>
      <c r="G22" s="53">
        <v>1011607</v>
      </c>
      <c r="H22" s="53">
        <v>122705</v>
      </c>
      <c r="I22" s="53">
        <v>415233224</v>
      </c>
      <c r="J22" s="53">
        <v>495146</v>
      </c>
      <c r="K22" s="53"/>
      <c r="L22" s="53"/>
      <c r="M22" s="53"/>
      <c r="N22" s="53"/>
      <c r="O22" s="53"/>
      <c r="P22" s="77">
        <f t="shared" si="2"/>
        <v>421986317</v>
      </c>
      <c r="Q22" s="53">
        <v>1895014</v>
      </c>
      <c r="R22" s="53">
        <v>1779767</v>
      </c>
      <c r="S22" s="53">
        <v>1448854</v>
      </c>
      <c r="T22" s="53">
        <v>1011607</v>
      </c>
      <c r="U22" s="53">
        <v>122705</v>
      </c>
      <c r="V22" s="53">
        <v>415233224</v>
      </c>
      <c r="W22" s="53">
        <v>495146</v>
      </c>
      <c r="X22" s="53"/>
      <c r="Y22" s="53"/>
      <c r="Z22" s="53"/>
      <c r="AA22" s="53"/>
      <c r="AB22" s="53"/>
      <c r="AC22" s="77">
        <f t="shared" si="3"/>
        <v>421986317</v>
      </c>
      <c r="AD22" s="53">
        <v>1895014</v>
      </c>
      <c r="AE22" s="53">
        <v>1779767</v>
      </c>
      <c r="AF22" s="53">
        <v>1448854</v>
      </c>
      <c r="AG22" s="53">
        <v>1011607</v>
      </c>
      <c r="AH22" s="53">
        <v>122705</v>
      </c>
      <c r="AI22" s="53">
        <v>1707354</v>
      </c>
      <c r="AJ22" s="53">
        <v>414021016</v>
      </c>
      <c r="AK22" s="53"/>
      <c r="AL22" s="53"/>
      <c r="AM22" s="53"/>
      <c r="AN22" s="53"/>
      <c r="AO22" s="53"/>
      <c r="AP22" s="78">
        <f t="shared" si="4"/>
        <v>421986317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>
        <v>12520218</v>
      </c>
      <c r="H23" s="53">
        <v>26642693</v>
      </c>
      <c r="I23" s="53">
        <v>81111421</v>
      </c>
      <c r="J23" s="53">
        <v>42479069</v>
      </c>
      <c r="K23" s="53"/>
      <c r="L23" s="53"/>
      <c r="M23" s="53"/>
      <c r="N23" s="53"/>
      <c r="O23" s="53"/>
      <c r="P23" s="77">
        <f t="shared" si="2"/>
        <v>225962519</v>
      </c>
      <c r="Q23" s="53">
        <v>15631729</v>
      </c>
      <c r="R23" s="53">
        <v>23812669</v>
      </c>
      <c r="S23" s="53">
        <v>23764720</v>
      </c>
      <c r="T23" s="53">
        <v>12520218</v>
      </c>
      <c r="U23" s="53">
        <v>26642693</v>
      </c>
      <c r="V23" s="53">
        <v>81111421</v>
      </c>
      <c r="W23" s="53">
        <v>42479069</v>
      </c>
      <c r="X23" s="53"/>
      <c r="Y23" s="53"/>
      <c r="Z23" s="53"/>
      <c r="AA23" s="53"/>
      <c r="AB23" s="53"/>
      <c r="AC23" s="77">
        <f t="shared" si="3"/>
        <v>225962519</v>
      </c>
      <c r="AD23" s="53">
        <v>15631729</v>
      </c>
      <c r="AE23" s="53">
        <v>23812669</v>
      </c>
      <c r="AF23" s="53">
        <v>23764720</v>
      </c>
      <c r="AG23" s="53">
        <v>12520218</v>
      </c>
      <c r="AH23" s="53">
        <v>26642693</v>
      </c>
      <c r="AI23" s="53">
        <v>81111421</v>
      </c>
      <c r="AJ23" s="53">
        <v>42479069</v>
      </c>
      <c r="AK23" s="53"/>
      <c r="AL23" s="53"/>
      <c r="AM23" s="53"/>
      <c r="AN23" s="53"/>
      <c r="AO23" s="53"/>
      <c r="AP23" s="78">
        <f t="shared" si="4"/>
        <v>225962519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>
        <v>1380013</v>
      </c>
      <c r="H24" s="53">
        <v>42552</v>
      </c>
      <c r="I24" s="53">
        <v>2200633</v>
      </c>
      <c r="J24" s="53">
        <v>153395</v>
      </c>
      <c r="K24" s="53"/>
      <c r="L24" s="53"/>
      <c r="M24" s="53"/>
      <c r="N24" s="53"/>
      <c r="O24" s="53"/>
      <c r="P24" s="77">
        <f t="shared" si="2"/>
        <v>4611693</v>
      </c>
      <c r="Q24" s="53">
        <v>0</v>
      </c>
      <c r="R24" s="53">
        <v>87459</v>
      </c>
      <c r="S24" s="53">
        <v>747641</v>
      </c>
      <c r="T24" s="53">
        <v>1380013</v>
      </c>
      <c r="U24" s="53">
        <v>42552</v>
      </c>
      <c r="V24" s="53">
        <v>2200633</v>
      </c>
      <c r="W24" s="53">
        <v>153395</v>
      </c>
      <c r="X24" s="53"/>
      <c r="Y24" s="53"/>
      <c r="Z24" s="53"/>
      <c r="AA24" s="53"/>
      <c r="AB24" s="53"/>
      <c r="AC24" s="77">
        <f t="shared" si="3"/>
        <v>4611693</v>
      </c>
      <c r="AD24" s="53">
        <v>0</v>
      </c>
      <c r="AE24" s="53">
        <v>87459</v>
      </c>
      <c r="AF24" s="53">
        <v>747641</v>
      </c>
      <c r="AG24" s="53">
        <v>1380013</v>
      </c>
      <c r="AH24" s="53">
        <v>42552</v>
      </c>
      <c r="AI24" s="53">
        <v>2200633</v>
      </c>
      <c r="AJ24" s="53">
        <v>153395</v>
      </c>
      <c r="AK24" s="53"/>
      <c r="AL24" s="53"/>
      <c r="AM24" s="53"/>
      <c r="AN24" s="53"/>
      <c r="AO24" s="53"/>
      <c r="AP24" s="78">
        <f t="shared" si="4"/>
        <v>4611693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>
        <v>196706</v>
      </c>
      <c r="H25" s="53">
        <v>179369</v>
      </c>
      <c r="I25" s="53">
        <v>222934</v>
      </c>
      <c r="J25" s="53">
        <v>222934</v>
      </c>
      <c r="K25" s="53"/>
      <c r="L25" s="53"/>
      <c r="M25" s="53"/>
      <c r="N25" s="53"/>
      <c r="O25" s="53"/>
      <c r="P25" s="77">
        <f t="shared" si="2"/>
        <v>1441202</v>
      </c>
      <c r="Q25" s="53">
        <v>240418</v>
      </c>
      <c r="R25" s="53">
        <v>218562</v>
      </c>
      <c r="S25" s="53">
        <v>160279</v>
      </c>
      <c r="T25" s="53">
        <v>196706</v>
      </c>
      <c r="U25" s="53">
        <v>179369</v>
      </c>
      <c r="V25" s="53">
        <v>222934</v>
      </c>
      <c r="W25" s="53">
        <v>222934</v>
      </c>
      <c r="X25" s="53"/>
      <c r="Y25" s="53"/>
      <c r="Z25" s="53"/>
      <c r="AA25" s="53"/>
      <c r="AB25" s="53"/>
      <c r="AC25" s="77">
        <f t="shared" si="3"/>
        <v>1441202</v>
      </c>
      <c r="AD25" s="53">
        <v>240418</v>
      </c>
      <c r="AE25" s="53">
        <v>218562</v>
      </c>
      <c r="AF25" s="53">
        <v>160279</v>
      </c>
      <c r="AG25" s="53">
        <v>196706</v>
      </c>
      <c r="AH25" s="53">
        <v>179369</v>
      </c>
      <c r="AI25" s="53">
        <v>222934</v>
      </c>
      <c r="AJ25" s="53">
        <v>222934</v>
      </c>
      <c r="AK25" s="53"/>
      <c r="AL25" s="53"/>
      <c r="AM25" s="53"/>
      <c r="AN25" s="53"/>
      <c r="AO25" s="53"/>
      <c r="AP25" s="78">
        <f t="shared" si="4"/>
        <v>1441202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>
        <v>25801452</v>
      </c>
      <c r="H26" s="53">
        <v>16906796</v>
      </c>
      <c r="I26" s="53">
        <v>22807914</v>
      </c>
      <c r="J26" s="53">
        <v>14144360</v>
      </c>
      <c r="K26" s="53"/>
      <c r="L26" s="53"/>
      <c r="M26" s="53"/>
      <c r="N26" s="53"/>
      <c r="O26" s="53"/>
      <c r="P26" s="77">
        <f t="shared" si="2"/>
        <v>162518677</v>
      </c>
      <c r="Q26" s="53">
        <v>26245973</v>
      </c>
      <c r="R26" s="53">
        <v>37600955</v>
      </c>
      <c r="S26" s="53">
        <v>19011227</v>
      </c>
      <c r="T26" s="53">
        <v>25801452</v>
      </c>
      <c r="U26" s="53">
        <v>16906796</v>
      </c>
      <c r="V26" s="53">
        <v>22807914</v>
      </c>
      <c r="W26" s="53">
        <v>14144360</v>
      </c>
      <c r="X26" s="53"/>
      <c r="Y26" s="53"/>
      <c r="Z26" s="53"/>
      <c r="AA26" s="53"/>
      <c r="AB26" s="53"/>
      <c r="AC26" s="77">
        <f t="shared" si="3"/>
        <v>162518677</v>
      </c>
      <c r="AD26" s="53">
        <v>26245973</v>
      </c>
      <c r="AE26" s="53">
        <v>37600955</v>
      </c>
      <c r="AF26" s="53">
        <v>19011227</v>
      </c>
      <c r="AG26" s="53">
        <v>25801452</v>
      </c>
      <c r="AH26" s="53">
        <v>16906796</v>
      </c>
      <c r="AI26" s="53">
        <v>22807914</v>
      </c>
      <c r="AJ26" s="53">
        <v>14144360</v>
      </c>
      <c r="AK26" s="53"/>
      <c r="AL26" s="53"/>
      <c r="AM26" s="53"/>
      <c r="AN26" s="53"/>
      <c r="AO26" s="53"/>
      <c r="AP26" s="78">
        <f t="shared" si="4"/>
        <v>162518677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>
        <v>2819734</v>
      </c>
      <c r="H27" s="53">
        <v>3101705</v>
      </c>
      <c r="I27" s="53">
        <v>2876128</v>
      </c>
      <c r="J27" s="53">
        <v>2876128</v>
      </c>
      <c r="K27" s="53"/>
      <c r="L27" s="53"/>
      <c r="M27" s="53"/>
      <c r="N27" s="53"/>
      <c r="O27" s="53"/>
      <c r="P27" s="77">
        <f t="shared" si="2"/>
        <v>20132896</v>
      </c>
      <c r="Q27" s="53">
        <v>2819733</v>
      </c>
      <c r="R27" s="53">
        <v>2819734</v>
      </c>
      <c r="S27" s="53">
        <v>2819734</v>
      </c>
      <c r="T27" s="53">
        <v>2819734</v>
      </c>
      <c r="U27" s="53">
        <v>3101705</v>
      </c>
      <c r="V27" s="53">
        <v>2876128</v>
      </c>
      <c r="W27" s="53">
        <v>2876128</v>
      </c>
      <c r="X27" s="53"/>
      <c r="Y27" s="53"/>
      <c r="Z27" s="53"/>
      <c r="AA27" s="53"/>
      <c r="AB27" s="53"/>
      <c r="AC27" s="77">
        <f t="shared" si="3"/>
        <v>20132896</v>
      </c>
      <c r="AD27" s="53">
        <v>2819733</v>
      </c>
      <c r="AE27" s="53">
        <v>2819734</v>
      </c>
      <c r="AF27" s="53">
        <v>2819734</v>
      </c>
      <c r="AG27" s="53">
        <v>2819734</v>
      </c>
      <c r="AH27" s="53">
        <v>3101705</v>
      </c>
      <c r="AI27" s="53">
        <v>2876128</v>
      </c>
      <c r="AJ27" s="53">
        <v>2876128</v>
      </c>
      <c r="AK27" s="53"/>
      <c r="AL27" s="53"/>
      <c r="AM27" s="53"/>
      <c r="AN27" s="53"/>
      <c r="AO27" s="53"/>
      <c r="AP27" s="78">
        <f t="shared" si="4"/>
        <v>20132896</v>
      </c>
    </row>
    <row r="28" spans="1:42" s="12" customFormat="1" ht="13.5" thickBot="1">
      <c r="A28" s="16" t="s">
        <v>89</v>
      </c>
      <c r="B28" s="52" t="s">
        <v>88</v>
      </c>
      <c r="C28" s="53">
        <v>267457850</v>
      </c>
      <c r="D28" s="53">
        <v>18126330</v>
      </c>
      <c r="E28" s="53">
        <v>18768985</v>
      </c>
      <c r="F28" s="53">
        <v>16622852</v>
      </c>
      <c r="G28" s="53">
        <v>17911535</v>
      </c>
      <c r="H28" s="53">
        <v>19456564</v>
      </c>
      <c r="I28" s="53">
        <v>18609711</v>
      </c>
      <c r="J28" s="53">
        <v>18815303</v>
      </c>
      <c r="K28" s="53"/>
      <c r="L28" s="53"/>
      <c r="M28" s="53"/>
      <c r="N28" s="53"/>
      <c r="O28" s="53"/>
      <c r="P28" s="77">
        <f t="shared" si="2"/>
        <v>128311280</v>
      </c>
      <c r="Q28" s="53">
        <v>18126330</v>
      </c>
      <c r="R28" s="53">
        <v>18768985</v>
      </c>
      <c r="S28" s="53">
        <v>16622852</v>
      </c>
      <c r="T28" s="53">
        <v>17911535</v>
      </c>
      <c r="U28" s="53">
        <v>19456564</v>
      </c>
      <c r="V28" s="53">
        <v>18609711</v>
      </c>
      <c r="W28" s="53">
        <v>18815303</v>
      </c>
      <c r="X28" s="53"/>
      <c r="Y28" s="53"/>
      <c r="Z28" s="53"/>
      <c r="AA28" s="53"/>
      <c r="AB28" s="53"/>
      <c r="AC28" s="77">
        <f t="shared" si="3"/>
        <v>128311280</v>
      </c>
      <c r="AD28" s="53">
        <v>18126330</v>
      </c>
      <c r="AE28" s="53">
        <v>18768985</v>
      </c>
      <c r="AF28" s="53">
        <v>16622852</v>
      </c>
      <c r="AG28" s="53">
        <v>17911535</v>
      </c>
      <c r="AH28" s="53">
        <v>19456564</v>
      </c>
      <c r="AI28" s="53">
        <v>18609711</v>
      </c>
      <c r="AJ28" s="53">
        <v>18815303</v>
      </c>
      <c r="AK28" s="53"/>
      <c r="AL28" s="53"/>
      <c r="AM28" s="53"/>
      <c r="AN28" s="53"/>
      <c r="AO28" s="53"/>
      <c r="AP28" s="78">
        <f t="shared" si="4"/>
        <v>128311280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>
        <v>1527378</v>
      </c>
      <c r="H29" s="53">
        <v>3162164</v>
      </c>
      <c r="I29" s="53">
        <v>10013747</v>
      </c>
      <c r="J29" s="53">
        <v>4900298</v>
      </c>
      <c r="K29" s="53"/>
      <c r="L29" s="53"/>
      <c r="M29" s="53"/>
      <c r="N29" s="53"/>
      <c r="O29" s="53"/>
      <c r="P29" s="77">
        <f t="shared" si="2"/>
        <v>27267936</v>
      </c>
      <c r="Q29" s="53">
        <v>1848407</v>
      </c>
      <c r="R29" s="53">
        <v>2926146</v>
      </c>
      <c r="S29" s="53">
        <v>2889796</v>
      </c>
      <c r="T29" s="53">
        <v>1527378</v>
      </c>
      <c r="U29" s="53">
        <v>3162164</v>
      </c>
      <c r="V29" s="53">
        <v>10013747</v>
      </c>
      <c r="W29" s="53">
        <v>4900298</v>
      </c>
      <c r="X29" s="53"/>
      <c r="Y29" s="53"/>
      <c r="Z29" s="53"/>
      <c r="AA29" s="53"/>
      <c r="AB29" s="53"/>
      <c r="AC29" s="77">
        <f t="shared" si="3"/>
        <v>27267936</v>
      </c>
      <c r="AD29" s="53">
        <v>1848407</v>
      </c>
      <c r="AE29" s="53">
        <v>2926146</v>
      </c>
      <c r="AF29" s="53">
        <v>2889796</v>
      </c>
      <c r="AG29" s="53">
        <v>1527378</v>
      </c>
      <c r="AH29" s="53">
        <v>3162164</v>
      </c>
      <c r="AI29" s="53">
        <v>10013747</v>
      </c>
      <c r="AJ29" s="53">
        <v>4900298</v>
      </c>
      <c r="AK29" s="53"/>
      <c r="AL29" s="53"/>
      <c r="AM29" s="53"/>
      <c r="AN29" s="53"/>
      <c r="AO29" s="53"/>
      <c r="AP29" s="78">
        <f t="shared" si="4"/>
        <v>27267936</v>
      </c>
    </row>
    <row r="30" spans="1:42" s="12" customFormat="1" ht="13.5" thickBot="1">
      <c r="A30" s="16" t="s">
        <v>91</v>
      </c>
      <c r="B30" s="52" t="s">
        <v>64</v>
      </c>
      <c r="C30" s="53">
        <v>126830201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98955298</v>
      </c>
      <c r="J30" s="53">
        <v>0</v>
      </c>
      <c r="K30" s="53"/>
      <c r="L30" s="53"/>
      <c r="M30" s="53"/>
      <c r="N30" s="53"/>
      <c r="O30" s="53"/>
      <c r="P30" s="77">
        <f t="shared" si="2"/>
        <v>98955298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98955298</v>
      </c>
      <c r="W30" s="53">
        <v>0</v>
      </c>
      <c r="X30" s="53"/>
      <c r="Y30" s="53"/>
      <c r="Z30" s="53"/>
      <c r="AA30" s="53"/>
      <c r="AB30" s="53"/>
      <c r="AC30" s="77">
        <f t="shared" si="3"/>
        <v>98955298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98955298</v>
      </c>
      <c r="AJ30" s="53">
        <v>0</v>
      </c>
      <c r="AK30" s="53"/>
      <c r="AL30" s="53"/>
      <c r="AM30" s="53"/>
      <c r="AN30" s="53"/>
      <c r="AO30" s="53"/>
      <c r="AP30" s="78">
        <f t="shared" si="4"/>
        <v>98955298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>
        <v>3300870</v>
      </c>
      <c r="H31" s="53">
        <v>3994597</v>
      </c>
      <c r="I31" s="53">
        <v>3887506</v>
      </c>
      <c r="J31" s="53">
        <v>3951192</v>
      </c>
      <c r="K31" s="53"/>
      <c r="L31" s="53"/>
      <c r="M31" s="53"/>
      <c r="N31" s="53"/>
      <c r="O31" s="53"/>
      <c r="P31" s="77">
        <f t="shared" si="2"/>
        <v>21522866</v>
      </c>
      <c r="Q31" s="53">
        <v>0</v>
      </c>
      <c r="R31" s="53">
        <v>3012026</v>
      </c>
      <c r="S31" s="53">
        <v>3376675</v>
      </c>
      <c r="T31" s="53">
        <v>3300870</v>
      </c>
      <c r="U31" s="53">
        <v>3994597</v>
      </c>
      <c r="V31" s="53">
        <v>3887506</v>
      </c>
      <c r="W31" s="53">
        <v>3951192</v>
      </c>
      <c r="X31" s="53"/>
      <c r="Y31" s="53"/>
      <c r="Z31" s="53"/>
      <c r="AA31" s="53"/>
      <c r="AB31" s="53"/>
      <c r="AC31" s="77">
        <f t="shared" si="3"/>
        <v>21522866</v>
      </c>
      <c r="AD31" s="53">
        <v>0</v>
      </c>
      <c r="AE31" s="53">
        <v>3012026</v>
      </c>
      <c r="AF31" s="53">
        <v>3376675</v>
      </c>
      <c r="AG31" s="53">
        <v>3300870</v>
      </c>
      <c r="AH31" s="53">
        <v>3994597</v>
      </c>
      <c r="AI31" s="53">
        <v>3887506</v>
      </c>
      <c r="AJ31" s="53">
        <v>3951192</v>
      </c>
      <c r="AK31" s="53"/>
      <c r="AL31" s="53"/>
      <c r="AM31" s="53"/>
      <c r="AN31" s="53"/>
      <c r="AO31" s="53"/>
      <c r="AP31" s="78">
        <f t="shared" si="4"/>
        <v>21522866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/>
      <c r="L32" s="53"/>
      <c r="M32" s="53"/>
      <c r="N32" s="53"/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/>
      <c r="Y32" s="53"/>
      <c r="Z32" s="53"/>
      <c r="AA32" s="53"/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/>
      <c r="AL32" s="53"/>
      <c r="AM32" s="53"/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49670000</v>
      </c>
      <c r="D33" s="45">
        <v>3840908</v>
      </c>
      <c r="E33" s="45">
        <v>12769992</v>
      </c>
      <c r="F33" s="45">
        <v>0</v>
      </c>
      <c r="G33" s="45">
        <v>3108367</v>
      </c>
      <c r="H33" s="45">
        <v>392173</v>
      </c>
      <c r="I33" s="45">
        <v>6992307</v>
      </c>
      <c r="J33" s="45">
        <v>0</v>
      </c>
      <c r="K33" s="45"/>
      <c r="L33" s="45"/>
      <c r="M33" s="45"/>
      <c r="N33" s="45"/>
      <c r="O33" s="45"/>
      <c r="P33" s="77">
        <f t="shared" si="2"/>
        <v>27103747</v>
      </c>
      <c r="Q33" s="45">
        <v>3840908</v>
      </c>
      <c r="R33" s="45">
        <v>12769992</v>
      </c>
      <c r="S33" s="45">
        <v>0</v>
      </c>
      <c r="T33" s="45">
        <v>3108367</v>
      </c>
      <c r="U33" s="45">
        <v>392173</v>
      </c>
      <c r="V33" s="45">
        <v>6992307</v>
      </c>
      <c r="W33" s="45">
        <v>0</v>
      </c>
      <c r="X33" s="45"/>
      <c r="Y33" s="45"/>
      <c r="Z33" s="45"/>
      <c r="AA33" s="45"/>
      <c r="AB33" s="45"/>
      <c r="AC33" s="77">
        <f t="shared" si="3"/>
        <v>27103747</v>
      </c>
      <c r="AD33" s="45">
        <v>3840908</v>
      </c>
      <c r="AE33" s="45">
        <v>12769992</v>
      </c>
      <c r="AF33" s="45">
        <v>0</v>
      </c>
      <c r="AG33" s="45">
        <v>3108367</v>
      </c>
      <c r="AH33" s="45">
        <v>392173</v>
      </c>
      <c r="AI33" s="45">
        <v>6992307</v>
      </c>
      <c r="AJ33" s="45">
        <v>0</v>
      </c>
      <c r="AK33" s="45"/>
      <c r="AL33" s="45"/>
      <c r="AM33" s="45"/>
      <c r="AN33" s="45"/>
      <c r="AO33" s="45"/>
      <c r="AP33" s="78">
        <f t="shared" si="4"/>
        <v>27103747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>
        <v>0</v>
      </c>
      <c r="H34" s="45">
        <v>0</v>
      </c>
      <c r="I34" s="45">
        <v>-750000</v>
      </c>
      <c r="J34" s="45">
        <v>0</v>
      </c>
      <c r="K34" s="45"/>
      <c r="L34" s="45"/>
      <c r="M34" s="45"/>
      <c r="N34" s="45"/>
      <c r="O34" s="45"/>
      <c r="P34" s="77">
        <f t="shared" si="2"/>
        <v>89528974</v>
      </c>
      <c r="Q34" s="45">
        <v>0</v>
      </c>
      <c r="R34" s="45">
        <v>8586388</v>
      </c>
      <c r="S34" s="45">
        <v>10247394</v>
      </c>
      <c r="T34" s="45">
        <v>14157018</v>
      </c>
      <c r="U34" s="45">
        <v>11497394</v>
      </c>
      <c r="V34" s="45">
        <v>11497394</v>
      </c>
      <c r="W34" s="45">
        <v>6737770</v>
      </c>
      <c r="X34" s="45"/>
      <c r="Y34" s="45"/>
      <c r="Z34" s="45"/>
      <c r="AA34" s="45"/>
      <c r="AB34" s="45"/>
      <c r="AC34" s="77">
        <f t="shared" si="3"/>
        <v>62723358</v>
      </c>
      <c r="AD34" s="45">
        <v>0</v>
      </c>
      <c r="AE34" s="45">
        <v>5236388</v>
      </c>
      <c r="AF34" s="45">
        <v>11497394</v>
      </c>
      <c r="AG34" s="45">
        <v>11497394</v>
      </c>
      <c r="AH34" s="45">
        <v>11497394</v>
      </c>
      <c r="AI34" s="45">
        <v>11497394</v>
      </c>
      <c r="AJ34" s="45">
        <v>10914061</v>
      </c>
      <c r="AK34" s="45"/>
      <c r="AL34" s="45"/>
      <c r="AM34" s="45"/>
      <c r="AN34" s="45"/>
      <c r="AO34" s="45"/>
      <c r="AP34" s="78">
        <f t="shared" si="4"/>
        <v>62140025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/>
      <c r="L35" s="45"/>
      <c r="M35" s="45"/>
      <c r="N35" s="45"/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/>
      <c r="Y35" s="45"/>
      <c r="Z35" s="45"/>
      <c r="AA35" s="45"/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/>
      <c r="AL35" s="45"/>
      <c r="AM35" s="45"/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v>2076867399</v>
      </c>
      <c r="D36" s="45">
        <v>134471019</v>
      </c>
      <c r="E36" s="45">
        <v>152672549</v>
      </c>
      <c r="F36" s="45">
        <v>151446868</v>
      </c>
      <c r="G36" s="45">
        <v>147913265</v>
      </c>
      <c r="H36" s="45">
        <v>143702518</v>
      </c>
      <c r="I36" s="45">
        <v>149697743</v>
      </c>
      <c r="J36" s="45">
        <v>177772319</v>
      </c>
      <c r="K36" s="45"/>
      <c r="L36" s="45"/>
      <c r="M36" s="45"/>
      <c r="N36" s="45"/>
      <c r="O36" s="45"/>
      <c r="P36" s="77">
        <f t="shared" si="2"/>
        <v>1057676281</v>
      </c>
      <c r="Q36" s="45">
        <v>134471019</v>
      </c>
      <c r="R36" s="45">
        <v>152672549</v>
      </c>
      <c r="S36" s="45">
        <v>151446868</v>
      </c>
      <c r="T36" s="45">
        <v>147913265</v>
      </c>
      <c r="U36" s="45">
        <v>143702518</v>
      </c>
      <c r="V36" s="45">
        <v>149697743</v>
      </c>
      <c r="W36" s="45">
        <v>177772319</v>
      </c>
      <c r="X36" s="45"/>
      <c r="Y36" s="45"/>
      <c r="Z36" s="45"/>
      <c r="AA36" s="45"/>
      <c r="AB36" s="45"/>
      <c r="AC36" s="77">
        <f t="shared" si="3"/>
        <v>1057676281</v>
      </c>
      <c r="AD36" s="45">
        <v>134471019</v>
      </c>
      <c r="AE36" s="45">
        <v>152672549</v>
      </c>
      <c r="AF36" s="45">
        <v>144306568</v>
      </c>
      <c r="AG36" s="45">
        <v>155053565</v>
      </c>
      <c r="AH36" s="45">
        <v>143702518</v>
      </c>
      <c r="AI36" s="45">
        <v>149697743</v>
      </c>
      <c r="AJ36" s="45">
        <v>177772319</v>
      </c>
      <c r="AK36" s="45"/>
      <c r="AL36" s="45"/>
      <c r="AM36" s="45"/>
      <c r="AN36" s="45"/>
      <c r="AO36" s="45"/>
      <c r="AP36" s="78">
        <f t="shared" si="4"/>
        <v>1057676281</v>
      </c>
    </row>
    <row r="37" spans="1:42" s="12" customFormat="1" ht="13.5" thickBot="1">
      <c r="A37" s="16" t="s">
        <v>99</v>
      </c>
      <c r="B37" s="44" t="s">
        <v>69</v>
      </c>
      <c r="C37" s="45">
        <v>1826914158</v>
      </c>
      <c r="D37" s="45">
        <v>136090713</v>
      </c>
      <c r="E37" s="45">
        <v>143304390</v>
      </c>
      <c r="F37" s="45">
        <v>141848520</v>
      </c>
      <c r="G37" s="45">
        <v>142362115</v>
      </c>
      <c r="H37" s="45">
        <v>150672488</v>
      </c>
      <c r="I37" s="45">
        <v>149531807</v>
      </c>
      <c r="J37" s="45">
        <v>185662596</v>
      </c>
      <c r="K37" s="45"/>
      <c r="L37" s="45"/>
      <c r="M37" s="45"/>
      <c r="N37" s="45"/>
      <c r="O37" s="45"/>
      <c r="P37" s="77">
        <f t="shared" si="2"/>
        <v>1049472629</v>
      </c>
      <c r="Q37" s="45">
        <v>136090713</v>
      </c>
      <c r="R37" s="45">
        <v>143304390</v>
      </c>
      <c r="S37" s="45">
        <v>141848520</v>
      </c>
      <c r="T37" s="45">
        <v>142362115</v>
      </c>
      <c r="U37" s="45">
        <v>150672488</v>
      </c>
      <c r="V37" s="45">
        <v>149531807</v>
      </c>
      <c r="W37" s="45">
        <v>185662596</v>
      </c>
      <c r="X37" s="45"/>
      <c r="Y37" s="45"/>
      <c r="Z37" s="45"/>
      <c r="AA37" s="45"/>
      <c r="AB37" s="45"/>
      <c r="AC37" s="77">
        <f t="shared" si="3"/>
        <v>1049472629</v>
      </c>
      <c r="AD37" s="45">
        <v>136090713</v>
      </c>
      <c r="AE37" s="45">
        <v>143304390</v>
      </c>
      <c r="AF37" s="45">
        <v>141264820</v>
      </c>
      <c r="AG37" s="45">
        <v>142945815</v>
      </c>
      <c r="AH37" s="45">
        <v>150672488</v>
      </c>
      <c r="AI37" s="45">
        <v>69159200</v>
      </c>
      <c r="AJ37" s="45">
        <v>266035203</v>
      </c>
      <c r="AK37" s="45"/>
      <c r="AL37" s="45"/>
      <c r="AM37" s="45"/>
      <c r="AN37" s="45"/>
      <c r="AO37" s="45"/>
      <c r="AP37" s="78">
        <f t="shared" si="4"/>
        <v>1049472629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>
        <v>26714300</v>
      </c>
      <c r="H38" s="45">
        <v>27272700</v>
      </c>
      <c r="I38" s="45">
        <v>28836000</v>
      </c>
      <c r="J38" s="45">
        <v>42123200</v>
      </c>
      <c r="K38" s="45"/>
      <c r="L38" s="45"/>
      <c r="M38" s="45"/>
      <c r="N38" s="45"/>
      <c r="O38" s="45"/>
      <c r="P38" s="77">
        <f t="shared" si="2"/>
        <v>204703300</v>
      </c>
      <c r="Q38" s="45">
        <v>25562700</v>
      </c>
      <c r="R38" s="45">
        <v>27127000</v>
      </c>
      <c r="S38" s="45">
        <v>27067400</v>
      </c>
      <c r="T38" s="45">
        <v>26714300</v>
      </c>
      <c r="U38" s="45">
        <v>27272700</v>
      </c>
      <c r="V38" s="45">
        <v>28836000</v>
      </c>
      <c r="W38" s="45">
        <v>42123200</v>
      </c>
      <c r="X38" s="45"/>
      <c r="Y38" s="45"/>
      <c r="Z38" s="45"/>
      <c r="AA38" s="45"/>
      <c r="AB38" s="45"/>
      <c r="AC38" s="77">
        <f t="shared" si="3"/>
        <v>204703300</v>
      </c>
      <c r="AD38" s="45">
        <v>25562700</v>
      </c>
      <c r="AE38" s="45">
        <v>27127000</v>
      </c>
      <c r="AF38" s="45">
        <v>26766300</v>
      </c>
      <c r="AG38" s="45">
        <v>27015400</v>
      </c>
      <c r="AH38" s="45">
        <v>27272700</v>
      </c>
      <c r="AI38" s="45">
        <v>28836000</v>
      </c>
      <c r="AJ38" s="45">
        <v>42123200</v>
      </c>
      <c r="AK38" s="45"/>
      <c r="AL38" s="45"/>
      <c r="AM38" s="45"/>
      <c r="AN38" s="45"/>
      <c r="AO38" s="45"/>
      <c r="AP38" s="78">
        <f t="shared" si="4"/>
        <v>204703300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>
        <v>4444500</v>
      </c>
      <c r="H39" s="45">
        <v>4542700</v>
      </c>
      <c r="I39" s="45">
        <v>4803200</v>
      </c>
      <c r="J39" s="45">
        <v>7038500</v>
      </c>
      <c r="K39" s="45"/>
      <c r="L39" s="45"/>
      <c r="M39" s="45"/>
      <c r="N39" s="45"/>
      <c r="O39" s="45"/>
      <c r="P39" s="77">
        <f t="shared" si="2"/>
        <v>34103100</v>
      </c>
      <c r="Q39" s="45">
        <v>4255600</v>
      </c>
      <c r="R39" s="45">
        <v>4514800</v>
      </c>
      <c r="S39" s="45">
        <v>4503800</v>
      </c>
      <c r="T39" s="45">
        <v>4444500</v>
      </c>
      <c r="U39" s="45">
        <v>4542700</v>
      </c>
      <c r="V39" s="45">
        <v>4803200</v>
      </c>
      <c r="W39" s="45">
        <v>7038500</v>
      </c>
      <c r="X39" s="45"/>
      <c r="Y39" s="45"/>
      <c r="Z39" s="45"/>
      <c r="AA39" s="45"/>
      <c r="AB39" s="45"/>
      <c r="AC39" s="77">
        <f t="shared" si="3"/>
        <v>34103100</v>
      </c>
      <c r="AD39" s="45">
        <v>4255600</v>
      </c>
      <c r="AE39" s="45">
        <v>4514800</v>
      </c>
      <c r="AF39" s="45">
        <v>4453600</v>
      </c>
      <c r="AG39" s="45">
        <v>4494700</v>
      </c>
      <c r="AH39" s="45">
        <v>4542700</v>
      </c>
      <c r="AI39" s="45">
        <v>4803200</v>
      </c>
      <c r="AJ39" s="45">
        <v>7038500</v>
      </c>
      <c r="AK39" s="45"/>
      <c r="AL39" s="45"/>
      <c r="AM39" s="45"/>
      <c r="AN39" s="45"/>
      <c r="AO39" s="45"/>
      <c r="AP39" s="78">
        <f t="shared" si="4"/>
        <v>34103100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>
        <v>4444500</v>
      </c>
      <c r="H40" s="45">
        <v>4542700</v>
      </c>
      <c r="I40" s="45">
        <v>4803200</v>
      </c>
      <c r="J40" s="45">
        <v>7038500</v>
      </c>
      <c r="K40" s="45"/>
      <c r="L40" s="45"/>
      <c r="M40" s="45"/>
      <c r="N40" s="45"/>
      <c r="O40" s="45"/>
      <c r="P40" s="77">
        <f t="shared" si="2"/>
        <v>34103100</v>
      </c>
      <c r="Q40" s="45">
        <v>4255600</v>
      </c>
      <c r="R40" s="45">
        <v>4514800</v>
      </c>
      <c r="S40" s="45">
        <v>4503800</v>
      </c>
      <c r="T40" s="45">
        <v>4444500</v>
      </c>
      <c r="U40" s="45">
        <v>4542700</v>
      </c>
      <c r="V40" s="45">
        <v>4803200</v>
      </c>
      <c r="W40" s="45">
        <v>7038500</v>
      </c>
      <c r="X40" s="45"/>
      <c r="Y40" s="45"/>
      <c r="Z40" s="45"/>
      <c r="AA40" s="45"/>
      <c r="AB40" s="45"/>
      <c r="AC40" s="77">
        <f t="shared" si="3"/>
        <v>34103100</v>
      </c>
      <c r="AD40" s="45">
        <v>4255600</v>
      </c>
      <c r="AE40" s="45">
        <v>4514800</v>
      </c>
      <c r="AF40" s="45">
        <v>4453600</v>
      </c>
      <c r="AG40" s="45">
        <v>4494700</v>
      </c>
      <c r="AH40" s="45">
        <v>4542700</v>
      </c>
      <c r="AI40" s="45">
        <v>4803200</v>
      </c>
      <c r="AJ40" s="45">
        <v>7038500</v>
      </c>
      <c r="AK40" s="45"/>
      <c r="AL40" s="45"/>
      <c r="AM40" s="45"/>
      <c r="AN40" s="45"/>
      <c r="AO40" s="45"/>
      <c r="AP40" s="78">
        <f t="shared" si="4"/>
        <v>34103100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>
        <v>8904600</v>
      </c>
      <c r="H41" s="45">
        <v>9089800</v>
      </c>
      <c r="I41" s="45">
        <v>9612600</v>
      </c>
      <c r="J41" s="45">
        <v>14038000</v>
      </c>
      <c r="K41" s="45"/>
      <c r="L41" s="45"/>
      <c r="M41" s="45"/>
      <c r="N41" s="45"/>
      <c r="O41" s="45"/>
      <c r="P41" s="77">
        <f t="shared" si="2"/>
        <v>68228400</v>
      </c>
      <c r="Q41" s="45">
        <v>8517300</v>
      </c>
      <c r="R41" s="45">
        <v>9043100</v>
      </c>
      <c r="S41" s="45">
        <v>9023000</v>
      </c>
      <c r="T41" s="45">
        <v>8904600</v>
      </c>
      <c r="U41" s="45">
        <v>9089800</v>
      </c>
      <c r="V41" s="45">
        <v>9612600</v>
      </c>
      <c r="W41" s="45">
        <v>14038000</v>
      </c>
      <c r="X41" s="45"/>
      <c r="Y41" s="45"/>
      <c r="Z41" s="45"/>
      <c r="AA41" s="45"/>
      <c r="AB41" s="45"/>
      <c r="AC41" s="77">
        <f t="shared" si="3"/>
        <v>68228400</v>
      </c>
      <c r="AD41" s="45">
        <v>8517300</v>
      </c>
      <c r="AE41" s="45">
        <v>9043100</v>
      </c>
      <c r="AF41" s="45">
        <v>8922500</v>
      </c>
      <c r="AG41" s="45">
        <v>9005100</v>
      </c>
      <c r="AH41" s="45">
        <v>9089800</v>
      </c>
      <c r="AI41" s="45">
        <v>9612600</v>
      </c>
      <c r="AJ41" s="45">
        <v>14038000</v>
      </c>
      <c r="AK41" s="45"/>
      <c r="AL41" s="45"/>
      <c r="AM41" s="45"/>
      <c r="AN41" s="45"/>
      <c r="AO41" s="45"/>
      <c r="AP41" s="78">
        <f t="shared" si="4"/>
        <v>68228400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312097818.47</v>
      </c>
      <c r="H42" s="51">
        <f t="shared" si="5"/>
        <v>101987184</v>
      </c>
      <c r="I42" s="51">
        <f t="shared" si="5"/>
        <v>61674512</v>
      </c>
      <c r="J42" s="51">
        <f t="shared" si="5"/>
        <v>97745531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933634842.47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75226750.47</v>
      </c>
      <c r="U42" s="51">
        <f t="shared" si="5"/>
        <v>114036154</v>
      </c>
      <c r="V42" s="51">
        <f t="shared" si="5"/>
        <v>150966849</v>
      </c>
      <c r="W42" s="51">
        <f t="shared" si="5"/>
        <v>134704943</v>
      </c>
      <c r="X42" s="51">
        <f t="shared" si="5"/>
        <v>0</v>
      </c>
      <c r="Y42" s="51">
        <f t="shared" si="5"/>
        <v>0</v>
      </c>
      <c r="Z42" s="51">
        <f t="shared" si="5"/>
        <v>0</v>
      </c>
      <c r="AA42" s="51">
        <f t="shared" si="5"/>
        <v>0</v>
      </c>
      <c r="AB42" s="51">
        <f t="shared" si="5"/>
        <v>0</v>
      </c>
      <c r="AC42" s="51">
        <f t="shared" si="5"/>
        <v>620384796.47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75182997.47</v>
      </c>
      <c r="AH42" s="51">
        <f t="shared" si="5"/>
        <v>114030803</v>
      </c>
      <c r="AI42" s="51">
        <f t="shared" si="5"/>
        <v>126287310</v>
      </c>
      <c r="AJ42" s="51">
        <f t="shared" si="5"/>
        <v>159385828</v>
      </c>
      <c r="AK42" s="51">
        <f t="shared" si="5"/>
        <v>0</v>
      </c>
      <c r="AL42" s="51">
        <f t="shared" si="5"/>
        <v>0</v>
      </c>
      <c r="AM42" s="51">
        <f t="shared" si="5"/>
        <v>0</v>
      </c>
      <c r="AN42" s="51">
        <f t="shared" si="5"/>
        <v>0</v>
      </c>
      <c r="AO42" s="51">
        <f t="shared" si="5"/>
        <v>0</v>
      </c>
      <c r="AP42" s="40">
        <f t="shared" si="5"/>
        <v>620220409.47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/>
      <c r="L43" s="53"/>
      <c r="M43" s="53"/>
      <c r="N43" s="53"/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/>
      <c r="Y43" s="53"/>
      <c r="Z43" s="53"/>
      <c r="AA43" s="53"/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/>
      <c r="AL43" s="53"/>
      <c r="AM43" s="53"/>
      <c r="AN43" s="53"/>
      <c r="AO43" s="53"/>
      <c r="AP43" s="78">
        <f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>
        <v>0</v>
      </c>
      <c r="H44" s="53">
        <v>66999767</v>
      </c>
      <c r="I44" s="53">
        <v>1172582</v>
      </c>
      <c r="J44" s="53">
        <v>2558983</v>
      </c>
      <c r="K44" s="53"/>
      <c r="L44" s="53"/>
      <c r="M44" s="53"/>
      <c r="N44" s="53"/>
      <c r="O44" s="53"/>
      <c r="P44" s="77">
        <f t="shared" si="2"/>
        <v>81353725</v>
      </c>
      <c r="Q44" s="53">
        <v>0</v>
      </c>
      <c r="R44" s="46">
        <v>5923863</v>
      </c>
      <c r="S44" s="53">
        <v>4499030</v>
      </c>
      <c r="T44" s="53">
        <v>0</v>
      </c>
      <c r="U44" s="53">
        <v>199500</v>
      </c>
      <c r="V44" s="53">
        <v>24684124</v>
      </c>
      <c r="W44" s="53">
        <v>1520025</v>
      </c>
      <c r="X44" s="53"/>
      <c r="Y44" s="53"/>
      <c r="Z44" s="53"/>
      <c r="AA44" s="53"/>
      <c r="AB44" s="53"/>
      <c r="AC44" s="77">
        <f aca="true" t="shared" si="6" ref="AC44:AC49">SUM(Q44:AB44)</f>
        <v>36826542</v>
      </c>
      <c r="AD44" s="53">
        <v>0</v>
      </c>
      <c r="AE44" s="46">
        <v>5923863</v>
      </c>
      <c r="AF44" s="53">
        <v>4499030</v>
      </c>
      <c r="AG44" s="53">
        <v>0</v>
      </c>
      <c r="AH44" s="53">
        <v>199500</v>
      </c>
      <c r="AI44" s="53">
        <v>0</v>
      </c>
      <c r="AJ44" s="53">
        <v>26204149</v>
      </c>
      <c r="AK44" s="53"/>
      <c r="AL44" s="53"/>
      <c r="AM44" s="53"/>
      <c r="AN44" s="53"/>
      <c r="AO44" s="53"/>
      <c r="AP44" s="78">
        <f aca="true" t="shared" si="7" ref="AP44:AP49">SUM(AD44:AO44)</f>
        <v>36826542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/>
      <c r="L45" s="53"/>
      <c r="M45" s="53"/>
      <c r="N45" s="53"/>
      <c r="O45" s="53"/>
      <c r="P45" s="77">
        <f>SUM(D45:O45)</f>
        <v>0</v>
      </c>
      <c r="Q45" s="53">
        <v>0</v>
      </c>
      <c r="R45" s="46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/>
      <c r="Y45" s="53"/>
      <c r="Z45" s="53"/>
      <c r="AA45" s="53"/>
      <c r="AB45" s="53"/>
      <c r="AC45" s="77">
        <f>SUM(Q45:AB45)</f>
        <v>0</v>
      </c>
      <c r="AD45" s="53">
        <v>0</v>
      </c>
      <c r="AE45" s="46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/>
      <c r="AL45" s="53"/>
      <c r="AM45" s="53"/>
      <c r="AN45" s="53"/>
      <c r="AO45" s="53"/>
      <c r="AP45" s="78">
        <f>SUM(AD45:AO45)</f>
        <v>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>
        <v>290995400</v>
      </c>
      <c r="H46" s="53">
        <v>-4977645</v>
      </c>
      <c r="I46" s="53">
        <v>16399049</v>
      </c>
      <c r="J46" s="53">
        <v>46334667</v>
      </c>
      <c r="K46" s="53"/>
      <c r="L46" s="53"/>
      <c r="M46" s="53"/>
      <c r="N46" s="53"/>
      <c r="O46" s="53"/>
      <c r="P46" s="77">
        <f t="shared" si="2"/>
        <v>670396270</v>
      </c>
      <c r="Q46" s="53">
        <v>0</v>
      </c>
      <c r="R46" s="46">
        <v>52603192</v>
      </c>
      <c r="S46" s="53">
        <v>56008370</v>
      </c>
      <c r="T46" s="53">
        <v>54124332</v>
      </c>
      <c r="U46" s="53">
        <v>73691592</v>
      </c>
      <c r="V46" s="53">
        <v>81912844</v>
      </c>
      <c r="W46" s="53">
        <v>83333077</v>
      </c>
      <c r="X46" s="53"/>
      <c r="Y46" s="53"/>
      <c r="Z46" s="53"/>
      <c r="AA46" s="53"/>
      <c r="AB46" s="53"/>
      <c r="AC46" s="77">
        <f t="shared" si="6"/>
        <v>401673407</v>
      </c>
      <c r="AD46" s="53">
        <v>0</v>
      </c>
      <c r="AE46" s="46">
        <v>52603192</v>
      </c>
      <c r="AF46" s="53">
        <v>56008370</v>
      </c>
      <c r="AG46" s="53">
        <v>54124332</v>
      </c>
      <c r="AH46" s="53">
        <v>73691592</v>
      </c>
      <c r="AI46" s="53">
        <v>81912844</v>
      </c>
      <c r="AJ46" s="53">
        <v>83333077</v>
      </c>
      <c r="AK46" s="53"/>
      <c r="AL46" s="53"/>
      <c r="AM46" s="53"/>
      <c r="AN46" s="53"/>
      <c r="AO46" s="53"/>
      <c r="AP46" s="78">
        <f t="shared" si="7"/>
        <v>401673407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/>
      <c r="L47" s="53"/>
      <c r="M47" s="53"/>
      <c r="N47" s="53"/>
      <c r="O47" s="53"/>
      <c r="P47" s="77">
        <f t="shared" si="2"/>
        <v>2941860</v>
      </c>
      <c r="Q47" s="53">
        <v>0</v>
      </c>
      <c r="R47" s="46">
        <v>285000</v>
      </c>
      <c r="S47" s="53">
        <v>1209900</v>
      </c>
      <c r="T47" s="53">
        <v>0</v>
      </c>
      <c r="U47" s="53">
        <v>180000</v>
      </c>
      <c r="V47" s="53">
        <v>267000</v>
      </c>
      <c r="W47" s="53">
        <v>999960</v>
      </c>
      <c r="X47" s="53"/>
      <c r="Y47" s="53"/>
      <c r="Z47" s="53"/>
      <c r="AA47" s="53"/>
      <c r="AB47" s="53"/>
      <c r="AC47" s="77">
        <f t="shared" si="6"/>
        <v>2941860</v>
      </c>
      <c r="AD47" s="53">
        <v>0</v>
      </c>
      <c r="AE47" s="46">
        <v>285000</v>
      </c>
      <c r="AF47" s="53">
        <v>1209900</v>
      </c>
      <c r="AG47" s="53">
        <v>0</v>
      </c>
      <c r="AH47" s="53">
        <v>180000</v>
      </c>
      <c r="AI47" s="53">
        <v>267000</v>
      </c>
      <c r="AJ47" s="53">
        <v>999960</v>
      </c>
      <c r="AK47" s="53"/>
      <c r="AL47" s="53"/>
      <c r="AM47" s="53"/>
      <c r="AN47" s="53"/>
      <c r="AO47" s="53"/>
      <c r="AP47" s="78">
        <f t="shared" si="7"/>
        <v>2941860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>
        <v>21102418.47</v>
      </c>
      <c r="H48" s="53">
        <v>39965062</v>
      </c>
      <c r="I48" s="53">
        <v>44102881</v>
      </c>
      <c r="J48" s="53">
        <v>48851881</v>
      </c>
      <c r="K48" s="53"/>
      <c r="L48" s="53"/>
      <c r="M48" s="53"/>
      <c r="N48" s="53"/>
      <c r="O48" s="53"/>
      <c r="P48" s="77">
        <f t="shared" si="2"/>
        <v>178942987.47</v>
      </c>
      <c r="Q48" s="53">
        <v>1993247</v>
      </c>
      <c r="R48" s="46">
        <v>8913311</v>
      </c>
      <c r="S48" s="53">
        <v>14014187</v>
      </c>
      <c r="T48" s="53">
        <v>21102418.47</v>
      </c>
      <c r="U48" s="53">
        <v>39965062</v>
      </c>
      <c r="V48" s="53">
        <v>44102881</v>
      </c>
      <c r="W48" s="53">
        <v>48851881</v>
      </c>
      <c r="X48" s="53"/>
      <c r="Y48" s="53"/>
      <c r="Z48" s="53"/>
      <c r="AA48" s="53"/>
      <c r="AB48" s="53"/>
      <c r="AC48" s="77">
        <f t="shared" si="6"/>
        <v>178942987.47</v>
      </c>
      <c r="AD48" s="53">
        <v>1993247</v>
      </c>
      <c r="AE48" s="46">
        <v>8913311</v>
      </c>
      <c r="AF48" s="53">
        <v>13897558</v>
      </c>
      <c r="AG48" s="53">
        <v>21058665.47</v>
      </c>
      <c r="AH48" s="53">
        <v>39959711</v>
      </c>
      <c r="AI48" s="53">
        <v>44107466</v>
      </c>
      <c r="AJ48" s="53">
        <v>48848642</v>
      </c>
      <c r="AK48" s="53"/>
      <c r="AL48" s="53"/>
      <c r="AM48" s="53"/>
      <c r="AN48" s="53"/>
      <c r="AO48" s="53"/>
      <c r="AP48" s="78">
        <f t="shared" si="7"/>
        <v>178778600.47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/>
      <c r="L49" s="53"/>
      <c r="M49" s="53"/>
      <c r="N49" s="53"/>
      <c r="O49" s="53"/>
      <c r="P49" s="77">
        <f t="shared" si="2"/>
        <v>0</v>
      </c>
      <c r="Q49" s="53">
        <v>0</v>
      </c>
      <c r="R49" s="46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/>
      <c r="Y49" s="53"/>
      <c r="Z49" s="53"/>
      <c r="AA49" s="53"/>
      <c r="AB49" s="53"/>
      <c r="AC49" s="77">
        <f t="shared" si="6"/>
        <v>0</v>
      </c>
      <c r="AD49" s="53">
        <v>0</v>
      </c>
      <c r="AE49" s="46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/>
      <c r="AL49" s="53"/>
      <c r="AM49" s="53"/>
      <c r="AN49" s="53"/>
      <c r="AO49" s="53"/>
      <c r="AP49" s="78">
        <f t="shared" si="7"/>
        <v>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1545334</v>
      </c>
      <c r="I50" s="51">
        <f t="shared" si="8"/>
        <v>9627651</v>
      </c>
      <c r="J50" s="51">
        <f t="shared" si="8"/>
        <v>8398349</v>
      </c>
      <c r="K50" s="51">
        <f t="shared" si="8"/>
        <v>0</v>
      </c>
      <c r="L50" s="51">
        <f t="shared" si="8"/>
        <v>0</v>
      </c>
      <c r="M50" s="51">
        <f t="shared" si="8"/>
        <v>0</v>
      </c>
      <c r="N50" s="51">
        <f t="shared" si="8"/>
        <v>0</v>
      </c>
      <c r="O50" s="51">
        <f t="shared" si="8"/>
        <v>0</v>
      </c>
      <c r="P50" s="51">
        <f>SUM(P52:P52)</f>
        <v>37964404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1545334</v>
      </c>
      <c r="V50" s="51">
        <f t="shared" si="9"/>
        <v>5487623</v>
      </c>
      <c r="W50" s="51">
        <f t="shared" si="9"/>
        <v>10613377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0</v>
      </c>
      <c r="AC50" s="51">
        <f t="shared" si="9"/>
        <v>36039404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1545334</v>
      </c>
      <c r="AI50" s="51">
        <f t="shared" si="9"/>
        <v>0</v>
      </c>
      <c r="AJ50" s="51">
        <f t="shared" si="9"/>
        <v>9207172</v>
      </c>
      <c r="AK50" s="51">
        <f t="shared" si="9"/>
        <v>0</v>
      </c>
      <c r="AL50" s="51">
        <v>0</v>
      </c>
      <c r="AM50" s="51">
        <f>SUM(AM51:AM52)</f>
        <v>0</v>
      </c>
      <c r="AN50" s="51">
        <f>SUM(AN51:AN52)</f>
        <v>0</v>
      </c>
      <c r="AO50" s="51">
        <f>SUM(AO51:AO52)</f>
        <v>0</v>
      </c>
      <c r="AP50" s="40">
        <f>SUM(AP51:AP52)</f>
        <v>29145576</v>
      </c>
    </row>
    <row r="51" spans="1:42" s="12" customFormat="1" ht="13.5" thickBot="1">
      <c r="A51" s="73" t="s">
        <v>40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45">
        <v>0</v>
      </c>
      <c r="K51" s="58"/>
      <c r="L51" s="58"/>
      <c r="M51" s="58"/>
      <c r="N51" s="45"/>
      <c r="O51" s="45"/>
      <c r="P51" s="77">
        <f t="shared" si="2"/>
        <v>0</v>
      </c>
      <c r="Q51" s="45">
        <v>0</v>
      </c>
      <c r="R51" s="58">
        <v>0</v>
      </c>
      <c r="S51" s="46">
        <v>0</v>
      </c>
      <c r="T51" s="58">
        <v>0</v>
      </c>
      <c r="U51" s="58">
        <v>0</v>
      </c>
      <c r="V51" s="45">
        <v>0</v>
      </c>
      <c r="W51" s="45">
        <v>0</v>
      </c>
      <c r="X51" s="45"/>
      <c r="Y51" s="45"/>
      <c r="Z51" s="45"/>
      <c r="AA51" s="45"/>
      <c r="AB51" s="45"/>
      <c r="AC51" s="77">
        <f>SUM(Q51:AB51)</f>
        <v>0</v>
      </c>
      <c r="AD51" s="45">
        <v>0</v>
      </c>
      <c r="AE51" s="58">
        <v>0</v>
      </c>
      <c r="AF51" s="45">
        <v>0</v>
      </c>
      <c r="AG51" s="45">
        <v>0</v>
      </c>
      <c r="AH51" s="58">
        <v>0</v>
      </c>
      <c r="AI51" s="45">
        <v>0</v>
      </c>
      <c r="AJ51" s="45">
        <v>0</v>
      </c>
      <c r="AK51" s="45"/>
      <c r="AL51" s="58"/>
      <c r="AM51" s="46"/>
      <c r="AN51" s="46"/>
      <c r="AO51" s="45"/>
      <c r="AP51" s="78">
        <f>SUM(AD51:AO51)</f>
        <v>0</v>
      </c>
    </row>
    <row r="52" spans="1:42" s="12" customFormat="1" ht="13.5" thickBot="1">
      <c r="A52" s="15" t="s">
        <v>50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>
        <v>0</v>
      </c>
      <c r="H52" s="58">
        <v>1545334</v>
      </c>
      <c r="I52" s="58">
        <v>9627651</v>
      </c>
      <c r="J52" s="45">
        <v>8398349</v>
      </c>
      <c r="K52" s="58"/>
      <c r="L52" s="58"/>
      <c r="M52" s="58"/>
      <c r="N52" s="45"/>
      <c r="O52" s="45"/>
      <c r="P52" s="77">
        <f t="shared" si="2"/>
        <v>37964404</v>
      </c>
      <c r="Q52" s="58">
        <v>5015070</v>
      </c>
      <c r="R52" s="58">
        <v>13378000</v>
      </c>
      <c r="S52" s="46">
        <v>0</v>
      </c>
      <c r="T52" s="58">
        <v>0</v>
      </c>
      <c r="U52" s="58">
        <v>1545334</v>
      </c>
      <c r="V52" s="45">
        <v>5487623</v>
      </c>
      <c r="W52" s="45">
        <v>10613377</v>
      </c>
      <c r="X52" s="45"/>
      <c r="Y52" s="45"/>
      <c r="Z52" s="45"/>
      <c r="AA52" s="45"/>
      <c r="AB52" s="45"/>
      <c r="AC52" s="77">
        <f>SUM(Q52:AB52)</f>
        <v>36039404</v>
      </c>
      <c r="AD52" s="58">
        <v>5015070</v>
      </c>
      <c r="AE52" s="58">
        <v>13378000</v>
      </c>
      <c r="AF52" s="45">
        <v>0</v>
      </c>
      <c r="AG52" s="45">
        <v>0</v>
      </c>
      <c r="AH52" s="58">
        <v>1545334</v>
      </c>
      <c r="AI52" s="45">
        <v>0</v>
      </c>
      <c r="AJ52" s="45">
        <v>9207172</v>
      </c>
      <c r="AK52" s="45"/>
      <c r="AL52" s="58"/>
      <c r="AM52" s="46"/>
      <c r="AN52" s="46"/>
      <c r="AO52" s="45"/>
      <c r="AP52" s="78">
        <f>SUM(AD52:AO52)</f>
        <v>29145576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90253889</v>
      </c>
      <c r="H53" s="92">
        <f t="shared" si="10"/>
        <v>53847163</v>
      </c>
      <c r="I53" s="51">
        <f t="shared" si="10"/>
        <v>68467091</v>
      </c>
      <c r="J53" s="51">
        <f t="shared" si="10"/>
        <v>-1314588452</v>
      </c>
      <c r="K53" s="51">
        <f t="shared" si="10"/>
        <v>0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49563275960.33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2536835977.33</v>
      </c>
      <c r="U53" s="51">
        <f t="shared" si="10"/>
        <v>3163691443</v>
      </c>
      <c r="V53" s="51">
        <f t="shared" si="10"/>
        <v>4225086313</v>
      </c>
      <c r="W53" s="51">
        <f t="shared" si="10"/>
        <v>4933458993</v>
      </c>
      <c r="X53" s="51">
        <f t="shared" si="10"/>
        <v>0</v>
      </c>
      <c r="Y53" s="51">
        <f t="shared" si="10"/>
        <v>0</v>
      </c>
      <c r="Z53" s="51">
        <f t="shared" si="10"/>
        <v>0</v>
      </c>
      <c r="AA53" s="51">
        <f t="shared" si="10"/>
        <v>0</v>
      </c>
      <c r="AB53" s="51">
        <f t="shared" si="10"/>
        <v>0</v>
      </c>
      <c r="AC53" s="51">
        <f t="shared" si="10"/>
        <v>19903186819.33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2584008854.33</v>
      </c>
      <c r="AH53" s="51">
        <f t="shared" si="10"/>
        <v>2605848582</v>
      </c>
      <c r="AI53" s="51">
        <f t="shared" si="10"/>
        <v>4711774510</v>
      </c>
      <c r="AJ53" s="51">
        <f t="shared" si="10"/>
        <v>5090943628</v>
      </c>
      <c r="AK53" s="51">
        <f t="shared" si="10"/>
        <v>0</v>
      </c>
      <c r="AL53" s="51">
        <f t="shared" si="10"/>
        <v>0</v>
      </c>
      <c r="AM53" s="51">
        <f t="shared" si="10"/>
        <v>0</v>
      </c>
      <c r="AN53" s="51">
        <f t="shared" si="10"/>
        <v>0</v>
      </c>
      <c r="AO53" s="51">
        <f t="shared" si="10"/>
        <v>0</v>
      </c>
      <c r="AP53" s="40">
        <f t="shared" si="10"/>
        <v>19850552848.33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>
        <v>-17041782</v>
      </c>
      <c r="H54" s="53">
        <v>8916502</v>
      </c>
      <c r="I54" s="53">
        <v>23176220</v>
      </c>
      <c r="J54" s="53">
        <v>-1453286700</v>
      </c>
      <c r="K54" s="53"/>
      <c r="L54" s="53"/>
      <c r="M54" s="53"/>
      <c r="N54" s="53"/>
      <c r="O54" s="75"/>
      <c r="P54" s="77">
        <f aca="true" t="shared" si="11" ref="P54:P65">SUM(D54:O54)</f>
        <v>7890227267.33</v>
      </c>
      <c r="Q54" s="53">
        <v>18199935</v>
      </c>
      <c r="R54" s="53">
        <v>696047520</v>
      </c>
      <c r="S54" s="53">
        <v>643976333</v>
      </c>
      <c r="T54" s="53">
        <v>281165151.33</v>
      </c>
      <c r="U54" s="53">
        <v>339145749</v>
      </c>
      <c r="V54" s="53">
        <v>377083560</v>
      </c>
      <c r="W54" s="53">
        <v>633339298</v>
      </c>
      <c r="X54" s="53"/>
      <c r="Y54" s="53"/>
      <c r="Z54" s="53"/>
      <c r="AA54" s="53"/>
      <c r="AB54" s="75"/>
      <c r="AC54" s="77">
        <f>SUM(Q54:AB54)</f>
        <v>2988957546.33</v>
      </c>
      <c r="AD54" s="53">
        <v>18199935</v>
      </c>
      <c r="AE54" s="53">
        <v>660501856</v>
      </c>
      <c r="AF54" s="53">
        <v>640976842</v>
      </c>
      <c r="AG54" s="53">
        <v>259430137.33</v>
      </c>
      <c r="AH54" s="53">
        <v>196744524</v>
      </c>
      <c r="AI54" s="53">
        <v>512586513</v>
      </c>
      <c r="AJ54" s="53">
        <v>679819405</v>
      </c>
      <c r="AK54" s="53"/>
      <c r="AL54" s="53"/>
      <c r="AM54" s="53"/>
      <c r="AN54" s="53"/>
      <c r="AO54" s="75"/>
      <c r="AP54" s="78">
        <f>SUM(AD54:AO54)</f>
        <v>2968259212.33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>
        <v>63516078</v>
      </c>
      <c r="H55" s="53">
        <v>0</v>
      </c>
      <c r="I55" s="53">
        <v>3618929</v>
      </c>
      <c r="J55" s="53">
        <v>20017401</v>
      </c>
      <c r="K55" s="53"/>
      <c r="L55" s="53"/>
      <c r="M55" s="53"/>
      <c r="N55" s="53"/>
      <c r="O55" s="75"/>
      <c r="P55" s="77">
        <f t="shared" si="11"/>
        <v>4830200659</v>
      </c>
      <c r="Q55" s="53">
        <v>0</v>
      </c>
      <c r="R55" s="53">
        <v>416433564</v>
      </c>
      <c r="S55" s="53">
        <v>257021091</v>
      </c>
      <c r="T55" s="53">
        <v>171991169</v>
      </c>
      <c r="U55" s="53">
        <v>211985646</v>
      </c>
      <c r="V55" s="53">
        <v>263626351</v>
      </c>
      <c r="W55" s="53">
        <v>306081517</v>
      </c>
      <c r="X55" s="53"/>
      <c r="Y55" s="53"/>
      <c r="Z55" s="53"/>
      <c r="AA55" s="53"/>
      <c r="AB55" s="75"/>
      <c r="AC55" s="77">
        <f aca="true" t="shared" si="12" ref="AC55:AC65">SUM(Q55:AB55)</f>
        <v>1627139338</v>
      </c>
      <c r="AD55" s="53">
        <v>0</v>
      </c>
      <c r="AE55" s="53">
        <v>372044752</v>
      </c>
      <c r="AF55" s="53">
        <v>301409903</v>
      </c>
      <c r="AG55" s="53">
        <v>171991169</v>
      </c>
      <c r="AH55" s="53">
        <v>145947910</v>
      </c>
      <c r="AI55" s="53">
        <v>329664087</v>
      </c>
      <c r="AJ55" s="53">
        <v>306081517</v>
      </c>
      <c r="AK55" s="53"/>
      <c r="AL55" s="53"/>
      <c r="AM55" s="53"/>
      <c r="AN55" s="53"/>
      <c r="AO55" s="75"/>
      <c r="AP55" s="78">
        <f aca="true" t="shared" si="13" ref="AP55:AP65">SUM(AD55:AO55)</f>
        <v>1627139338</v>
      </c>
    </row>
    <row r="56" spans="1:42" s="10" customFormat="1" ht="13.5" thickBot="1">
      <c r="A56" s="89" t="s">
        <v>118</v>
      </c>
      <c r="B56" s="13" t="s">
        <v>127</v>
      </c>
      <c r="C56" s="112">
        <f>8600000000-1208000000</f>
        <v>7392000000</v>
      </c>
      <c r="D56" s="53">
        <v>7344003291</v>
      </c>
      <c r="E56" s="53">
        <v>786680</v>
      </c>
      <c r="F56" s="53">
        <v>3368275</v>
      </c>
      <c r="G56" s="53">
        <v>4465656</v>
      </c>
      <c r="H56" s="53">
        <v>4169411</v>
      </c>
      <c r="I56" s="53">
        <v>5810818</v>
      </c>
      <c r="J56" s="53">
        <v>12940206</v>
      </c>
      <c r="K56" s="53"/>
      <c r="L56" s="53"/>
      <c r="M56" s="53"/>
      <c r="N56" s="53"/>
      <c r="O56" s="75"/>
      <c r="P56" s="77">
        <f t="shared" si="11"/>
        <v>7375544337</v>
      </c>
      <c r="Q56" s="53">
        <v>4769590</v>
      </c>
      <c r="R56" s="53">
        <v>245792187</v>
      </c>
      <c r="S56" s="53">
        <v>259751798</v>
      </c>
      <c r="T56" s="53">
        <v>591488919</v>
      </c>
      <c r="U56" s="53">
        <v>611122477</v>
      </c>
      <c r="V56" s="53">
        <v>887525099</v>
      </c>
      <c r="W56" s="53">
        <v>673587027</v>
      </c>
      <c r="X56" s="53"/>
      <c r="Y56" s="53"/>
      <c r="Z56" s="53"/>
      <c r="AA56" s="53"/>
      <c r="AB56" s="75"/>
      <c r="AC56" s="77">
        <f t="shared" si="12"/>
        <v>3274037097</v>
      </c>
      <c r="AD56" s="53">
        <v>4769590</v>
      </c>
      <c r="AE56" s="53">
        <v>224199279</v>
      </c>
      <c r="AF56" s="53">
        <v>281344706</v>
      </c>
      <c r="AG56" s="53">
        <v>591488919</v>
      </c>
      <c r="AH56" s="53">
        <v>573386628</v>
      </c>
      <c r="AI56" s="53">
        <v>925260948</v>
      </c>
      <c r="AJ56" s="53">
        <v>673587027</v>
      </c>
      <c r="AK56" s="53"/>
      <c r="AL56" s="53"/>
      <c r="AM56" s="53"/>
      <c r="AN56" s="53"/>
      <c r="AO56" s="75"/>
      <c r="AP56" s="78">
        <f t="shared" si="13"/>
        <v>3274037097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/>
      <c r="L57" s="53"/>
      <c r="M57" s="53"/>
      <c r="N57" s="53"/>
      <c r="O57" s="75"/>
      <c r="P57" s="77">
        <f t="shared" si="11"/>
        <v>1560743259</v>
      </c>
      <c r="Q57" s="53">
        <v>0</v>
      </c>
      <c r="R57" s="53">
        <v>41700191</v>
      </c>
      <c r="S57" s="53">
        <v>49472834</v>
      </c>
      <c r="T57" s="53">
        <v>70854861</v>
      </c>
      <c r="U57" s="53">
        <v>100428975</v>
      </c>
      <c r="V57" s="53">
        <v>148550100</v>
      </c>
      <c r="W57" s="53">
        <v>150738648</v>
      </c>
      <c r="X57" s="53"/>
      <c r="Y57" s="53"/>
      <c r="Z57" s="53"/>
      <c r="AA57" s="53"/>
      <c r="AB57" s="75"/>
      <c r="AC57" s="77">
        <f t="shared" si="12"/>
        <v>561745609</v>
      </c>
      <c r="AD57" s="53">
        <v>0</v>
      </c>
      <c r="AE57" s="53">
        <v>41700191</v>
      </c>
      <c r="AF57" s="53">
        <v>49472834</v>
      </c>
      <c r="AG57" s="53">
        <v>70854861</v>
      </c>
      <c r="AH57" s="53">
        <v>85334635</v>
      </c>
      <c r="AI57" s="53">
        <v>163644440</v>
      </c>
      <c r="AJ57" s="53">
        <v>150738648</v>
      </c>
      <c r="AK57" s="53"/>
      <c r="AL57" s="53"/>
      <c r="AM57" s="53"/>
      <c r="AN57" s="53"/>
      <c r="AO57" s="75"/>
      <c r="AP57" s="78">
        <f t="shared" si="13"/>
        <v>561745609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>
        <v>4302057</v>
      </c>
      <c r="H58" s="53">
        <v>8322373</v>
      </c>
      <c r="I58" s="53">
        <v>16060293</v>
      </c>
      <c r="J58" s="53">
        <v>56138549</v>
      </c>
      <c r="K58" s="53"/>
      <c r="L58" s="53"/>
      <c r="M58" s="53"/>
      <c r="N58" s="53"/>
      <c r="O58" s="75"/>
      <c r="P58" s="77">
        <f t="shared" si="11"/>
        <v>4768496409</v>
      </c>
      <c r="Q58" s="53">
        <v>0</v>
      </c>
      <c r="R58" s="53">
        <v>111995516</v>
      </c>
      <c r="S58" s="53">
        <v>137691390</v>
      </c>
      <c r="T58" s="53">
        <v>247500415</v>
      </c>
      <c r="U58" s="53">
        <v>348514124</v>
      </c>
      <c r="V58" s="53">
        <v>525323179</v>
      </c>
      <c r="W58" s="53">
        <v>495590911</v>
      </c>
      <c r="X58" s="53"/>
      <c r="Y58" s="53"/>
      <c r="Z58" s="53"/>
      <c r="AA58" s="53"/>
      <c r="AB58" s="75"/>
      <c r="AC58" s="77">
        <f t="shared" si="12"/>
        <v>1866615535</v>
      </c>
      <c r="AD58" s="53">
        <v>0</v>
      </c>
      <c r="AE58" s="53">
        <v>111995516</v>
      </c>
      <c r="AF58" s="53">
        <v>137691390</v>
      </c>
      <c r="AG58" s="53">
        <v>247500415</v>
      </c>
      <c r="AH58" s="53">
        <v>310778275</v>
      </c>
      <c r="AI58" s="53">
        <v>563059028</v>
      </c>
      <c r="AJ58" s="53">
        <v>495590911</v>
      </c>
      <c r="AK58" s="53"/>
      <c r="AL58" s="53"/>
      <c r="AM58" s="53"/>
      <c r="AN58" s="53"/>
      <c r="AO58" s="75"/>
      <c r="AP58" s="78">
        <f t="shared" si="13"/>
        <v>1866615535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>
        <v>35011880</v>
      </c>
      <c r="H59" s="53">
        <v>28438877</v>
      </c>
      <c r="I59" s="53">
        <v>16590819</v>
      </c>
      <c r="J59" s="53">
        <v>52110536</v>
      </c>
      <c r="K59" s="53"/>
      <c r="L59" s="53"/>
      <c r="M59" s="53"/>
      <c r="N59" s="53"/>
      <c r="O59" s="75"/>
      <c r="P59" s="77">
        <f t="shared" si="11"/>
        <v>12096823745</v>
      </c>
      <c r="Q59" s="53">
        <v>11948432</v>
      </c>
      <c r="R59" s="53">
        <v>336947772</v>
      </c>
      <c r="S59" s="53">
        <v>449490119</v>
      </c>
      <c r="T59" s="53">
        <v>736368120</v>
      </c>
      <c r="U59" s="53">
        <v>875945523</v>
      </c>
      <c r="V59" s="53">
        <v>1233416392</v>
      </c>
      <c r="W59" s="53">
        <v>1110476733</v>
      </c>
      <c r="X59" s="53"/>
      <c r="Y59" s="53"/>
      <c r="Z59" s="53"/>
      <c r="AA59" s="53"/>
      <c r="AB59" s="75"/>
      <c r="AC59" s="77">
        <f t="shared" si="12"/>
        <v>4754593091</v>
      </c>
      <c r="AD59" s="53">
        <v>11948432</v>
      </c>
      <c r="AE59" s="53">
        <v>336947772</v>
      </c>
      <c r="AF59" s="53">
        <v>438780221</v>
      </c>
      <c r="AG59" s="53">
        <v>741467720</v>
      </c>
      <c r="AH59" s="53">
        <v>777628300</v>
      </c>
      <c r="AI59" s="53">
        <v>1332754015</v>
      </c>
      <c r="AJ59" s="53">
        <v>1111700733</v>
      </c>
      <c r="AK59" s="53"/>
      <c r="AL59" s="53"/>
      <c r="AM59" s="53"/>
      <c r="AN59" s="53"/>
      <c r="AO59" s="75"/>
      <c r="AP59" s="78">
        <f t="shared" si="13"/>
        <v>4751227193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/>
      <c r="L60" s="53"/>
      <c r="M60" s="53"/>
      <c r="N60" s="53"/>
      <c r="O60" s="75"/>
      <c r="P60" s="77">
        <f t="shared" si="11"/>
        <v>649526801</v>
      </c>
      <c r="Q60" s="53">
        <v>0</v>
      </c>
      <c r="R60" s="53">
        <v>22530785</v>
      </c>
      <c r="S60" s="53">
        <v>47568542</v>
      </c>
      <c r="T60" s="53">
        <v>32695138</v>
      </c>
      <c r="U60" s="53">
        <v>52127520</v>
      </c>
      <c r="V60" s="53">
        <v>75944667</v>
      </c>
      <c r="W60" s="53">
        <v>56844620</v>
      </c>
      <c r="X60" s="53"/>
      <c r="Y60" s="53"/>
      <c r="Z60" s="53"/>
      <c r="AA60" s="53"/>
      <c r="AB60" s="75"/>
      <c r="AC60" s="77">
        <f t="shared" si="12"/>
        <v>287711272</v>
      </c>
      <c r="AD60" s="53">
        <v>0</v>
      </c>
      <c r="AE60" s="53">
        <v>22530785</v>
      </c>
      <c r="AF60" s="53">
        <v>33682007</v>
      </c>
      <c r="AG60" s="53">
        <v>44180950</v>
      </c>
      <c r="AH60" s="53">
        <v>48871738</v>
      </c>
      <c r="AI60" s="53">
        <v>71707529</v>
      </c>
      <c r="AJ60" s="53">
        <v>66738263</v>
      </c>
      <c r="AK60" s="53"/>
      <c r="AL60" s="53"/>
      <c r="AM60" s="53"/>
      <c r="AN60" s="53"/>
      <c r="AO60" s="75"/>
      <c r="AP60" s="78">
        <f t="shared" si="13"/>
        <v>287711272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>
        <v>0</v>
      </c>
      <c r="H61" s="53">
        <v>2000000</v>
      </c>
      <c r="I61" s="53">
        <v>3000000</v>
      </c>
      <c r="J61" s="53">
        <v>3000000</v>
      </c>
      <c r="K61" s="53"/>
      <c r="L61" s="53"/>
      <c r="M61" s="53"/>
      <c r="N61" s="53"/>
      <c r="O61" s="75"/>
      <c r="P61" s="77">
        <f t="shared" si="11"/>
        <v>2236569132</v>
      </c>
      <c r="Q61" s="53">
        <v>0</v>
      </c>
      <c r="R61" s="53">
        <v>84044576</v>
      </c>
      <c r="S61" s="53">
        <v>163843039</v>
      </c>
      <c r="T61" s="53">
        <v>126745143</v>
      </c>
      <c r="U61" s="53">
        <v>157446207</v>
      </c>
      <c r="V61" s="53">
        <v>190080783</v>
      </c>
      <c r="W61" s="53">
        <v>164611646</v>
      </c>
      <c r="X61" s="53"/>
      <c r="Y61" s="53"/>
      <c r="Z61" s="53"/>
      <c r="AA61" s="53"/>
      <c r="AB61" s="75"/>
      <c r="AC61" s="77">
        <f t="shared" si="12"/>
        <v>886771394</v>
      </c>
      <c r="AD61" s="53">
        <v>0</v>
      </c>
      <c r="AE61" s="53">
        <v>78838853</v>
      </c>
      <c r="AF61" s="53">
        <v>147538992</v>
      </c>
      <c r="AG61" s="53">
        <v>124648095</v>
      </c>
      <c r="AH61" s="53">
        <v>135290618</v>
      </c>
      <c r="AI61" s="53">
        <v>215460745</v>
      </c>
      <c r="AJ61" s="53">
        <v>176128506</v>
      </c>
      <c r="AK61" s="53"/>
      <c r="AL61" s="53"/>
      <c r="AM61" s="53"/>
      <c r="AN61" s="53"/>
      <c r="AO61" s="75"/>
      <c r="AP61" s="78">
        <f t="shared" si="13"/>
        <v>877905809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>
        <v>0</v>
      </c>
      <c r="H62" s="53">
        <v>0</v>
      </c>
      <c r="I62" s="53">
        <v>-765000</v>
      </c>
      <c r="J62" s="53">
        <v>-1335696</v>
      </c>
      <c r="K62" s="53"/>
      <c r="L62" s="53"/>
      <c r="M62" s="53"/>
      <c r="N62" s="53"/>
      <c r="O62" s="75"/>
      <c r="P62" s="77">
        <f t="shared" si="11"/>
        <v>1567192457</v>
      </c>
      <c r="Q62" s="53">
        <v>0</v>
      </c>
      <c r="R62" s="53">
        <v>83828306</v>
      </c>
      <c r="S62" s="53">
        <v>98417873</v>
      </c>
      <c r="T62" s="53">
        <v>11226836</v>
      </c>
      <c r="U62" s="53">
        <v>32574723</v>
      </c>
      <c r="V62" s="53">
        <v>45995478</v>
      </c>
      <c r="W62" s="53">
        <v>94108685</v>
      </c>
      <c r="X62" s="53"/>
      <c r="Y62" s="53"/>
      <c r="Z62" s="53"/>
      <c r="AA62" s="53"/>
      <c r="AB62" s="75"/>
      <c r="AC62" s="77">
        <f t="shared" si="12"/>
        <v>366151901</v>
      </c>
      <c r="AD62" s="53">
        <v>0</v>
      </c>
      <c r="AE62" s="53">
        <v>83828306</v>
      </c>
      <c r="AF62" s="53">
        <v>98417873</v>
      </c>
      <c r="AG62" s="53">
        <v>7851836</v>
      </c>
      <c r="AH62" s="53">
        <v>6372836</v>
      </c>
      <c r="AI62" s="53">
        <v>74297365</v>
      </c>
      <c r="AJ62" s="53">
        <v>94108685</v>
      </c>
      <c r="AK62" s="53"/>
      <c r="AL62" s="53"/>
      <c r="AM62" s="53"/>
      <c r="AN62" s="53"/>
      <c r="AO62" s="75"/>
      <c r="AP62" s="78">
        <f t="shared" si="13"/>
        <v>364876901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>
        <v>0</v>
      </c>
      <c r="H63" s="53">
        <v>0</v>
      </c>
      <c r="I63" s="53">
        <v>0</v>
      </c>
      <c r="J63" s="53">
        <v>-5837052</v>
      </c>
      <c r="K63" s="53"/>
      <c r="L63" s="53"/>
      <c r="M63" s="53"/>
      <c r="N63" s="53"/>
      <c r="O63" s="75"/>
      <c r="P63" s="77">
        <f t="shared" si="11"/>
        <v>2146394349</v>
      </c>
      <c r="Q63" s="53">
        <v>0</v>
      </c>
      <c r="R63" s="53">
        <v>123825169</v>
      </c>
      <c r="S63" s="53">
        <v>285461143</v>
      </c>
      <c r="T63" s="53">
        <v>124543084</v>
      </c>
      <c r="U63" s="53">
        <v>227060118</v>
      </c>
      <c r="V63" s="53">
        <v>204216199</v>
      </c>
      <c r="W63" s="53">
        <v>164827608</v>
      </c>
      <c r="X63" s="53"/>
      <c r="Y63" s="53"/>
      <c r="Z63" s="53"/>
      <c r="AA63" s="53"/>
      <c r="AB63" s="75"/>
      <c r="AC63" s="77">
        <f t="shared" si="12"/>
        <v>1129933321</v>
      </c>
      <c r="AD63" s="53">
        <v>0</v>
      </c>
      <c r="AE63" s="53">
        <v>121942249</v>
      </c>
      <c r="AF63" s="53">
        <v>210079320</v>
      </c>
      <c r="AG63" s="53">
        <v>179854626</v>
      </c>
      <c r="AH63" s="53">
        <v>169597788</v>
      </c>
      <c r="AI63" s="53">
        <v>184288751</v>
      </c>
      <c r="AJ63" s="53">
        <v>247016433</v>
      </c>
      <c r="AK63" s="53"/>
      <c r="AL63" s="53"/>
      <c r="AM63" s="53"/>
      <c r="AN63" s="53"/>
      <c r="AO63" s="75"/>
      <c r="AP63" s="78">
        <f t="shared" si="13"/>
        <v>1112779167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>
        <v>0</v>
      </c>
      <c r="H64" s="53">
        <v>2000000</v>
      </c>
      <c r="I64" s="53">
        <v>3000000</v>
      </c>
      <c r="J64" s="53">
        <v>3000000</v>
      </c>
      <c r="K64" s="53"/>
      <c r="L64" s="53"/>
      <c r="M64" s="53"/>
      <c r="N64" s="53"/>
      <c r="O64" s="75"/>
      <c r="P64" s="77">
        <f t="shared" si="11"/>
        <v>2279420653</v>
      </c>
      <c r="Q64" s="53">
        <v>0</v>
      </c>
      <c r="R64" s="53">
        <v>89972580</v>
      </c>
      <c r="S64" s="53">
        <v>110952655</v>
      </c>
      <c r="T64" s="53">
        <v>127537217</v>
      </c>
      <c r="U64" s="53">
        <v>152723279</v>
      </c>
      <c r="V64" s="53">
        <v>205782175</v>
      </c>
      <c r="W64" s="53">
        <v>594160580</v>
      </c>
      <c r="X64" s="53"/>
      <c r="Y64" s="53"/>
      <c r="Z64" s="53"/>
      <c r="AA64" s="53"/>
      <c r="AB64" s="75"/>
      <c r="AC64" s="77">
        <f t="shared" si="12"/>
        <v>1281128486</v>
      </c>
      <c r="AD64" s="53">
        <v>0</v>
      </c>
      <c r="AE64" s="53">
        <v>79038735</v>
      </c>
      <c r="AF64" s="53">
        <v>107245137</v>
      </c>
      <c r="AG64" s="53">
        <v>123434012</v>
      </c>
      <c r="AH64" s="53">
        <v>139014076</v>
      </c>
      <c r="AI64" s="53">
        <v>232054746</v>
      </c>
      <c r="AJ64" s="53">
        <v>600341780</v>
      </c>
      <c r="AK64" s="53"/>
      <c r="AL64" s="53"/>
      <c r="AM64" s="53"/>
      <c r="AN64" s="53"/>
      <c r="AO64" s="75"/>
      <c r="AP64" s="78">
        <f t="shared" si="13"/>
        <v>1281128486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>
        <v>0</v>
      </c>
      <c r="H65" s="53">
        <v>0</v>
      </c>
      <c r="I65" s="53">
        <v>-2024988</v>
      </c>
      <c r="J65" s="53">
        <v>-1335696</v>
      </c>
      <c r="K65" s="53"/>
      <c r="L65" s="53"/>
      <c r="M65" s="53"/>
      <c r="N65" s="53"/>
      <c r="O65" s="75"/>
      <c r="P65" s="77">
        <f t="shared" si="11"/>
        <v>2162136892</v>
      </c>
      <c r="Q65" s="53">
        <v>0</v>
      </c>
      <c r="R65" s="53">
        <v>111358856</v>
      </c>
      <c r="S65" s="53">
        <v>141072297</v>
      </c>
      <c r="T65" s="53">
        <v>14719924</v>
      </c>
      <c r="U65" s="53">
        <v>54617102</v>
      </c>
      <c r="V65" s="53">
        <v>67542330</v>
      </c>
      <c r="W65" s="53">
        <v>489091720</v>
      </c>
      <c r="X65" s="53"/>
      <c r="Y65" s="53"/>
      <c r="Z65" s="53"/>
      <c r="AA65" s="53"/>
      <c r="AB65" s="75"/>
      <c r="AC65" s="77">
        <f t="shared" si="12"/>
        <v>878402229</v>
      </c>
      <c r="AD65" s="53">
        <v>0</v>
      </c>
      <c r="AE65" s="53">
        <v>109640691</v>
      </c>
      <c r="AF65" s="53">
        <v>133211107</v>
      </c>
      <c r="AG65" s="53">
        <v>21306114</v>
      </c>
      <c r="AH65" s="53">
        <v>16881254</v>
      </c>
      <c r="AI65" s="53">
        <v>106996343</v>
      </c>
      <c r="AJ65" s="53">
        <v>489091720</v>
      </c>
      <c r="AK65" s="53"/>
      <c r="AL65" s="53"/>
      <c r="AM65" s="53"/>
      <c r="AN65" s="53"/>
      <c r="AO65" s="75"/>
      <c r="AP65" s="78">
        <f t="shared" si="13"/>
        <v>877127229</v>
      </c>
    </row>
    <row r="66" spans="1:42" s="11" customFormat="1" ht="13.5" thickBot="1">
      <c r="A66" s="137" t="s">
        <v>33</v>
      </c>
      <c r="B66" s="138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1699078917.47</v>
      </c>
      <c r="H66" s="51">
        <f t="shared" si="14"/>
        <v>1571399397</v>
      </c>
      <c r="I66" s="51">
        <f t="shared" si="14"/>
        <v>2109236814</v>
      </c>
      <c r="J66" s="51">
        <f t="shared" si="14"/>
        <v>174551102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51">
        <f t="shared" si="14"/>
        <v>0</v>
      </c>
      <c r="O66" s="51">
        <f t="shared" si="14"/>
        <v>0</v>
      </c>
      <c r="P66" s="51">
        <f t="shared" si="14"/>
        <v>60490777368.8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3922946955.8</v>
      </c>
      <c r="U66" s="51">
        <f t="shared" si="14"/>
        <v>4704790041</v>
      </c>
      <c r="V66" s="51">
        <f t="shared" si="14"/>
        <v>6363255739</v>
      </c>
      <c r="W66" s="51">
        <f t="shared" si="14"/>
        <v>6468510757</v>
      </c>
      <c r="X66" s="51">
        <f t="shared" si="14"/>
        <v>0</v>
      </c>
      <c r="Y66" s="51">
        <f t="shared" si="14"/>
        <v>0</v>
      </c>
      <c r="Z66" s="51">
        <f t="shared" si="14"/>
        <v>0</v>
      </c>
      <c r="AA66" s="51">
        <f t="shared" si="14"/>
        <v>0</v>
      </c>
      <c r="AB66" s="51">
        <f t="shared" si="14"/>
        <v>0</v>
      </c>
      <c r="AC66" s="51">
        <f t="shared" si="14"/>
        <v>30488707565.800003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3975642455.8</v>
      </c>
      <c r="AH66" s="51">
        <f t="shared" si="14"/>
        <v>4146941829</v>
      </c>
      <c r="AI66" s="51">
        <f t="shared" si="14"/>
        <v>6325878297</v>
      </c>
      <c r="AJ66" s="51">
        <f t="shared" si="14"/>
        <v>7147344840</v>
      </c>
      <c r="AK66" s="51">
        <f t="shared" si="14"/>
        <v>0</v>
      </c>
      <c r="AL66" s="51">
        <f t="shared" si="14"/>
        <v>0</v>
      </c>
      <c r="AM66" s="51">
        <f t="shared" si="14"/>
        <v>0</v>
      </c>
      <c r="AN66" s="51">
        <f t="shared" si="14"/>
        <v>0</v>
      </c>
      <c r="AO66" s="51">
        <f t="shared" si="14"/>
        <v>0</v>
      </c>
      <c r="AP66" s="40">
        <f t="shared" si="14"/>
        <v>30428432046.800003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9.75" customHeight="1" thickBot="1">
      <c r="A72" s="76"/>
      <c r="B72" s="87"/>
      <c r="C72" s="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87"/>
      <c r="AL72" s="64"/>
      <c r="AM72" s="64"/>
      <c r="AN72" s="64"/>
      <c r="AO72" s="64"/>
      <c r="AP72" s="86"/>
    </row>
    <row r="73" spans="1:42" ht="18.75" customHeight="1">
      <c r="A73" s="76"/>
      <c r="B73" s="111" t="s">
        <v>135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6"/>
      <c r="AL73" s="64"/>
      <c r="AM73" s="64"/>
      <c r="AN73" s="64"/>
      <c r="AO73" s="64"/>
      <c r="AP73" s="86"/>
    </row>
    <row r="74" spans="1:42" ht="0.75" customHeight="1" thickBot="1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0.75" customHeight="1">
      <c r="A76" s="10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51.7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  <row r="79" spans="1:42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</row>
  </sheetData>
  <sheetProtection/>
  <mergeCells count="9">
    <mergeCell ref="A5:AP5"/>
    <mergeCell ref="A4:AP4"/>
    <mergeCell ref="A1:AP1"/>
    <mergeCell ref="A2:AP2"/>
    <mergeCell ref="A3:AP3"/>
    <mergeCell ref="A77:AP77"/>
    <mergeCell ref="X73:AK73"/>
    <mergeCell ref="X72:AJ72"/>
    <mergeCell ref="A66:B6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5" zoomScaleNormal="75" zoomScalePageLayoutView="0" workbookViewId="0" topLeftCell="A1">
      <selection activeCell="P41" sqref="P4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0" width="20.7109375" style="1" customWidth="1"/>
    <col min="11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</row>
    <row r="2" spans="1:29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s="25" customFormat="1" ht="1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</row>
    <row r="5" spans="1:29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7" t="s">
        <v>2</v>
      </c>
      <c r="B7" s="148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47" t="s">
        <v>3</v>
      </c>
      <c r="B8" s="148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32044525</v>
      </c>
      <c r="H14" s="39">
        <f t="shared" si="0"/>
        <v>10645274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103508696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32044525</v>
      </c>
      <c r="U14" s="39">
        <f t="shared" si="0"/>
        <v>10645274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103508696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32044525</v>
      </c>
      <c r="H17" s="51">
        <f t="shared" si="1"/>
        <v>10645274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103508696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32044525</v>
      </c>
      <c r="U17" s="51">
        <f t="shared" si="1"/>
        <v>10645274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103508696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7">
        <v>32044525</v>
      </c>
      <c r="H18" s="97">
        <v>10645274</v>
      </c>
      <c r="I18" s="93">
        <v>0</v>
      </c>
      <c r="J18" s="93">
        <v>0</v>
      </c>
      <c r="K18" s="93"/>
      <c r="L18" s="93"/>
      <c r="M18" s="93"/>
      <c r="N18" s="93"/>
      <c r="O18" s="93"/>
      <c r="P18" s="46">
        <f>SUM(D18:O18)</f>
        <v>103508696</v>
      </c>
      <c r="Q18" s="97">
        <v>0</v>
      </c>
      <c r="R18" s="97">
        <v>29864423</v>
      </c>
      <c r="S18" s="97">
        <v>30954474</v>
      </c>
      <c r="T18" s="97">
        <v>32044525</v>
      </c>
      <c r="U18" s="97">
        <v>10645274</v>
      </c>
      <c r="V18" s="93">
        <v>0</v>
      </c>
      <c r="W18" s="93">
        <v>0</v>
      </c>
      <c r="X18" s="93"/>
      <c r="Y18" s="93"/>
      <c r="Z18" s="93"/>
      <c r="AA18" s="110"/>
      <c r="AB18" s="93"/>
      <c r="AC18" s="91">
        <f>SUM(Q18:AB18)</f>
        <v>103508696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5562825232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757520134</v>
      </c>
      <c r="H23" s="51">
        <f t="shared" si="3"/>
        <v>571774616</v>
      </c>
      <c r="I23" s="51">
        <f t="shared" si="3"/>
        <v>213990344</v>
      </c>
      <c r="J23" s="51">
        <f t="shared" si="3"/>
        <v>140954665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4104342979.7200003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664311258</v>
      </c>
      <c r="U23" s="51">
        <f t="shared" si="3"/>
        <v>606832345</v>
      </c>
      <c r="V23" s="51">
        <f t="shared" si="3"/>
        <v>179017912</v>
      </c>
      <c r="W23" s="51">
        <f t="shared" si="3"/>
        <v>192463197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40">
        <f t="shared" si="3"/>
        <v>4062727932.7200003</v>
      </c>
    </row>
    <row r="24" spans="1:29" s="10" customFormat="1" ht="13.5" thickBot="1">
      <c r="A24" s="89" t="s">
        <v>116</v>
      </c>
      <c r="B24" s="13" t="s">
        <v>115</v>
      </c>
      <c r="C24" s="53">
        <f>1462983541-2422877-2505784</f>
        <v>1458054880</v>
      </c>
      <c r="D24" s="53">
        <v>1800000</v>
      </c>
      <c r="E24" s="53">
        <v>148969534.72</v>
      </c>
      <c r="F24" s="53">
        <v>149593096</v>
      </c>
      <c r="G24" s="53">
        <v>95669611</v>
      </c>
      <c r="H24" s="53">
        <v>135151492</v>
      </c>
      <c r="I24" s="53">
        <v>150258846</v>
      </c>
      <c r="J24" s="53">
        <v>32265229</v>
      </c>
      <c r="K24" s="53"/>
      <c r="L24" s="53"/>
      <c r="M24" s="53"/>
      <c r="N24" s="45"/>
      <c r="O24" s="53"/>
      <c r="P24" s="54">
        <f>SUM(D24:O24)</f>
        <v>713707808.72</v>
      </c>
      <c r="Q24" s="53">
        <v>0</v>
      </c>
      <c r="R24" s="54">
        <v>109523062.72</v>
      </c>
      <c r="S24" s="53">
        <v>190839568</v>
      </c>
      <c r="T24" s="53">
        <v>87238215</v>
      </c>
      <c r="U24" s="53">
        <v>114431740</v>
      </c>
      <c r="V24" s="53">
        <v>95850668</v>
      </c>
      <c r="W24" s="53">
        <v>89786988</v>
      </c>
      <c r="X24" s="53"/>
      <c r="Y24" s="53"/>
      <c r="Z24" s="53"/>
      <c r="AA24" s="107"/>
      <c r="AB24" s="53"/>
      <c r="AC24" s="47">
        <f aca="true" t="shared" si="4" ref="AC24:AC35">SUM(Q24:AB24)</f>
        <v>687670241.72</v>
      </c>
    </row>
    <row r="25" spans="1:29" s="10" customFormat="1" ht="12.75">
      <c r="A25" s="89" t="s">
        <v>117</v>
      </c>
      <c r="B25" s="13" t="s">
        <v>126</v>
      </c>
      <c r="C25" s="53">
        <f>163852095-127873</f>
        <v>163724222</v>
      </c>
      <c r="D25" s="53">
        <v>0</v>
      </c>
      <c r="E25" s="53">
        <v>18904714</v>
      </c>
      <c r="F25" s="53">
        <v>8730819</v>
      </c>
      <c r="G25" s="53">
        <v>42186661</v>
      </c>
      <c r="H25" s="53">
        <v>10359884</v>
      </c>
      <c r="I25" s="53">
        <v>12609323</v>
      </c>
      <c r="J25" s="53">
        <v>28386802</v>
      </c>
      <c r="K25" s="53"/>
      <c r="L25" s="53"/>
      <c r="M25" s="53"/>
      <c r="N25" s="45"/>
      <c r="O25" s="53"/>
      <c r="P25" s="54">
        <f aca="true" t="shared" si="5" ref="P25:P35">SUM(D25:O25)</f>
        <v>121178203</v>
      </c>
      <c r="Q25" s="53">
        <v>0</v>
      </c>
      <c r="R25" s="54">
        <v>18904714</v>
      </c>
      <c r="S25" s="53">
        <v>8730819</v>
      </c>
      <c r="T25" s="53">
        <v>26409181</v>
      </c>
      <c r="U25" s="53">
        <v>22137364</v>
      </c>
      <c r="V25" s="53">
        <v>16609323</v>
      </c>
      <c r="W25" s="53">
        <v>16609322</v>
      </c>
      <c r="X25" s="53"/>
      <c r="Y25" s="53"/>
      <c r="Z25" s="53"/>
      <c r="AA25" s="45"/>
      <c r="AB25" s="53"/>
      <c r="AC25" s="47">
        <f t="shared" si="4"/>
        <v>109400723</v>
      </c>
    </row>
    <row r="26" spans="1:29" s="10" customFormat="1" ht="12.75">
      <c r="A26" s="89" t="s">
        <v>118</v>
      </c>
      <c r="B26" s="13" t="s">
        <v>127</v>
      </c>
      <c r="C26" s="53">
        <f>1490968995-12750000-6654249</f>
        <v>1471564746</v>
      </c>
      <c r="D26" s="53">
        <v>2717423</v>
      </c>
      <c r="E26" s="53">
        <v>824032975</v>
      </c>
      <c r="F26" s="53">
        <v>53905159</v>
      </c>
      <c r="G26" s="53">
        <v>248772030</v>
      </c>
      <c r="H26" s="53">
        <v>111060813</v>
      </c>
      <c r="I26" s="53">
        <v>20634247</v>
      </c>
      <c r="J26" s="53">
        <v>21300710</v>
      </c>
      <c r="K26" s="53"/>
      <c r="L26" s="53"/>
      <c r="M26" s="53"/>
      <c r="N26" s="53"/>
      <c r="O26" s="53"/>
      <c r="P26" s="54">
        <f t="shared" si="5"/>
        <v>1282423357</v>
      </c>
      <c r="Q26" s="53">
        <v>0</v>
      </c>
      <c r="R26" s="54">
        <v>826200398</v>
      </c>
      <c r="S26" s="53">
        <v>54455159</v>
      </c>
      <c r="T26" s="53">
        <v>231438697</v>
      </c>
      <c r="U26" s="53">
        <v>120060813</v>
      </c>
      <c r="V26" s="53">
        <v>25442693</v>
      </c>
      <c r="W26" s="53">
        <v>24825597</v>
      </c>
      <c r="X26" s="53"/>
      <c r="Y26" s="53"/>
      <c r="Z26" s="53"/>
      <c r="AA26" s="45"/>
      <c r="AB26" s="53"/>
      <c r="AC26" s="47">
        <f t="shared" si="4"/>
        <v>1282423357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>
        <v>1244150</v>
      </c>
      <c r="H27" s="53">
        <v>1619998</v>
      </c>
      <c r="I27" s="53">
        <v>969150</v>
      </c>
      <c r="J27" s="53">
        <v>1244150</v>
      </c>
      <c r="K27" s="53"/>
      <c r="L27" s="53"/>
      <c r="M27" s="53"/>
      <c r="N27" s="53"/>
      <c r="O27" s="53"/>
      <c r="P27" s="54">
        <f t="shared" si="5"/>
        <v>48381227</v>
      </c>
      <c r="Q27" s="53">
        <v>0</v>
      </c>
      <c r="R27" s="54">
        <v>42614300</v>
      </c>
      <c r="S27" s="53">
        <v>689479</v>
      </c>
      <c r="T27" s="53">
        <v>1244150</v>
      </c>
      <c r="U27" s="53">
        <v>1619998</v>
      </c>
      <c r="V27" s="53">
        <v>969150</v>
      </c>
      <c r="W27" s="53">
        <v>1244150</v>
      </c>
      <c r="X27" s="53"/>
      <c r="Y27" s="53"/>
      <c r="Z27" s="53"/>
      <c r="AA27" s="45"/>
      <c r="AB27" s="53"/>
      <c r="AC27" s="47">
        <f t="shared" si="4"/>
        <v>48381227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>
        <v>3606650</v>
      </c>
      <c r="H28" s="53">
        <v>5344150</v>
      </c>
      <c r="I28" s="53">
        <v>2719150</v>
      </c>
      <c r="J28" s="53">
        <v>3506650</v>
      </c>
      <c r="K28" s="53"/>
      <c r="L28" s="53"/>
      <c r="M28" s="53"/>
      <c r="N28" s="53"/>
      <c r="O28" s="53"/>
      <c r="P28" s="54">
        <f t="shared" si="5"/>
        <v>123469857</v>
      </c>
      <c r="Q28" s="53">
        <v>0</v>
      </c>
      <c r="R28" s="54">
        <v>104526800</v>
      </c>
      <c r="S28" s="53">
        <v>3766457</v>
      </c>
      <c r="T28" s="53">
        <v>3606650</v>
      </c>
      <c r="U28" s="53">
        <v>5344150</v>
      </c>
      <c r="V28" s="53">
        <v>2719150</v>
      </c>
      <c r="W28" s="53">
        <v>3506650</v>
      </c>
      <c r="X28" s="53"/>
      <c r="Y28" s="53"/>
      <c r="Z28" s="53"/>
      <c r="AA28" s="45"/>
      <c r="AB28" s="53"/>
      <c r="AC28" s="47">
        <f t="shared" si="4"/>
        <v>123469857</v>
      </c>
    </row>
    <row r="29" spans="1:29" s="10" customFormat="1" ht="12.75">
      <c r="A29" s="89" t="s">
        <v>152</v>
      </c>
      <c r="B29" s="13" t="s">
        <v>139</v>
      </c>
      <c r="C29" s="53">
        <v>521644482</v>
      </c>
      <c r="D29" s="53">
        <v>0</v>
      </c>
      <c r="E29" s="53">
        <v>27624955</v>
      </c>
      <c r="F29" s="53">
        <v>2769742</v>
      </c>
      <c r="G29" s="53">
        <v>109303077</v>
      </c>
      <c r="H29" s="53">
        <v>261455428</v>
      </c>
      <c r="I29" s="53">
        <v>2769742</v>
      </c>
      <c r="J29" s="53">
        <v>19436409</v>
      </c>
      <c r="K29" s="53"/>
      <c r="L29" s="53"/>
      <c r="M29" s="53"/>
      <c r="N29" s="53"/>
      <c r="O29" s="53"/>
      <c r="P29" s="54">
        <f t="shared" si="5"/>
        <v>423359353</v>
      </c>
      <c r="Q29" s="53">
        <v>0</v>
      </c>
      <c r="R29" s="54">
        <v>27624955</v>
      </c>
      <c r="S29" s="53">
        <v>2769742</v>
      </c>
      <c r="T29" s="53">
        <v>92636410</v>
      </c>
      <c r="U29" s="53">
        <v>261455429</v>
      </c>
      <c r="V29" s="53">
        <v>19436408</v>
      </c>
      <c r="W29" s="53">
        <v>19436409</v>
      </c>
      <c r="X29" s="53"/>
      <c r="Y29" s="53"/>
      <c r="Z29" s="53"/>
      <c r="AA29" s="45"/>
      <c r="AB29" s="53"/>
      <c r="AC29" s="47">
        <f t="shared" si="4"/>
        <v>423359353</v>
      </c>
    </row>
    <row r="30" spans="1:29" s="10" customFormat="1" ht="12.75">
      <c r="A30" s="89" t="s">
        <v>121</v>
      </c>
      <c r="B30" s="13" t="s">
        <v>139</v>
      </c>
      <c r="C30" s="53">
        <v>849497327</v>
      </c>
      <c r="D30" s="53">
        <v>6258937</v>
      </c>
      <c r="E30" s="53">
        <v>499093611</v>
      </c>
      <c r="F30" s="53">
        <v>33077258</v>
      </c>
      <c r="G30" s="53">
        <v>142375775</v>
      </c>
      <c r="H30" s="53">
        <v>27408101</v>
      </c>
      <c r="I30" s="53">
        <v>20668886</v>
      </c>
      <c r="J30" s="53">
        <v>11953715</v>
      </c>
      <c r="K30" s="53"/>
      <c r="L30" s="53"/>
      <c r="M30" s="53"/>
      <c r="N30" s="53"/>
      <c r="O30" s="53"/>
      <c r="P30" s="54">
        <f t="shared" si="5"/>
        <v>740836283</v>
      </c>
      <c r="Q30" s="53">
        <v>3950269</v>
      </c>
      <c r="R30" s="54">
        <v>478726295</v>
      </c>
      <c r="S30" s="53">
        <v>55753242</v>
      </c>
      <c r="T30" s="53">
        <v>142375775</v>
      </c>
      <c r="U30" s="53">
        <v>27408101</v>
      </c>
      <c r="V30" s="53">
        <v>14629520</v>
      </c>
      <c r="W30" s="53">
        <v>14193081</v>
      </c>
      <c r="X30" s="53"/>
      <c r="Y30" s="53"/>
      <c r="Z30" s="53"/>
      <c r="AA30" s="45"/>
      <c r="AB30" s="53"/>
      <c r="AC30" s="47">
        <f t="shared" si="4"/>
        <v>737036283</v>
      </c>
    </row>
    <row r="31" spans="1:29" s="10" customFormat="1" ht="12.75">
      <c r="A31" s="89" t="s">
        <v>122</v>
      </c>
      <c r="B31" s="13" t="s">
        <v>140</v>
      </c>
      <c r="C31" s="53">
        <f>90623823-53448</f>
        <v>90570375</v>
      </c>
      <c r="D31" s="53">
        <v>0</v>
      </c>
      <c r="E31" s="53">
        <v>35017613</v>
      </c>
      <c r="F31" s="53">
        <v>3958204</v>
      </c>
      <c r="G31" s="53">
        <v>35112526</v>
      </c>
      <c r="H31" s="53">
        <v>10482032</v>
      </c>
      <c r="I31" s="53">
        <v>0</v>
      </c>
      <c r="J31" s="53">
        <v>0</v>
      </c>
      <c r="K31" s="53"/>
      <c r="L31" s="53"/>
      <c r="M31" s="53"/>
      <c r="N31" s="53"/>
      <c r="O31" s="53"/>
      <c r="P31" s="54">
        <f t="shared" si="5"/>
        <v>84570375</v>
      </c>
      <c r="Q31" s="53">
        <v>0</v>
      </c>
      <c r="R31" s="54">
        <v>35017613</v>
      </c>
      <c r="S31" s="53">
        <v>3958204</v>
      </c>
      <c r="T31" s="53">
        <v>35112526</v>
      </c>
      <c r="U31" s="53">
        <v>10482032</v>
      </c>
      <c r="V31" s="53">
        <v>0</v>
      </c>
      <c r="W31" s="53">
        <v>0</v>
      </c>
      <c r="X31" s="53"/>
      <c r="Y31" s="53"/>
      <c r="Z31" s="53"/>
      <c r="AA31" s="45"/>
      <c r="AB31" s="53"/>
      <c r="AC31" s="47">
        <f t="shared" si="4"/>
        <v>84570375</v>
      </c>
    </row>
    <row r="32" spans="1:29" s="10" customFormat="1" ht="12.75">
      <c r="A32" s="89" t="s">
        <v>123</v>
      </c>
      <c r="B32" s="13" t="s">
        <v>141</v>
      </c>
      <c r="C32" s="53">
        <f>262406427-5</f>
        <v>262406422</v>
      </c>
      <c r="D32" s="53">
        <v>413506</v>
      </c>
      <c r="E32" s="53">
        <v>33365998</v>
      </c>
      <c r="F32" s="53">
        <v>7181693</v>
      </c>
      <c r="G32" s="53">
        <v>57413507</v>
      </c>
      <c r="H32" s="53">
        <v>8031718</v>
      </c>
      <c r="I32" s="53">
        <v>2000000</v>
      </c>
      <c r="J32" s="53">
        <v>22000000</v>
      </c>
      <c r="K32" s="53"/>
      <c r="L32" s="53"/>
      <c r="M32" s="53"/>
      <c r="N32" s="53"/>
      <c r="O32" s="53"/>
      <c r="P32" s="54">
        <f t="shared" si="5"/>
        <v>130406422</v>
      </c>
      <c r="Q32" s="53">
        <v>0</v>
      </c>
      <c r="R32" s="54">
        <v>33365998</v>
      </c>
      <c r="S32" s="53">
        <v>7595199</v>
      </c>
      <c r="T32" s="53">
        <v>22413507</v>
      </c>
      <c r="U32" s="53">
        <v>43031718</v>
      </c>
      <c r="V32" s="53">
        <v>2000000</v>
      </c>
      <c r="W32" s="53">
        <v>22000000</v>
      </c>
      <c r="X32" s="53"/>
      <c r="Y32" s="53"/>
      <c r="Z32" s="53"/>
      <c r="AA32" s="45"/>
      <c r="AB32" s="53"/>
      <c r="AC32" s="47">
        <f t="shared" si="4"/>
        <v>130406422</v>
      </c>
    </row>
    <row r="33" spans="1:29" s="10" customFormat="1" ht="12.75">
      <c r="A33" s="89" t="s">
        <v>124</v>
      </c>
      <c r="B33" s="13" t="s">
        <v>142</v>
      </c>
      <c r="C33" s="53">
        <f>122118338-48825</f>
        <v>122069513</v>
      </c>
      <c r="D33" s="53">
        <v>0</v>
      </c>
      <c r="E33" s="53">
        <v>19257136</v>
      </c>
      <c r="F33" s="53">
        <v>1737250</v>
      </c>
      <c r="G33" s="53">
        <v>1992127</v>
      </c>
      <c r="H33" s="53">
        <v>861000</v>
      </c>
      <c r="I33" s="53">
        <v>1361000</v>
      </c>
      <c r="J33" s="53">
        <v>861000</v>
      </c>
      <c r="K33" s="53"/>
      <c r="L33" s="53"/>
      <c r="M33" s="53"/>
      <c r="N33" s="53"/>
      <c r="O33" s="53"/>
      <c r="P33" s="54">
        <f t="shared" si="5"/>
        <v>26069513</v>
      </c>
      <c r="Q33" s="53">
        <v>0</v>
      </c>
      <c r="R33" s="54">
        <v>19257136</v>
      </c>
      <c r="S33" s="53">
        <v>1737250</v>
      </c>
      <c r="T33" s="53">
        <v>1992127</v>
      </c>
      <c r="U33" s="53">
        <v>861000</v>
      </c>
      <c r="V33" s="53">
        <v>1361000</v>
      </c>
      <c r="W33" s="53">
        <v>861000</v>
      </c>
      <c r="X33" s="53"/>
      <c r="Y33" s="53"/>
      <c r="Z33" s="53"/>
      <c r="AA33" s="45"/>
      <c r="AB33" s="53"/>
      <c r="AC33" s="47">
        <f t="shared" si="4"/>
        <v>26069513</v>
      </c>
    </row>
    <row r="34" spans="1:29" s="10" customFormat="1" ht="12.75">
      <c r="A34" s="89" t="s">
        <v>125</v>
      </c>
      <c r="B34" s="13" t="s">
        <v>143</v>
      </c>
      <c r="C34" s="53">
        <f>32990311-174823</f>
        <v>32815488</v>
      </c>
      <c r="D34" s="53">
        <v>0</v>
      </c>
      <c r="E34" s="53">
        <v>2454569</v>
      </c>
      <c r="F34" s="53">
        <v>2596184</v>
      </c>
      <c r="G34" s="53">
        <v>18764735</v>
      </c>
      <c r="H34" s="53">
        <v>0</v>
      </c>
      <c r="I34" s="53">
        <v>0</v>
      </c>
      <c r="J34" s="53">
        <v>0</v>
      </c>
      <c r="K34" s="53"/>
      <c r="L34" s="53"/>
      <c r="M34" s="53"/>
      <c r="N34" s="53"/>
      <c r="O34" s="53"/>
      <c r="P34" s="54">
        <f t="shared" si="5"/>
        <v>23815488</v>
      </c>
      <c r="Q34" s="53">
        <v>0</v>
      </c>
      <c r="R34" s="54">
        <v>2454569</v>
      </c>
      <c r="S34" s="53">
        <v>2596184</v>
      </c>
      <c r="T34" s="53">
        <v>18764735</v>
      </c>
      <c r="U34" s="53">
        <v>0</v>
      </c>
      <c r="V34" s="53">
        <v>0</v>
      </c>
      <c r="W34" s="53">
        <v>0</v>
      </c>
      <c r="X34" s="53"/>
      <c r="Y34" s="53"/>
      <c r="Z34" s="53"/>
      <c r="AA34" s="45"/>
      <c r="AB34" s="53"/>
      <c r="AC34" s="47">
        <f t="shared" si="4"/>
        <v>23815488</v>
      </c>
    </row>
    <row r="35" spans="1:29" s="10" customFormat="1" ht="13.5" thickBot="1">
      <c r="A35" s="89" t="s">
        <v>136</v>
      </c>
      <c r="B35" s="13" t="s">
        <v>144</v>
      </c>
      <c r="C35" s="53">
        <f>389197167-72074</f>
        <v>389125093</v>
      </c>
      <c r="D35" s="53">
        <v>880962</v>
      </c>
      <c r="E35" s="53">
        <v>382213551</v>
      </c>
      <c r="F35" s="53">
        <v>1951295</v>
      </c>
      <c r="G35" s="53">
        <v>1079285</v>
      </c>
      <c r="H35" s="53">
        <v>0</v>
      </c>
      <c r="I35" s="53">
        <v>0</v>
      </c>
      <c r="J35" s="53">
        <v>0</v>
      </c>
      <c r="K35" s="53"/>
      <c r="L35" s="53"/>
      <c r="M35" s="53"/>
      <c r="N35" s="53"/>
      <c r="O35" s="53"/>
      <c r="P35" s="54">
        <f t="shared" si="5"/>
        <v>386125093</v>
      </c>
      <c r="Q35" s="53">
        <v>0</v>
      </c>
      <c r="R35" s="54">
        <v>383094513</v>
      </c>
      <c r="S35" s="53">
        <v>1951295</v>
      </c>
      <c r="T35" s="53">
        <v>1079285</v>
      </c>
      <c r="U35" s="53">
        <v>0</v>
      </c>
      <c r="V35" s="53">
        <v>0</v>
      </c>
      <c r="W35" s="53">
        <v>0</v>
      </c>
      <c r="X35" s="53"/>
      <c r="Y35" s="53"/>
      <c r="Z35" s="53"/>
      <c r="AA35" s="45"/>
      <c r="AB35" s="53"/>
      <c r="AC35" s="47">
        <f t="shared" si="4"/>
        <v>386125093</v>
      </c>
    </row>
    <row r="36" spans="1:29" s="11" customFormat="1" ht="13.5" thickBot="1">
      <c r="A36" s="126" t="s">
        <v>33</v>
      </c>
      <c r="B36" s="127"/>
      <c r="C36" s="51">
        <f aca="true" t="shared" si="6" ref="C36:Q36">SUM(C17+C23)</f>
        <v>5666333928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789564659</v>
      </c>
      <c r="H36" s="51">
        <f t="shared" si="6"/>
        <v>582419890</v>
      </c>
      <c r="I36" s="51">
        <f t="shared" si="6"/>
        <v>213990344</v>
      </c>
      <c r="J36" s="51">
        <f t="shared" si="6"/>
        <v>140954665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4207851675.7200003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>SUM(T17+T23)</f>
        <v>696355783</v>
      </c>
      <c r="U36" s="51">
        <f t="shared" si="7"/>
        <v>617477619</v>
      </c>
      <c r="V36" s="51">
        <f t="shared" si="7"/>
        <v>179017912</v>
      </c>
      <c r="W36" s="51">
        <f t="shared" si="7"/>
        <v>192463197</v>
      </c>
      <c r="X36" s="51">
        <f t="shared" si="7"/>
        <v>0</v>
      </c>
      <c r="Y36" s="51">
        <f t="shared" si="7"/>
        <v>0</v>
      </c>
      <c r="Z36" s="51">
        <f t="shared" si="7"/>
        <v>0</v>
      </c>
      <c r="AA36" s="51">
        <f t="shared" si="7"/>
        <v>0</v>
      </c>
      <c r="AB36" s="51">
        <f t="shared" si="7"/>
        <v>0</v>
      </c>
      <c r="AC36" s="51">
        <f>SUM(AC17+AC23)</f>
        <v>4166236628.7200003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</row>
    <row r="46" spans="1:29" ht="15" customHeight="1" thickBo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2010-07-14T13:55:47Z</cp:lastPrinted>
  <dcterms:created xsi:type="dcterms:W3CDTF">1999-04-05T19:37:02Z</dcterms:created>
  <dcterms:modified xsi:type="dcterms:W3CDTF">2010-08-12T15:28:07Z</dcterms:modified>
  <cp:category/>
  <cp:version/>
  <cp:contentType/>
  <cp:contentStatus/>
</cp:coreProperties>
</file>