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verag.dane.gov.co\Users\lvamayal\Documents\2021\INGRESOS 2021\PARA PUBLICACION\"/>
    </mc:Choice>
  </mc:AlternateContent>
  <xr:revisionPtr revIDLastSave="0" documentId="8_{BA5DEFC7-8CE6-49C4-8503-C9738C19F658}" xr6:coauthVersionLast="46" xr6:coauthVersionMax="46" xr10:uidLastSave="{00000000-0000-0000-0000-000000000000}"/>
  <bookViews>
    <workbookView xWindow="-120" yWindow="-120" windowWidth="20730" windowHeight="11160" xr2:uid="{77046B05-CA23-421F-8B37-7ACF6156907D}"/>
  </bookViews>
  <sheets>
    <sheet name="ENER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4" i="1"/>
  <c r="I36" i="1"/>
  <c r="I35" i="1"/>
  <c r="I34" i="1"/>
  <c r="I33" i="1"/>
  <c r="I32" i="1"/>
  <c r="I31" i="1"/>
  <c r="K30" i="1"/>
  <c r="K16" i="1" s="1"/>
  <c r="J30" i="1"/>
  <c r="I30" i="1"/>
  <c r="H30" i="1"/>
  <c r="G30" i="1"/>
  <c r="I29" i="1"/>
  <c r="M28" i="1"/>
  <c r="K28" i="1"/>
  <c r="I28" i="1"/>
  <c r="M27" i="1"/>
  <c r="I27" i="1"/>
  <c r="M26" i="1"/>
  <c r="I26" i="1"/>
  <c r="G26" i="1"/>
  <c r="M25" i="1"/>
  <c r="I25" i="1"/>
  <c r="K24" i="1"/>
  <c r="J24" i="1"/>
  <c r="H24" i="1"/>
  <c r="I24" i="1" s="1"/>
  <c r="G24" i="1"/>
  <c r="K23" i="1"/>
  <c r="J23" i="1"/>
  <c r="J19" i="1" s="1"/>
  <c r="J16" i="1" s="1"/>
  <c r="J15" i="1" s="1"/>
  <c r="J38" i="1" s="1"/>
  <c r="H23" i="1"/>
  <c r="I23" i="1" s="1"/>
  <c r="G23" i="1"/>
  <c r="G16" i="1" s="1"/>
  <c r="I22" i="1"/>
  <c r="I21" i="1"/>
  <c r="H20" i="1"/>
  <c r="I20" i="1" s="1"/>
  <c r="K19" i="1"/>
  <c r="G19" i="1"/>
  <c r="I18" i="1"/>
  <c r="K17" i="1"/>
  <c r="J17" i="1"/>
  <c r="H17" i="1"/>
  <c r="I17" i="1" s="1"/>
  <c r="G15" i="1" l="1"/>
  <c r="K43" i="1"/>
  <c r="K15" i="1"/>
  <c r="K38" i="1" s="1"/>
  <c r="H19" i="1"/>
  <c r="I19" i="1" s="1"/>
  <c r="H16" i="1"/>
  <c r="K44" i="1"/>
  <c r="I16" i="1" l="1"/>
  <c r="J43" i="1" s="1"/>
  <c r="J45" i="1" s="1"/>
  <c r="H15" i="1"/>
  <c r="K42" i="1"/>
  <c r="K45" i="1" s="1"/>
  <c r="G38" i="1"/>
  <c r="G17" i="1"/>
  <c r="H38" i="1" l="1"/>
  <c r="I15" i="1"/>
  <c r="I38" i="1" s="1"/>
</calcChain>
</file>

<file path=xl/sharedStrings.xml><?xml version="1.0" encoding="utf-8"?>
<sst xmlns="http://schemas.openxmlformats.org/spreadsheetml/2006/main" count="76" uniqueCount="75">
  <si>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</si>
  <si>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</si>
  <si>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</si>
  <si>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</si>
  <si>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</si>
  <si>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</si>
  <si>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</si>
  <si>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</si>
  <si>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</si>
  <si>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</si>
  <si>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</si>
  <si>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</si>
  <si>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</si>
  <si>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</si>
  <si>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</si>
  <si>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Enero de 2021</t>
  </si>
  <si>
    <t>Ingresos Recaudados acumulados 2021</t>
  </si>
  <si>
    <t>Ingresos por Recaudar Vigencia Anterior</t>
  </si>
  <si>
    <t>Ingresos por recaudar Febrero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</si>
  <si>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</si>
  <si>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</si>
  <si>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</si>
  <si>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</si>
  <si>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</si>
  <si>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</si>
  <si>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</si>
  <si>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</si>
  <si>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</si>
  <si>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</si>
  <si>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</si>
  <si>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</si>
  <si>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</si>
  <si>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</si>
  <si>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</si>
  <si>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</si>
  <si>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</si>
  <si>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</si>
  <si>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</si>
  <si>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</si>
  <si>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</si>
  <si>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</si>
  <si>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</si>
  <si>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</si>
  <si>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</si>
  <si>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</si>
  <si>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</si>
  <si>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</si>
  <si>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</si>
  <si>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</si>
  <si>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</si>
  <si>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</si>
  <si>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</si>
  <si>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</si>
  <si>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</si>
  <si>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</si>
  <si>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</si>
  <si>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</si>
  <si>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</si>
  <si>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</si>
  <si>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</si>
  <si>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</si>
  <si>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</si>
  <si>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</si>
  <si>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</si>
  <si>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</si>
  <si>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</si>
  <si>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Donaciones</t>
  </si>
  <si>
    <t>TOTAL  INGRESOS  VIGENCIA</t>
  </si>
  <si>
    <t>RESUMEN PRESUPUESTO  DE INGRESOS</t>
  </si>
  <si>
    <t>Ingresos recaudados Enero 2021</t>
  </si>
  <si>
    <t>Ingresos por recaudar Febrero 2021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</si>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</sst>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0" fontId="12" fillId="3" borderId="1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/>
    </xf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/>
    <xf numFmtId="49" fontId="9" fillId="4" borderId="11" xfId="0" applyNumberFormat="1" applyFont="1" applyFill="1" applyBorder="1"/>
    <xf numFmtId="3" fontId="13" fillId="4" borderId="12" xfId="0" applyNumberFormat="1" applyFont="1" applyFill="1" applyBorder="1" applyAlignment="1">
      <alignment horizontal="left"/>
    </xf>
    <xf numFmtId="3" fontId="13" fillId="4" borderId="13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2" xfId="0" applyNumberFormat="1" applyFont="1" applyBorder="1" applyAlignment="1">
      <alignment horizontal="left"/>
    </xf>
    <xf numFmtId="3" fontId="13" fillId="0" borderId="13" xfId="0" applyNumberFormat="1" applyFont="1" applyBorder="1" applyAlignment="1">
      <alignment horizontal="left"/>
    </xf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5" fillId="0" borderId="12" xfId="0" applyNumberFormat="1" applyFont="1" applyBorder="1" applyAlignment="1">
      <alignment horizontal="left"/>
    </xf>
    <xf numFmtId="3" fontId="15" fillId="0" borderId="13" xfId="0" applyNumberFormat="1" applyFont="1" applyBorder="1" applyAlignment="1">
      <alignment horizontal="left"/>
    </xf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5" xfId="0" applyFont="1" applyFill="1" applyBorder="1" applyAlignment="1">
      <alignment horizontal="left"/>
    </xf>
    <xf numFmtId="0" fontId="13" fillId="4" borderId="11" xfId="0" applyFont="1" applyFill="1" applyBorder="1"/>
    <xf numFmtId="0" fontId="2" fillId="2" borderId="1" xfId="0" applyFont="1" applyFill="1" applyBorder="1"/>
    <xf numFmtId="49" fontId="2" fillId="2" borderId="16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7" xfId="0" quotePrefix="1" applyFont="1" applyFill="1" applyBorder="1" applyAlignment="1">
      <alignment horizontal="center"/>
    </xf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3" fontId="11" fillId="3" borderId="2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3" fontId="4" fillId="3" borderId="21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3" fontId="13" fillId="0" borderId="25" xfId="0" applyNumberFormat="1" applyFont="1" applyBorder="1"/>
    <xf numFmtId="0" fontId="15" fillId="0" borderId="26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3" fontId="15" fillId="0" borderId="10" xfId="0" applyNumberFormat="1" applyFont="1" applyBorder="1"/>
    <xf numFmtId="3" fontId="15" fillId="0" borderId="29" xfId="0" applyNumberFormat="1" applyFont="1" applyBorder="1"/>
    <xf numFmtId="0" fontId="4" fillId="4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/>
    <xf numFmtId="0" fontId="11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/>
    <xf numFmtId="3" fontId="4" fillId="2" borderId="0" xfId="0" applyNumberFormat="1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3259C4B4-DB30-406F-AB81-6E5C14BD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Documents/2020/INGRESOS%20FONDANE%202020/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vamayal/Documents/2020/INGRESOS%20FONDANE%202020/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/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/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A3AF-5C95-47E4-8A6E-9CD671F106CB}">
  <sheetPr>
    <tabColor theme="9" tint="-0.249977111117893"/>
  </sheetPr>
  <dimension ref="A1:BV891"/>
  <sheetViews>
    <sheetView tabSelected="1" topLeftCell="C23" zoomScale="70" zoomScaleNormal="70" workbookViewId="0">
      <selection activeCell="C31" sqref="C31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9" width="22" style="1" customWidth="1"/>
    <col min="10" max="10" width="23.7109375" style="123" customWidth="1"/>
    <col min="11" max="11" width="27.42578125" style="123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38.5703125" style="2" customWidth="1"/>
    <col min="35" max="35" width="27" style="2" customWidth="1"/>
    <col min="36" max="36" width="15.7109375" style="2" customWidth="1"/>
    <col min="37" max="37" width="18.28515625" style="2" customWidth="1"/>
    <col min="38" max="38" width="20.7109375" style="2" customWidth="1"/>
    <col min="39" max="39" width="11.42578125" style="2"/>
    <col min="40" max="40" width="18.5703125" style="2" customWidth="1"/>
    <col min="41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124"/>
      <c r="AI13" s="124"/>
      <c r="AJ13" s="124"/>
      <c r="AK13" s="124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25"/>
      <c r="AI14" s="125"/>
      <c r="AJ14" s="125"/>
      <c r="AK14" s="125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0" customFormat="1" ht="18" customHeight="1" x14ac:dyDescent="0.35">
      <c r="C15" s="41"/>
      <c r="D15" s="42"/>
      <c r="E15" s="43" t="s">
        <v>20</v>
      </c>
      <c r="F15" s="44"/>
      <c r="G15" s="45">
        <f>+G16</f>
        <v>45435000000</v>
      </c>
      <c r="H15" s="45">
        <f>H16+H30</f>
        <v>170215697</v>
      </c>
      <c r="I15" s="45">
        <f t="shared" ref="I15:I24" si="0">H15</f>
        <v>170215697</v>
      </c>
      <c r="J15" s="45">
        <f>J$16+J$30</f>
        <v>0</v>
      </c>
      <c r="K15" s="45">
        <f>K16</f>
        <v>86860981.400000006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126"/>
      <c r="AI15" s="126"/>
      <c r="AJ15" s="127"/>
      <c r="AK15" s="127"/>
      <c r="AL15" s="41"/>
      <c r="AM15" s="46"/>
      <c r="AN15" s="41"/>
      <c r="AO15" s="46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</row>
    <row r="16" spans="1:74" s="47" customFormat="1" ht="18" customHeight="1" x14ac:dyDescent="0.35">
      <c r="C16" s="48"/>
      <c r="D16" s="49">
        <v>1</v>
      </c>
      <c r="E16" s="50" t="s">
        <v>21</v>
      </c>
      <c r="F16" s="51"/>
      <c r="G16" s="52">
        <f>G23+G30</f>
        <v>45435000000</v>
      </c>
      <c r="H16" s="52">
        <f>H17+H19</f>
        <v>170215697</v>
      </c>
      <c r="I16" s="52">
        <f t="shared" si="0"/>
        <v>170215697</v>
      </c>
      <c r="J16" s="52">
        <f>J$17+J$19</f>
        <v>0</v>
      </c>
      <c r="K16" s="52">
        <f>K23+K30</f>
        <v>86860981.400000006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126"/>
      <c r="AI16" s="126"/>
      <c r="AJ16" s="128"/>
      <c r="AK16" s="128"/>
      <c r="AL16" s="48"/>
      <c r="AM16" s="48"/>
      <c r="AN16" s="48"/>
      <c r="AO16" s="46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</row>
    <row r="17" spans="1:74" s="53" customFormat="1" ht="18" customHeight="1" outlineLevel="2" x14ac:dyDescent="0.35">
      <c r="C17" s="10"/>
      <c r="D17" s="54" t="s">
        <v>22</v>
      </c>
      <c r="E17" s="55" t="s">
        <v>23</v>
      </c>
      <c r="F17" s="56"/>
      <c r="G17" s="57">
        <f>G15-G16</f>
        <v>0</v>
      </c>
      <c r="H17" s="57">
        <f>H18</f>
        <v>0</v>
      </c>
      <c r="I17" s="57">
        <f t="shared" si="0"/>
        <v>0</v>
      </c>
      <c r="J17" s="57">
        <f t="shared" ref="J17:K17" si="1">J18</f>
        <v>0</v>
      </c>
      <c r="K17" s="57">
        <f t="shared" si="1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29"/>
      <c r="AI17" s="129"/>
      <c r="AJ17" s="129"/>
      <c r="AK17" s="129"/>
      <c r="AL17" s="10"/>
      <c r="AM17" s="10"/>
      <c r="AN17" s="10"/>
      <c r="AO17" s="46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35">
      <c r="C18" s="13"/>
      <c r="D18" s="58" t="s">
        <v>24</v>
      </c>
      <c r="E18" s="59" t="s">
        <v>25</v>
      </c>
      <c r="F18" s="59"/>
      <c r="G18" s="60">
        <v>0</v>
      </c>
      <c r="H18" s="60">
        <v>0</v>
      </c>
      <c r="I18" s="60">
        <f t="shared" si="0"/>
        <v>0</v>
      </c>
      <c r="J18" s="60">
        <v>0</v>
      </c>
      <c r="K18" s="60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0"/>
      <c r="AI18" s="129"/>
      <c r="AJ18" s="129"/>
      <c r="AK18" s="129"/>
      <c r="AL18" s="61"/>
      <c r="AM18" s="13"/>
      <c r="AN18" s="13"/>
      <c r="AO18" s="46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3" customFormat="1" ht="18" customHeight="1" outlineLevel="2" x14ac:dyDescent="0.35">
      <c r="C19" s="10"/>
      <c r="D19" s="62" t="s">
        <v>26</v>
      </c>
      <c r="E19" s="63" t="s">
        <v>27</v>
      </c>
      <c r="F19" s="64"/>
      <c r="G19" s="52">
        <f>G23+G30</f>
        <v>45435000000</v>
      </c>
      <c r="H19" s="52">
        <f>H20+H23</f>
        <v>170215697</v>
      </c>
      <c r="I19" s="52">
        <f t="shared" si="0"/>
        <v>170215697</v>
      </c>
      <c r="J19" s="52">
        <f>J20+J23</f>
        <v>0</v>
      </c>
      <c r="K19" s="52">
        <f>K23+K30</f>
        <v>86860981.400000006</v>
      </c>
      <c r="L19" s="10"/>
      <c r="M19" s="65"/>
      <c r="N19" s="6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31"/>
      <c r="AI19" s="131"/>
      <c r="AJ19" s="132"/>
      <c r="AK19" s="132"/>
      <c r="AL19" s="65"/>
      <c r="AM19" s="10"/>
      <c r="AN19" s="10"/>
      <c r="AO19" s="46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53" customFormat="1" ht="18" customHeight="1" outlineLevel="2" x14ac:dyDescent="0.35">
      <c r="C20" s="10"/>
      <c r="D20" s="67" t="s">
        <v>28</v>
      </c>
      <c r="E20" s="68" t="s">
        <v>29</v>
      </c>
      <c r="F20" s="69"/>
      <c r="G20" s="70">
        <v>0</v>
      </c>
      <c r="H20" s="70">
        <f>H21+H22</f>
        <v>0</v>
      </c>
      <c r="I20" s="70">
        <f t="shared" si="0"/>
        <v>0</v>
      </c>
      <c r="J20" s="70">
        <v>0</v>
      </c>
      <c r="K20" s="70">
        <v>0</v>
      </c>
      <c r="L20" s="10"/>
      <c r="M20" s="65"/>
      <c r="N20" s="6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31"/>
      <c r="AI20" s="131"/>
      <c r="AJ20" s="133"/>
      <c r="AK20" s="133"/>
      <c r="AL20" s="65"/>
      <c r="AM20" s="10"/>
      <c r="AN20" s="10"/>
      <c r="AO20" s="46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</row>
    <row r="21" spans="1:74" s="53" customFormat="1" ht="18" customHeight="1" outlineLevel="2" x14ac:dyDescent="0.35">
      <c r="C21" s="10"/>
      <c r="D21" s="72" t="s">
        <v>30</v>
      </c>
      <c r="E21" s="73" t="s">
        <v>31</v>
      </c>
      <c r="F21" s="74"/>
      <c r="G21" s="75">
        <v>0</v>
      </c>
      <c r="H21" s="75">
        <v>0</v>
      </c>
      <c r="I21" s="75">
        <f t="shared" si="0"/>
        <v>0</v>
      </c>
      <c r="J21" s="75">
        <v>0</v>
      </c>
      <c r="K21" s="75">
        <v>0</v>
      </c>
      <c r="L21" s="10"/>
      <c r="M21" s="65"/>
      <c r="N21" s="6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31"/>
      <c r="AI21" s="131"/>
      <c r="AJ21" s="133"/>
      <c r="AK21" s="133"/>
      <c r="AL21" s="65"/>
      <c r="AM21" s="10"/>
      <c r="AN21" s="10"/>
      <c r="AO21" s="46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</row>
    <row r="22" spans="1:74" s="53" customFormat="1" ht="18" customHeight="1" outlineLevel="2" x14ac:dyDescent="0.35">
      <c r="C22" s="10"/>
      <c r="D22" s="72" t="s">
        <v>32</v>
      </c>
      <c r="E22" s="76" t="s">
        <v>33</v>
      </c>
      <c r="F22" s="76"/>
      <c r="G22" s="75">
        <v>0</v>
      </c>
      <c r="H22" s="75">
        <v>0</v>
      </c>
      <c r="I22" s="75">
        <f t="shared" si="0"/>
        <v>0</v>
      </c>
      <c r="J22" s="75">
        <v>0</v>
      </c>
      <c r="K22" s="75">
        <v>0</v>
      </c>
      <c r="L22" s="10"/>
      <c r="M22" s="65"/>
      <c r="N22" s="6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31"/>
      <c r="AI22" s="131"/>
      <c r="AJ22" s="133"/>
      <c r="AK22" s="133"/>
      <c r="AL22" s="65"/>
      <c r="AM22" s="10"/>
      <c r="AN22" s="10"/>
      <c r="AO22" s="46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</row>
    <row r="23" spans="1:74" s="12" customFormat="1" ht="18" customHeight="1" outlineLevel="3" x14ac:dyDescent="0.35">
      <c r="C23" s="13"/>
      <c r="D23" s="67" t="s">
        <v>34</v>
      </c>
      <c r="E23" s="71" t="s">
        <v>35</v>
      </c>
      <c r="F23" s="71"/>
      <c r="G23" s="77">
        <f>SUM(G25:G28)</f>
        <v>45435000000</v>
      </c>
      <c r="H23" s="77">
        <f>H24</f>
        <v>170215697</v>
      </c>
      <c r="I23" s="77">
        <f t="shared" si="0"/>
        <v>170215697</v>
      </c>
      <c r="J23" s="77">
        <f>J24</f>
        <v>0</v>
      </c>
      <c r="K23" s="77">
        <f>K25+K26+K27+K28</f>
        <v>86860981.400000006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1"/>
      <c r="AI23" s="131"/>
      <c r="AJ23" s="133"/>
      <c r="AK23" s="133"/>
      <c r="AL23" s="16"/>
      <c r="AM23" s="13"/>
      <c r="AN23" s="13"/>
      <c r="AO23" s="46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36" customHeight="1" outlineLevel="3" x14ac:dyDescent="0.35">
      <c r="C24" s="13"/>
      <c r="D24" s="78" t="s">
        <v>36</v>
      </c>
      <c r="E24" s="79" t="s">
        <v>37</v>
      </c>
      <c r="F24" s="79"/>
      <c r="G24" s="80">
        <f>G25+G26++G27+G28</f>
        <v>45435000000</v>
      </c>
      <c r="H24" s="80">
        <f>H25+H26+H27+H28</f>
        <v>170215697</v>
      </c>
      <c r="I24" s="80">
        <f t="shared" si="0"/>
        <v>170215697</v>
      </c>
      <c r="J24" s="80">
        <f>J25+J26+J27+J28</f>
        <v>0</v>
      </c>
      <c r="K24" s="80">
        <f>K25+K26+K27+K28</f>
        <v>86860981.400000006</v>
      </c>
      <c r="L24" s="13"/>
      <c r="M24" s="81" t="s">
        <v>38</v>
      </c>
      <c r="N24" s="81"/>
      <c r="O24" s="81"/>
      <c r="P24" s="81"/>
      <c r="Q24" s="82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4"/>
      <c r="AI24" s="137"/>
      <c r="AJ24" s="136"/>
      <c r="AK24" s="136"/>
      <c r="AL24" s="13"/>
      <c r="AM24" s="13"/>
      <c r="AN24" s="13"/>
      <c r="AO24" s="46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35">
      <c r="A25" s="12">
        <v>245301</v>
      </c>
      <c r="B25" s="83" t="s">
        <v>39</v>
      </c>
      <c r="C25" s="13"/>
      <c r="D25" s="72" t="s">
        <v>40</v>
      </c>
      <c r="E25" s="59" t="s">
        <v>41</v>
      </c>
      <c r="F25" s="59"/>
      <c r="G25" s="75">
        <v>45000000000</v>
      </c>
      <c r="H25" s="75">
        <v>165300000</v>
      </c>
      <c r="I25" s="75">
        <f>H25</f>
        <v>165300000</v>
      </c>
      <c r="J25" s="75">
        <v>0</v>
      </c>
      <c r="K25" s="75">
        <v>0</v>
      </c>
      <c r="L25" s="13"/>
      <c r="M25" s="16">
        <f>'[1]ENERO 2020'!H21+'[1]FEBRERO 2020'!H21+'[1]MARZO 2020'!H21+'[1]ABRIL 2020'!H21+'[1]MAYO 2020'!H21+'[1]JUNIO 2020'!H21+ENERO!H25</f>
        <v>4077846564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5"/>
      <c r="AI25" s="126"/>
      <c r="AJ25" s="136"/>
      <c r="AK25" s="136"/>
      <c r="AL25" s="13"/>
      <c r="AM25" s="13"/>
      <c r="AN25" s="13"/>
      <c r="AO25" s="46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23.25" customHeight="1" outlineLevel="3" x14ac:dyDescent="0.35">
      <c r="C26" s="13"/>
      <c r="D26" s="72" t="s">
        <v>42</v>
      </c>
      <c r="E26" s="59" t="s">
        <v>43</v>
      </c>
      <c r="F26" s="59"/>
      <c r="G26" s="75">
        <f>435000000*0.1</f>
        <v>43500000</v>
      </c>
      <c r="H26" s="75">
        <v>0</v>
      </c>
      <c r="I26" s="75">
        <f>H26</f>
        <v>0</v>
      </c>
      <c r="J26" s="75">
        <v>0</v>
      </c>
      <c r="K26" s="75">
        <v>0</v>
      </c>
      <c r="L26" s="13"/>
      <c r="M26" s="16">
        <f>'[1]ENERO 2020'!H22+'[1]FEBRERO 2020'!H22+'[1]MARZO 2020'!H22+'[1]ABRIL 2020'!H22+'[1]MAYO 2020'!H22+ENERO!H26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6"/>
      <c r="AI26" s="126"/>
      <c r="AJ26" s="136"/>
      <c r="AK26" s="136"/>
      <c r="AL26" s="13"/>
      <c r="AM26" s="13"/>
      <c r="AN26" s="13"/>
      <c r="AO26" s="4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22.5" customHeight="1" outlineLevel="3" x14ac:dyDescent="0.35">
      <c r="A27" s="12">
        <v>439005</v>
      </c>
      <c r="B27" s="83" t="s">
        <v>44</v>
      </c>
      <c r="C27" s="13"/>
      <c r="D27" s="72" t="s">
        <v>45</v>
      </c>
      <c r="E27" s="59" t="s">
        <v>46</v>
      </c>
      <c r="F27" s="59"/>
      <c r="G27" s="75">
        <v>25000000</v>
      </c>
      <c r="H27" s="75">
        <v>0</v>
      </c>
      <c r="I27" s="75">
        <f>H27</f>
        <v>0</v>
      </c>
      <c r="J27" s="75">
        <v>0</v>
      </c>
      <c r="K27" s="75">
        <v>0</v>
      </c>
      <c r="L27" s="13"/>
      <c r="M27" s="16">
        <f>'[1]ENERO 2020'!H23+'[1]FEBRERO 2020'!H23+'[1]MARZO 2020'!H23+'[1]ABRIL 2020'!H23+'[1]MAYO 2020'!H23+ENERO!H27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6"/>
      <c r="AI27" s="126"/>
      <c r="AJ27" s="136"/>
      <c r="AK27" s="136"/>
      <c r="AL27" s="13"/>
      <c r="AM27" s="13"/>
      <c r="AN27" s="13"/>
      <c r="AO27" s="46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35">
      <c r="A28" s="12">
        <v>439014</v>
      </c>
      <c r="B28" s="83" t="s">
        <v>47</v>
      </c>
      <c r="C28" s="13"/>
      <c r="D28" s="72" t="s">
        <v>48</v>
      </c>
      <c r="E28" s="59" t="s">
        <v>49</v>
      </c>
      <c r="F28" s="59"/>
      <c r="G28" s="75">
        <v>366500000</v>
      </c>
      <c r="H28" s="75">
        <v>4915697</v>
      </c>
      <c r="I28" s="75">
        <f>H28</f>
        <v>4915697</v>
      </c>
      <c r="J28" s="75">
        <v>0</v>
      </c>
      <c r="K28" s="75">
        <f>4915697+4915697+77029587.4</f>
        <v>86860981.400000006</v>
      </c>
      <c r="L28" s="13"/>
      <c r="M28" s="16">
        <f>'[1]ENERO 2020'!H24+'[1]FEBRERO 2020'!H24+'[1]MARZO 2020'!H24+'[1]ABRIL 2020'!H24+'[1]MAYO 2020'!H24+'[1]JUNIO 2020'!H24+ENERO!H28</f>
        <v>402495157.97999996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26"/>
      <c r="AI28" s="126"/>
      <c r="AJ28" s="136"/>
      <c r="AK28" s="136"/>
      <c r="AL28" s="13"/>
      <c r="AM28" s="13"/>
      <c r="AN28" s="13"/>
      <c r="AO28" s="4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12" hidden="1" customHeight="1" outlineLevel="3" x14ac:dyDescent="0.35">
      <c r="A29" s="12">
        <v>480522</v>
      </c>
      <c r="B29" s="83" t="s">
        <v>50</v>
      </c>
      <c r="C29" s="84"/>
      <c r="D29" s="85"/>
      <c r="E29" s="86" t="s">
        <v>51</v>
      </c>
      <c r="F29" s="86"/>
      <c r="G29" s="75">
        <v>0</v>
      </c>
      <c r="H29" s="75">
        <v>0</v>
      </c>
      <c r="I29" s="75">
        <f>H29+'[2]JULIO 2020'!I32</f>
        <v>0</v>
      </c>
      <c r="J29" s="75">
        <v>0</v>
      </c>
      <c r="K29" s="75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26"/>
      <c r="AI29" s="136"/>
      <c r="AJ29" s="136"/>
      <c r="AK29" s="136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47" customFormat="1" ht="18" customHeight="1" x14ac:dyDescent="0.35">
      <c r="A30" s="12"/>
      <c r="C30" s="87"/>
      <c r="D30" s="88">
        <v>2</v>
      </c>
      <c r="E30" s="89" t="s">
        <v>52</v>
      </c>
      <c r="F30" s="89"/>
      <c r="G30" s="52">
        <f>G31+G32+G33+G34+G35+G36+G37</f>
        <v>0</v>
      </c>
      <c r="H30" s="52">
        <f>H31+H32+H33+H34+H35+H36+H37</f>
        <v>0</v>
      </c>
      <c r="I30" s="52">
        <f>H30+'[2]JULIO 2020'!I33</f>
        <v>0</v>
      </c>
      <c r="J30" s="52">
        <f>J31+J32+J33+J34+J35+J36+J37</f>
        <v>0</v>
      </c>
      <c r="K30" s="52">
        <f>K31+K32+K33+K34+K35+K36+K37</f>
        <v>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126"/>
      <c r="AI30" s="128"/>
      <c r="AJ30" s="128"/>
      <c r="AK30" s="12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</row>
    <row r="31" spans="1:74" ht="18" customHeight="1" x14ac:dyDescent="0.25">
      <c r="A31" s="1">
        <v>480535</v>
      </c>
      <c r="B31" s="1" t="s">
        <v>53</v>
      </c>
      <c r="C31" s="90"/>
      <c r="D31" s="91" t="s">
        <v>54</v>
      </c>
      <c r="E31" s="86" t="s">
        <v>55</v>
      </c>
      <c r="F31" s="86"/>
      <c r="G31" s="75">
        <v>0</v>
      </c>
      <c r="H31" s="75">
        <v>0</v>
      </c>
      <c r="I31" s="75">
        <f>H31+'[2]JULIO 2020'!I34</f>
        <v>0</v>
      </c>
      <c r="J31" s="75">
        <v>0</v>
      </c>
      <c r="K31" s="75">
        <v>0</v>
      </c>
    </row>
    <row r="32" spans="1:74" ht="18" customHeight="1" x14ac:dyDescent="0.25">
      <c r="C32" s="90"/>
      <c r="D32" s="92" t="s">
        <v>56</v>
      </c>
      <c r="E32" s="86" t="s">
        <v>57</v>
      </c>
      <c r="F32" s="86"/>
      <c r="G32" s="75">
        <v>0</v>
      </c>
      <c r="H32" s="75">
        <v>0</v>
      </c>
      <c r="I32" s="75">
        <f>H32+'[2]JULIO 2020'!I35</f>
        <v>0</v>
      </c>
      <c r="J32" s="75">
        <v>0</v>
      </c>
      <c r="K32" s="75">
        <v>0</v>
      </c>
    </row>
    <row r="33" spans="3:74" s="12" customFormat="1" ht="18" customHeight="1" x14ac:dyDescent="0.25">
      <c r="C33" s="84"/>
      <c r="D33" s="92" t="s">
        <v>58</v>
      </c>
      <c r="E33" s="93" t="s">
        <v>59</v>
      </c>
      <c r="F33" s="85"/>
      <c r="G33" s="75">
        <v>0</v>
      </c>
      <c r="H33" s="75">
        <v>0</v>
      </c>
      <c r="I33" s="75">
        <f>H33+'[2]JULIO 2020'!I36</f>
        <v>0</v>
      </c>
      <c r="J33" s="75">
        <v>0</v>
      </c>
      <c r="K33" s="75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3:74" s="12" customFormat="1" ht="18" customHeight="1" x14ac:dyDescent="0.25">
      <c r="C34" s="84"/>
      <c r="D34" s="92" t="s">
        <v>60</v>
      </c>
      <c r="E34" s="93" t="s">
        <v>61</v>
      </c>
      <c r="F34" s="85"/>
      <c r="G34" s="75">
        <v>0</v>
      </c>
      <c r="H34" s="75">
        <v>0</v>
      </c>
      <c r="I34" s="75">
        <f>H34+'[2]JULIO 2020'!I37</f>
        <v>0</v>
      </c>
      <c r="J34" s="75">
        <v>0</v>
      </c>
      <c r="K34" s="75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3:74" s="12" customFormat="1" ht="18" customHeight="1" x14ac:dyDescent="0.25">
      <c r="C35" s="84"/>
      <c r="D35" s="92" t="s">
        <v>62</v>
      </c>
      <c r="E35" s="86" t="s">
        <v>63</v>
      </c>
      <c r="F35" s="86"/>
      <c r="G35" s="75">
        <v>0</v>
      </c>
      <c r="H35" s="75">
        <v>0</v>
      </c>
      <c r="I35" s="75">
        <f>H35+'[2]JULIO 2020'!I38</f>
        <v>0</v>
      </c>
      <c r="J35" s="75">
        <v>0</v>
      </c>
      <c r="K35" s="75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3:74" s="12" customFormat="1" ht="18" customHeight="1" thickBot="1" x14ac:dyDescent="0.3">
      <c r="C36" s="84"/>
      <c r="D36" s="92" t="s">
        <v>64</v>
      </c>
      <c r="E36" s="86" t="s">
        <v>65</v>
      </c>
      <c r="F36" s="86"/>
      <c r="G36" s="75">
        <v>0</v>
      </c>
      <c r="H36" s="75">
        <v>0</v>
      </c>
      <c r="I36" s="75">
        <f>H36+'[2]JULIO 2020'!I39</f>
        <v>0</v>
      </c>
      <c r="J36" s="75">
        <v>0</v>
      </c>
      <c r="K36" s="75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3:74" ht="18" hidden="1" customHeight="1" x14ac:dyDescent="0.25">
      <c r="C37" s="90"/>
      <c r="D37" s="85">
        <v>3260</v>
      </c>
      <c r="E37" s="93" t="s">
        <v>66</v>
      </c>
      <c r="F37" s="85"/>
      <c r="G37" s="75">
        <v>0</v>
      </c>
      <c r="H37" s="75">
        <v>0</v>
      </c>
      <c r="I37" s="75">
        <v>0</v>
      </c>
      <c r="J37" s="75">
        <v>0</v>
      </c>
      <c r="K37" s="75">
        <v>0</v>
      </c>
    </row>
    <row r="38" spans="3:74" s="40" customFormat="1" ht="18" customHeight="1" thickBot="1" x14ac:dyDescent="0.4">
      <c r="C38" s="94"/>
      <c r="D38" s="95" t="s">
        <v>67</v>
      </c>
      <c r="E38" s="96"/>
      <c r="F38" s="97"/>
      <c r="G38" s="98">
        <f>G15</f>
        <v>45435000000</v>
      </c>
      <c r="H38" s="98">
        <f>H15</f>
        <v>170215697</v>
      </c>
      <c r="I38" s="98">
        <f t="shared" ref="I38:K38" si="2">I15</f>
        <v>170215697</v>
      </c>
      <c r="J38" s="98">
        <f t="shared" si="2"/>
        <v>0</v>
      </c>
      <c r="K38" s="98">
        <f t="shared" si="2"/>
        <v>86860981.400000006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</row>
    <row r="39" spans="3:74" x14ac:dyDescent="0.25">
      <c r="C39" s="2"/>
      <c r="D39" s="2"/>
      <c r="E39" s="2"/>
      <c r="F39" s="2"/>
      <c r="G39" s="2"/>
      <c r="H39" s="2"/>
      <c r="I39" s="2"/>
      <c r="J39" s="3"/>
      <c r="K39" s="3"/>
    </row>
    <row r="40" spans="3:74" s="101" customFormat="1" ht="36.75" customHeight="1" thickBot="1" x14ac:dyDescent="0.25">
      <c r="C40" s="99"/>
      <c r="D40" s="99"/>
      <c r="E40" s="100" t="s">
        <v>68</v>
      </c>
      <c r="F40" s="100"/>
      <c r="G40" s="100"/>
      <c r="H40" s="100"/>
      <c r="I40" s="100"/>
      <c r="J40" s="100"/>
      <c r="K40" s="100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</row>
    <row r="41" spans="3:74" s="107" customFormat="1" ht="35.25" customHeight="1" thickBot="1" x14ac:dyDescent="0.25">
      <c r="C41" s="102"/>
      <c r="D41" s="102"/>
      <c r="E41" s="103" t="s">
        <v>69</v>
      </c>
      <c r="F41" s="104"/>
      <c r="G41" s="104"/>
      <c r="H41" s="104"/>
      <c r="I41" s="104"/>
      <c r="J41" s="105"/>
      <c r="K41" s="106" t="s">
        <v>70</v>
      </c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</row>
    <row r="42" spans="3:74" s="12" customFormat="1" ht="18" customHeight="1" x14ac:dyDescent="0.3">
      <c r="C42" s="13"/>
      <c r="D42" s="13"/>
      <c r="E42" s="108" t="s">
        <v>71</v>
      </c>
      <c r="F42" s="109"/>
      <c r="G42" s="109"/>
      <c r="H42" s="109"/>
      <c r="I42" s="110"/>
      <c r="J42" s="111">
        <f>J43</f>
        <v>170215697</v>
      </c>
      <c r="K42" s="111">
        <f>SUM(K43:K44)</f>
        <v>86860981.400000006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3:74" s="12" customFormat="1" ht="18" customHeight="1" x14ac:dyDescent="0.3">
      <c r="C43" s="13"/>
      <c r="D43" s="13"/>
      <c r="E43" s="112" t="s">
        <v>72</v>
      </c>
      <c r="F43" s="113"/>
      <c r="G43" s="113"/>
      <c r="H43" s="113"/>
      <c r="I43" s="114"/>
      <c r="J43" s="115">
        <f>+I16</f>
        <v>170215697</v>
      </c>
      <c r="K43" s="115">
        <f>K16+K30</f>
        <v>86860981.400000006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3:74" s="12" customFormat="1" ht="18" customHeight="1" x14ac:dyDescent="0.3">
      <c r="C44" s="13"/>
      <c r="D44" s="13"/>
      <c r="E44" s="112" t="s">
        <v>73</v>
      </c>
      <c r="F44" s="113"/>
      <c r="G44" s="113"/>
      <c r="H44" s="113"/>
      <c r="I44" s="114"/>
      <c r="J44" s="116">
        <f>H30</f>
        <v>0</v>
      </c>
      <c r="K44" s="116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3:74" s="12" customFormat="1" ht="18" customHeight="1" thickBot="1" x14ac:dyDescent="0.35">
      <c r="C45" s="13"/>
      <c r="D45" s="13"/>
      <c r="E45" s="117" t="s">
        <v>74</v>
      </c>
      <c r="F45" s="118"/>
      <c r="G45" s="118"/>
      <c r="H45" s="118"/>
      <c r="I45" s="119"/>
      <c r="J45" s="120">
        <f>SUM(J43:J44)</f>
        <v>170215697</v>
      </c>
      <c r="K45" s="120">
        <f>K42</f>
        <v>86860981.400000006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3:74" x14ac:dyDescent="0.25">
      <c r="C46" s="2"/>
      <c r="D46" s="2"/>
      <c r="E46" s="2"/>
      <c r="F46" s="2"/>
      <c r="G46" s="2"/>
      <c r="H46" s="2"/>
      <c r="I46" s="2"/>
      <c r="J46" s="3"/>
      <c r="K46" s="3"/>
    </row>
    <row r="47" spans="3:74" x14ac:dyDescent="0.25">
      <c r="C47" s="2"/>
      <c r="D47" s="2"/>
      <c r="E47" s="2"/>
      <c r="F47" s="2"/>
      <c r="G47" s="2"/>
      <c r="H47" s="2"/>
      <c r="I47" s="2"/>
      <c r="J47" s="3"/>
      <c r="K47" s="3"/>
    </row>
    <row r="48" spans="3:74" x14ac:dyDescent="0.25">
      <c r="C48" s="2"/>
      <c r="D48" s="2"/>
      <c r="E48" s="2"/>
      <c r="F48" s="2"/>
      <c r="G48" s="2"/>
      <c r="H48" s="2"/>
      <c r="I48" s="2"/>
      <c r="J48" s="3"/>
      <c r="K48" s="3"/>
    </row>
    <row r="49" spans="3:11" x14ac:dyDescent="0.25">
      <c r="C49" s="2"/>
      <c r="D49" s="121"/>
      <c r="E49" s="121"/>
      <c r="F49" s="121"/>
      <c r="G49" s="121"/>
      <c r="H49" s="121"/>
      <c r="I49" s="121"/>
      <c r="J49" s="121"/>
      <c r="K49" s="121"/>
    </row>
    <row r="50" spans="3:11" x14ac:dyDescent="0.25">
      <c r="C50" s="2"/>
      <c r="D50" s="2"/>
      <c r="E50" s="2"/>
      <c r="F50" s="2"/>
      <c r="G50" s="2"/>
      <c r="H50" s="12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122"/>
      <c r="I51" s="2"/>
      <c r="J51" s="3"/>
      <c r="K51" s="3"/>
    </row>
    <row r="52" spans="3:11" x14ac:dyDescent="0.25">
      <c r="C52" s="2"/>
      <c r="D52" s="2"/>
      <c r="E52" s="2"/>
      <c r="F52" s="2"/>
      <c r="G52" s="2"/>
      <c r="H52" s="122"/>
      <c r="I52" s="2"/>
      <c r="J52" s="3"/>
      <c r="K52" s="3"/>
    </row>
    <row r="53" spans="3:11" x14ac:dyDescent="0.25">
      <c r="C53" s="2"/>
      <c r="D53" s="2"/>
      <c r="E53" s="2"/>
      <c r="F53" s="2"/>
      <c r="G53" s="2"/>
      <c r="H53" s="2"/>
      <c r="I53" s="2"/>
      <c r="J53" s="3"/>
      <c r="K53" s="3"/>
    </row>
    <row r="54" spans="3:11" x14ac:dyDescent="0.25">
      <c r="C54" s="2"/>
      <c r="D54" s="2"/>
      <c r="E54" s="2"/>
      <c r="F54" s="2"/>
      <c r="G54" s="122"/>
      <c r="H54" s="122"/>
      <c r="I54" s="2"/>
      <c r="J54" s="3"/>
      <c r="K54" s="3"/>
    </row>
    <row r="55" spans="3:11" x14ac:dyDescent="0.25">
      <c r="C55" s="2"/>
      <c r="D55" s="2"/>
      <c r="E55" s="2"/>
      <c r="F55" s="2"/>
      <c r="G55" s="122"/>
      <c r="H55" s="122"/>
      <c r="I55" s="2"/>
      <c r="J55" s="3"/>
      <c r="K55" s="3"/>
    </row>
    <row r="56" spans="3:11" x14ac:dyDescent="0.25">
      <c r="C56" s="2"/>
      <c r="D56" s="2"/>
      <c r="E56" s="2"/>
      <c r="F56" s="2"/>
      <c r="G56" s="122"/>
      <c r="H56" s="122"/>
      <c r="I56" s="2"/>
      <c r="J56" s="3"/>
      <c r="K56" s="3"/>
    </row>
    <row r="57" spans="3:11" x14ac:dyDescent="0.25">
      <c r="C57" s="2"/>
      <c r="D57" s="2"/>
      <c r="E57" s="2"/>
      <c r="F57" s="2"/>
      <c r="G57" s="2"/>
      <c r="H57" s="122"/>
      <c r="I57" s="2"/>
      <c r="J57" s="3"/>
      <c r="K57" s="3"/>
    </row>
    <row r="58" spans="3:11" x14ac:dyDescent="0.25">
      <c r="C58" s="2"/>
      <c r="D58" s="2"/>
      <c r="E58" s="2"/>
      <c r="F58" s="2"/>
      <c r="G58" s="2"/>
      <c r="H58" s="2"/>
      <c r="I58" s="2"/>
      <c r="J58" s="3"/>
      <c r="K58" s="3"/>
    </row>
    <row r="59" spans="3:11" x14ac:dyDescent="0.25">
      <c r="C59" s="2"/>
      <c r="D59" s="2"/>
      <c r="E59" s="2"/>
      <c r="F59" s="2"/>
      <c r="G59" s="2"/>
      <c r="H59" s="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</sheetData>
  <mergeCells count="29">
    <mergeCell ref="E42:I42"/>
    <mergeCell ref="E43:I43"/>
    <mergeCell ref="E44:I44"/>
    <mergeCell ref="E45:I45"/>
    <mergeCell ref="D49:K49"/>
    <mergeCell ref="E26:F26"/>
    <mergeCell ref="E27:F27"/>
    <mergeCell ref="E28:F28"/>
    <mergeCell ref="D38:F38"/>
    <mergeCell ref="E40:K40"/>
    <mergeCell ref="E41:J41"/>
    <mergeCell ref="E22:F22"/>
    <mergeCell ref="AJ22:AK22"/>
    <mergeCell ref="E23:F23"/>
    <mergeCell ref="AJ23:AK23"/>
    <mergeCell ref="E24:F24"/>
    <mergeCell ref="E25:F25"/>
    <mergeCell ref="E19:F19"/>
    <mergeCell ref="AJ19:AK19"/>
    <mergeCell ref="E20:F20"/>
    <mergeCell ref="AJ20:AK20"/>
    <mergeCell ref="E21:F21"/>
    <mergeCell ref="AJ21:AK21"/>
    <mergeCell ref="E15:F15"/>
    <mergeCell ref="E16:F16"/>
    <mergeCell ref="E17:F17"/>
    <mergeCell ref="AH17:AK17"/>
    <mergeCell ref="E18:F18"/>
    <mergeCell ref="AI18:AK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2021-04-30T21:28:07Z</dcterms:created>
  <dcterms:modified xsi:type="dcterms:W3CDTF">2021-04-30T21:30:31Z</dcterms:modified>
</cp:coreProperties>
</file>