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Enero" sheetId="1" r:id="rId1"/>
    <sheet name="Gastos Fond. Enero" sheetId="2" r:id="rId2"/>
    <sheet name="CXFONDANE Enero" sheetId="3" r:id="rId3"/>
    <sheet name="RESER FOND Enero" sheetId="4" r:id="rId4"/>
    <sheet name="Inversion APN enero" sheetId="5" r:id="rId5"/>
  </sheets>
  <definedNames>
    <definedName name="_xlnm.Print_Area" localSheetId="1">'Gastos Fond. Enero'!$A$1:$AP$50</definedName>
    <definedName name="_xlnm.Print_Area" localSheetId="3">'RESER FOND Enero'!$A$1:$AC$36</definedName>
  </definedNames>
  <calcPr fullCalcOnLoad="1"/>
</workbook>
</file>

<file path=xl/sharedStrings.xml><?xml version="1.0" encoding="utf-8"?>
<sst xmlns="http://schemas.openxmlformats.org/spreadsheetml/2006/main" count="696" uniqueCount="243">
  <si>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</si>
  <si>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</si>
  <si>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</si>
  <si>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</si>
  <si>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</si>
  <si>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</si>
  <si>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</si>
  <si>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</si>
  <si>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</si>
  <si>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</si>
  <si>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</si>
  <si>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</si>
  <si>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</si>
  <si>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</si>
  <si>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</si>
  <si>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</si>
  <si>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</si>
  <si>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</si>
  <si>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</si>
  <si>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</si>
  <si>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</si>
  <si>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</si>
  <si>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</si>
  <si>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</si>
  <si>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</si>
  <si>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</si>
  <si>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</si>
  <si>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</si>
  <si>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</si>
  <si>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</si>
  <si>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</si>
  <si>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</si>
  <si>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</si>
  <si>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</si>
  <si>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</si>
  <si>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</si>
  <si>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</si>
  <si>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</si>
  <si>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</si>
  <si>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</si>
  <si>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</si>
  <si>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</si>
  <si>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</si>
  <si>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</si>
  <si>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</si>
  <si>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</si>
  <si>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</si>
  <si>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</si>
  <si>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</si>
  <si>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</si>
  <si>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</si>
  <si>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</si>
  <si>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</si>
  <si>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</si>
  <si>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</si>
  <si>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</si>
  <si>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</si>
  <si>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</si>
  <si>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</si>
  <si>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</si>
  <si>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</si>
  <si>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</si>
  <si>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</si>
  <si>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</si>
  <si>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</si>
  <si>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</si>
  <si>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</si>
  <si>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</si>
  <si>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</si>
  <si>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</si>
  <si>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</si>
  <si>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</si>
  <si>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</si>
  <si>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</si>
  <si>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</si>
  <si>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</si>
  <si>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</si>
  <si>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</si>
  <si>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</si>
  <si>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</si>
  <si>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</si>
  <si>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</si>
  <si>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</si>
  <si>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</si>
  <si>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</si>
  <si>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</si>
  <si>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</si>
  <si>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</si>
  <si>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</si>
  <si>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</si>
  <si>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</si>
  <si>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</si>
  <si>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</si>
  <si>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</si>
  <si>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</si>
  <si>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</si>
  <si>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</si>
  <si>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</si>
  <si>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</si>
  <si>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</si>
  <si>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</si>
  <si>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</si>
  <si>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</si>
  <si>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</si>
  <si>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</si>
  <si>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</si>
  <si>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</si>
  <si>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</si>
  <si>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</si>
  <si>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</si>
  <si>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</si>
  <si>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</si>
  <si>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</si>
  <si>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</si>
  <si>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</si>
  <si>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</si>
  <si>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</si>
  <si>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</si>
  <si>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</si>
  <si>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</si>
  <si>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</si>
  <si>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</si>
  <si>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</si>
  <si>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</si>
  <si>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</si>
  <si>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</si>
  <si>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</si>
  <si>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</si>
  <si>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</si>
  <si>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</si>
  <si>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</si>
  <si>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</si>
  <si>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</si>
  <si>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</si>
  <si>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</si>
  <si>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</si>
  <si>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</si>
  <si>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</si>
  <si>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ENERO</t>
  </si>
  <si>
    <t>Nota. De vigencias anteriores se están ajustando las siguientes sumas descontadas en los pagos de las cuentas de cobro Nos 87 del 29 de noviembre de 2007 la suma de $865.512.00 y 94 del 14 de dicembre de 2007 la suma de $3.326.611.00. Estas cuentas fueron expedidas a nombre de la Secretaria Distrital de Planeación Convenios Nos 300/2006 y 007/07</t>
  </si>
  <si>
    <t>A enero</t>
  </si>
  <si>
    <t>Nota: SE REALIZO TRASLADO PRESUPUESTAL DE ADQUISICION DE BIENES Y SERVICIOS COMPRA DE EQUIPO $30.000.000, COMUNICACIÓN Y TRNSPORTE $4.000.000 A MANTENIMIENTO $34.000.000. Y DE SERVICIOS PUBLICOS $800.000  A ARRENDAMIENTOS $800.000.</t>
  </si>
  <si>
    <t xml:space="preserve">FONDO ROTATORIO DEL  DANE - FONDANE </t>
  </si>
  <si>
    <t>A  ENERO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</si>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</sst>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1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4" fontId="9" fillId="0" borderId="2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5" xfId="0" applyFont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4" fontId="0" fillId="0" borderId="28" xfId="0" applyNumberFormat="1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left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8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0" xfId="0" applyNumberFormat="1" applyFont="1" applyBorder="1" applyAlignment="1" applyProtection="1">
      <alignment horizontal="left"/>
      <protection locked="0"/>
    </xf>
    <xf numFmtId="40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0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 applyProtection="1">
      <alignment horizontal="right"/>
      <protection locked="0"/>
    </xf>
    <xf numFmtId="4" fontId="9" fillId="0" borderId="41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 locked="0"/>
    </xf>
    <xf numFmtId="4" fontId="2" fillId="0" borderId="40" xfId="0" applyNumberFormat="1" applyFont="1" applyBorder="1" applyAlignment="1">
      <alignment horizontal="right"/>
    </xf>
    <xf numFmtId="4" fontId="2" fillId="0" borderId="40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>
      <alignment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44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5" fillId="0" borderId="2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center"/>
    </xf>
    <xf numFmtId="4" fontId="3" fillId="0" borderId="14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B1">
      <selection activeCell="BD22" sqref="BD22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customWidth="1"/>
    <col min="19" max="19" width="15.421875" style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5.8515625" style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2"/>
    </row>
    <row r="2" spans="1:56" ht="15.75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5"/>
    </row>
    <row r="3" spans="1:56" ht="18">
      <c r="A3" s="216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8"/>
    </row>
    <row r="4" spans="1:56" ht="20.25">
      <c r="A4" s="219" t="s">
        <v>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1"/>
    </row>
    <row r="5" spans="1:56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12.75">
      <c r="A6" s="208" t="s">
        <v>4</v>
      </c>
      <c r="B6" s="209"/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3" t="s">
        <v>6</v>
      </c>
      <c r="R6" s="53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9" t="s">
        <v>8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92" t="s">
        <v>138</v>
      </c>
      <c r="BD6" s="52"/>
    </row>
    <row r="7" spans="1:56" ht="12.75">
      <c r="A7" s="208" t="s">
        <v>5</v>
      </c>
      <c r="B7" s="209"/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 t="s">
        <v>7</v>
      </c>
      <c r="R7" s="53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9" t="s">
        <v>9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8">
        <v>2008</v>
      </c>
      <c r="BD7" s="52"/>
    </row>
    <row r="8" spans="1:56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6"/>
    </row>
    <row r="9" spans="1:56" ht="12.75">
      <c r="A9" s="104" t="s">
        <v>79</v>
      </c>
      <c r="B9" s="96"/>
      <c r="C9" s="97" t="s">
        <v>67</v>
      </c>
      <c r="D9" s="96" t="s">
        <v>65</v>
      </c>
      <c r="E9" s="96" t="s">
        <v>65</v>
      </c>
      <c r="F9" s="96" t="s">
        <v>65</v>
      </c>
      <c r="G9" s="96" t="s">
        <v>65</v>
      </c>
      <c r="H9" s="96" t="s">
        <v>65</v>
      </c>
      <c r="I9" s="96" t="s">
        <v>65</v>
      </c>
      <c r="J9" s="96" t="s">
        <v>65</v>
      </c>
      <c r="K9" s="96" t="s">
        <v>65</v>
      </c>
      <c r="L9" s="96" t="s">
        <v>65</v>
      </c>
      <c r="M9" s="96" t="s">
        <v>65</v>
      </c>
      <c r="N9" s="96" t="s">
        <v>65</v>
      </c>
      <c r="O9" s="96" t="s">
        <v>67</v>
      </c>
      <c r="P9" s="96" t="s">
        <v>65</v>
      </c>
      <c r="Q9" s="96" t="s">
        <v>65</v>
      </c>
      <c r="R9" s="97" t="s">
        <v>69</v>
      </c>
      <c r="S9" s="96" t="s">
        <v>26</v>
      </c>
      <c r="T9" s="96" t="s">
        <v>69</v>
      </c>
      <c r="U9" s="96" t="s">
        <v>26</v>
      </c>
      <c r="V9" s="96" t="s">
        <v>69</v>
      </c>
      <c r="W9" s="96" t="s">
        <v>26</v>
      </c>
      <c r="X9" s="96" t="s">
        <v>69</v>
      </c>
      <c r="Y9" s="96" t="s">
        <v>26</v>
      </c>
      <c r="Z9" s="96" t="s">
        <v>69</v>
      </c>
      <c r="AA9" s="96" t="s">
        <v>26</v>
      </c>
      <c r="AB9" s="96" t="s">
        <v>69</v>
      </c>
      <c r="AC9" s="96" t="s">
        <v>26</v>
      </c>
      <c r="AD9" s="96" t="s">
        <v>69</v>
      </c>
      <c r="AE9" s="96" t="s">
        <v>26</v>
      </c>
      <c r="AF9" s="96" t="s">
        <v>69</v>
      </c>
      <c r="AG9" s="96" t="s">
        <v>26</v>
      </c>
      <c r="AH9" s="97" t="s">
        <v>69</v>
      </c>
      <c r="AI9" s="96" t="s">
        <v>26</v>
      </c>
      <c r="AJ9" s="96" t="s">
        <v>69</v>
      </c>
      <c r="AK9" s="96" t="s">
        <v>26</v>
      </c>
      <c r="AL9" s="96" t="s">
        <v>69</v>
      </c>
      <c r="AM9" s="96" t="s">
        <v>26</v>
      </c>
      <c r="AN9" s="96" t="s">
        <v>69</v>
      </c>
      <c r="AO9" s="96" t="s">
        <v>26</v>
      </c>
      <c r="AP9" s="96" t="s">
        <v>32</v>
      </c>
      <c r="AQ9" s="96" t="s">
        <v>34</v>
      </c>
      <c r="AR9" s="96" t="s">
        <v>34</v>
      </c>
      <c r="AS9" s="96" t="s">
        <v>34</v>
      </c>
      <c r="AT9" s="96" t="s">
        <v>34</v>
      </c>
      <c r="AU9" s="96" t="s">
        <v>34</v>
      </c>
      <c r="AV9" s="96" t="s">
        <v>34</v>
      </c>
      <c r="AW9" s="96" t="s">
        <v>34</v>
      </c>
      <c r="AX9" s="96" t="s">
        <v>34</v>
      </c>
      <c r="AY9" s="96" t="s">
        <v>34</v>
      </c>
      <c r="AZ9" s="96" t="s">
        <v>34</v>
      </c>
      <c r="BA9" s="96" t="s">
        <v>34</v>
      </c>
      <c r="BB9" s="96" t="s">
        <v>34</v>
      </c>
      <c r="BC9" s="96" t="s">
        <v>34</v>
      </c>
      <c r="BD9" s="96" t="s">
        <v>37</v>
      </c>
    </row>
    <row r="10" spans="1:56" ht="12.75">
      <c r="A10" s="105" t="s">
        <v>10</v>
      </c>
      <c r="B10" s="98" t="s">
        <v>11</v>
      </c>
      <c r="C10" s="99" t="s">
        <v>68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8" t="s">
        <v>66</v>
      </c>
      <c r="J10" s="98" t="s">
        <v>66</v>
      </c>
      <c r="K10" s="98" t="s">
        <v>66</v>
      </c>
      <c r="L10" s="98" t="s">
        <v>66</v>
      </c>
      <c r="M10" s="98" t="s">
        <v>66</v>
      </c>
      <c r="N10" s="98" t="s">
        <v>66</v>
      </c>
      <c r="O10" s="98" t="s">
        <v>68</v>
      </c>
      <c r="P10" s="98" t="s">
        <v>66</v>
      </c>
      <c r="Q10" s="98" t="s">
        <v>66</v>
      </c>
      <c r="R10" s="99" t="s">
        <v>68</v>
      </c>
      <c r="S10" s="98" t="s">
        <v>27</v>
      </c>
      <c r="T10" s="98" t="s">
        <v>68</v>
      </c>
      <c r="U10" s="98" t="s">
        <v>27</v>
      </c>
      <c r="V10" s="98" t="s">
        <v>68</v>
      </c>
      <c r="W10" s="98" t="s">
        <v>27</v>
      </c>
      <c r="X10" s="98" t="s">
        <v>68</v>
      </c>
      <c r="Y10" s="98" t="s">
        <v>27</v>
      </c>
      <c r="Z10" s="98" t="s">
        <v>68</v>
      </c>
      <c r="AA10" s="98" t="s">
        <v>27</v>
      </c>
      <c r="AB10" s="98" t="s">
        <v>68</v>
      </c>
      <c r="AC10" s="98" t="s">
        <v>27</v>
      </c>
      <c r="AD10" s="100" t="s">
        <v>68</v>
      </c>
      <c r="AE10" s="100" t="s">
        <v>27</v>
      </c>
      <c r="AF10" s="98" t="s">
        <v>68</v>
      </c>
      <c r="AG10" s="98" t="s">
        <v>27</v>
      </c>
      <c r="AH10" s="99" t="s">
        <v>68</v>
      </c>
      <c r="AI10" s="98" t="s">
        <v>27</v>
      </c>
      <c r="AJ10" s="98" t="s">
        <v>68</v>
      </c>
      <c r="AK10" s="98" t="s">
        <v>27</v>
      </c>
      <c r="AL10" s="98" t="s">
        <v>68</v>
      </c>
      <c r="AM10" s="98" t="s">
        <v>27</v>
      </c>
      <c r="AN10" s="98" t="s">
        <v>68</v>
      </c>
      <c r="AO10" s="98" t="s">
        <v>27</v>
      </c>
      <c r="AP10" s="98" t="s">
        <v>27</v>
      </c>
      <c r="AQ10" s="98" t="s">
        <v>35</v>
      </c>
      <c r="AR10" s="98" t="s">
        <v>35</v>
      </c>
      <c r="AS10" s="98" t="s">
        <v>35</v>
      </c>
      <c r="AT10" s="98" t="s">
        <v>35</v>
      </c>
      <c r="AU10" s="98" t="s">
        <v>35</v>
      </c>
      <c r="AV10" s="98" t="s">
        <v>35</v>
      </c>
      <c r="AW10" s="98" t="s">
        <v>35</v>
      </c>
      <c r="AX10" s="98" t="s">
        <v>35</v>
      </c>
      <c r="AY10" s="98" t="s">
        <v>35</v>
      </c>
      <c r="AZ10" s="98" t="s">
        <v>35</v>
      </c>
      <c r="BA10" s="98" t="s">
        <v>35</v>
      </c>
      <c r="BB10" s="98" t="s">
        <v>35</v>
      </c>
      <c r="BC10" s="98" t="s">
        <v>36</v>
      </c>
      <c r="BD10" s="98" t="s">
        <v>38</v>
      </c>
    </row>
    <row r="11" spans="1:56" ht="13.5" thickBot="1">
      <c r="A11" s="106"/>
      <c r="B11" s="101" t="s">
        <v>12</v>
      </c>
      <c r="C11" s="101" t="s">
        <v>24</v>
      </c>
      <c r="D11" s="101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1" t="s">
        <v>24</v>
      </c>
      <c r="P11" s="101" t="s">
        <v>24</v>
      </c>
      <c r="Q11" s="101" t="s">
        <v>25</v>
      </c>
      <c r="R11" s="101" t="s">
        <v>120</v>
      </c>
      <c r="S11" s="101" t="s">
        <v>13</v>
      </c>
      <c r="T11" s="101" t="s">
        <v>78</v>
      </c>
      <c r="U11" s="101" t="s">
        <v>14</v>
      </c>
      <c r="V11" s="101" t="s">
        <v>77</v>
      </c>
      <c r="W11" s="101" t="s">
        <v>15</v>
      </c>
      <c r="X11" s="101" t="s">
        <v>76</v>
      </c>
      <c r="Y11" s="101" t="s">
        <v>16</v>
      </c>
      <c r="Z11" s="101" t="s">
        <v>75</v>
      </c>
      <c r="AA11" s="101" t="s">
        <v>28</v>
      </c>
      <c r="AB11" s="101" t="s">
        <v>74</v>
      </c>
      <c r="AC11" s="101" t="s">
        <v>29</v>
      </c>
      <c r="AD11" s="101" t="s">
        <v>19</v>
      </c>
      <c r="AE11" s="101" t="s">
        <v>30</v>
      </c>
      <c r="AF11" s="101" t="s">
        <v>73</v>
      </c>
      <c r="AG11" s="101" t="s">
        <v>20</v>
      </c>
      <c r="AH11" s="101" t="s">
        <v>72</v>
      </c>
      <c r="AI11" s="101" t="s">
        <v>21</v>
      </c>
      <c r="AJ11" s="101" t="s">
        <v>22</v>
      </c>
      <c r="AK11" s="101" t="s">
        <v>31</v>
      </c>
      <c r="AL11" s="101" t="s">
        <v>71</v>
      </c>
      <c r="AM11" s="101" t="s">
        <v>23</v>
      </c>
      <c r="AN11" s="101" t="s">
        <v>70</v>
      </c>
      <c r="AO11" s="101" t="s">
        <v>24</v>
      </c>
      <c r="AP11" s="101" t="s">
        <v>33</v>
      </c>
      <c r="AQ11" s="101" t="s">
        <v>13</v>
      </c>
      <c r="AR11" s="101" t="s">
        <v>14</v>
      </c>
      <c r="AS11" s="101" t="s">
        <v>15</v>
      </c>
      <c r="AT11" s="101" t="s">
        <v>16</v>
      </c>
      <c r="AU11" s="101" t="s">
        <v>28</v>
      </c>
      <c r="AV11" s="101" t="s">
        <v>24</v>
      </c>
      <c r="AW11" s="101" t="s">
        <v>30</v>
      </c>
      <c r="AX11" s="101" t="s">
        <v>23</v>
      </c>
      <c r="AY11" s="101" t="s">
        <v>21</v>
      </c>
      <c r="AZ11" s="101" t="s">
        <v>24</v>
      </c>
      <c r="BA11" s="101" t="s">
        <v>30</v>
      </c>
      <c r="BB11" s="101" t="s">
        <v>24</v>
      </c>
      <c r="BC11" s="101" t="s">
        <v>33</v>
      </c>
      <c r="BD11" s="101" t="s">
        <v>39</v>
      </c>
    </row>
    <row r="12" spans="1:56" ht="13.5" thickBot="1">
      <c r="A12" s="102">
        <v>1</v>
      </c>
      <c r="B12" s="102">
        <v>2</v>
      </c>
      <c r="C12" s="102">
        <v>3</v>
      </c>
      <c r="D12" s="102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2">
        <v>3</v>
      </c>
      <c r="P12" s="103">
        <v>3</v>
      </c>
      <c r="Q12" s="102">
        <v>4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5</v>
      </c>
      <c r="AD12" s="102">
        <v>5</v>
      </c>
      <c r="AE12" s="102">
        <v>5</v>
      </c>
      <c r="AF12" s="102">
        <v>5</v>
      </c>
      <c r="AG12" s="102">
        <v>5</v>
      </c>
      <c r="AH12" s="102">
        <v>5</v>
      </c>
      <c r="AI12" s="102">
        <v>5</v>
      </c>
      <c r="AJ12" s="102">
        <v>5</v>
      </c>
      <c r="AK12" s="102">
        <v>5</v>
      </c>
      <c r="AL12" s="102">
        <v>5</v>
      </c>
      <c r="AM12" s="102">
        <v>5</v>
      </c>
      <c r="AN12" s="102">
        <v>5</v>
      </c>
      <c r="AO12" s="102">
        <v>5</v>
      </c>
      <c r="AP12" s="102">
        <v>6</v>
      </c>
      <c r="AQ12" s="102">
        <v>7</v>
      </c>
      <c r="AR12" s="102">
        <v>7</v>
      </c>
      <c r="AS12" s="102">
        <v>7</v>
      </c>
      <c r="AT12" s="102">
        <v>7</v>
      </c>
      <c r="AU12" s="102">
        <v>7</v>
      </c>
      <c r="AV12" s="102">
        <v>7</v>
      </c>
      <c r="AW12" s="102">
        <v>7</v>
      </c>
      <c r="AX12" s="102">
        <v>7</v>
      </c>
      <c r="AY12" s="102">
        <v>7</v>
      </c>
      <c r="AZ12" s="102">
        <v>7</v>
      </c>
      <c r="BA12" s="102">
        <v>7</v>
      </c>
      <c r="BB12" s="102">
        <v>7</v>
      </c>
      <c r="BC12" s="102">
        <v>8</v>
      </c>
      <c r="BD12" s="102">
        <v>9</v>
      </c>
    </row>
    <row r="13" spans="1:56" ht="24.75" customHeight="1">
      <c r="A13" s="63" t="s">
        <v>81</v>
      </c>
      <c r="B13" s="18">
        <v>10943450000</v>
      </c>
      <c r="C13" s="18">
        <f>431131969</f>
        <v>431131969</v>
      </c>
      <c r="D13" s="18">
        <v>578541009.71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>
        <f>SUM(C13:P13)</f>
        <v>1009672978.71</v>
      </c>
      <c r="R13" s="16">
        <v>318876723</v>
      </c>
      <c r="S13" s="18">
        <v>466387030.71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4">
        <f>SUM(R13:AO13)</f>
        <v>785263753.71</v>
      </c>
      <c r="AQ13" s="18">
        <v>0</v>
      </c>
      <c r="AR13" s="18"/>
      <c r="AS13" s="18"/>
      <c r="AT13" s="18"/>
      <c r="AU13" s="18"/>
      <c r="AV13" s="18">
        <v>0</v>
      </c>
      <c r="AW13" s="18"/>
      <c r="AX13" s="18"/>
      <c r="AY13" s="18"/>
      <c r="AZ13" s="18"/>
      <c r="BA13" s="18">
        <v>0</v>
      </c>
      <c r="BB13" s="18">
        <v>0</v>
      </c>
      <c r="BC13" s="13">
        <f>SUM(AQ13:BB13)</f>
        <v>0</v>
      </c>
      <c r="BD13" s="82">
        <f>SUM(Q13-AP13-BC13)</f>
        <v>224409225</v>
      </c>
    </row>
    <row r="14" spans="1:56" ht="24.75" customHeight="1">
      <c r="A14" s="64" t="s">
        <v>82</v>
      </c>
      <c r="B14" s="19"/>
      <c r="C14" s="19">
        <v>716500</v>
      </c>
      <c r="D14" s="19">
        <v>752379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7">
        <f>SUM(C14:P14)</f>
        <v>1468879</v>
      </c>
      <c r="R14" s="17"/>
      <c r="S14" s="19">
        <v>752379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78">
        <f>SUM(R14:AO14)</f>
        <v>752379</v>
      </c>
      <c r="AQ14" s="19">
        <v>0</v>
      </c>
      <c r="AR14" s="19"/>
      <c r="AS14" s="19"/>
      <c r="AT14" s="19"/>
      <c r="AU14" s="19"/>
      <c r="AV14" s="19">
        <v>0</v>
      </c>
      <c r="AW14" s="19"/>
      <c r="AX14" s="19"/>
      <c r="AY14" s="19"/>
      <c r="AZ14" s="19"/>
      <c r="BA14" s="19">
        <v>0</v>
      </c>
      <c r="BB14" s="19">
        <v>0</v>
      </c>
      <c r="BC14" s="14">
        <f>SUM(AQ14:BB14)</f>
        <v>0</v>
      </c>
      <c r="BD14" s="15">
        <f>SUM(Q14-AP14-BC14)</f>
        <v>716500</v>
      </c>
    </row>
    <row r="15" spans="1:56" ht="25.5" customHeight="1">
      <c r="A15" s="64" t="s">
        <v>128</v>
      </c>
      <c r="B15" s="19">
        <v>152000000</v>
      </c>
      <c r="C15" s="19"/>
      <c r="D15" s="19"/>
      <c r="E15" s="19"/>
      <c r="F15" s="19"/>
      <c r="G15" s="94"/>
      <c r="H15" s="19"/>
      <c r="I15" s="19"/>
      <c r="J15" s="19"/>
      <c r="K15" s="19"/>
      <c r="L15" s="19"/>
      <c r="M15" s="19"/>
      <c r="N15" s="19"/>
      <c r="O15" s="19"/>
      <c r="P15" s="19"/>
      <c r="Q15" s="17">
        <f>SUM(C15:P15)</f>
        <v>0</v>
      </c>
      <c r="R15" s="17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94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78">
        <f>SUM(R15:AO15)</f>
        <v>0</v>
      </c>
      <c r="AQ15" s="19">
        <v>0</v>
      </c>
      <c r="AR15" s="19"/>
      <c r="AS15" s="19"/>
      <c r="AT15" s="19"/>
      <c r="AU15" s="19"/>
      <c r="AV15" s="19">
        <v>0</v>
      </c>
      <c r="AW15" s="19"/>
      <c r="AX15" s="19"/>
      <c r="AY15" s="19"/>
      <c r="AZ15" s="19"/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6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89" t="s">
        <v>88</v>
      </c>
      <c r="B22" s="90">
        <f aca="true" t="shared" si="0" ref="B22:AG22">SUM(B13:B21)</f>
        <v>11095450000</v>
      </c>
      <c r="C22" s="90">
        <f t="shared" si="0"/>
        <v>431848469</v>
      </c>
      <c r="D22" s="90">
        <f t="shared" si="0"/>
        <v>579293388.71</v>
      </c>
      <c r="E22" s="90">
        <f t="shared" si="0"/>
        <v>0</v>
      </c>
      <c r="F22" s="90">
        <f t="shared" si="0"/>
        <v>0</v>
      </c>
      <c r="G22" s="90">
        <f t="shared" si="0"/>
        <v>0</v>
      </c>
      <c r="H22" s="90">
        <f t="shared" si="0"/>
        <v>0</v>
      </c>
      <c r="I22" s="90">
        <f t="shared" si="0"/>
        <v>0</v>
      </c>
      <c r="J22" s="90">
        <f t="shared" si="0"/>
        <v>0</v>
      </c>
      <c r="K22" s="90">
        <f t="shared" si="0"/>
        <v>0</v>
      </c>
      <c r="L22" s="90">
        <f t="shared" si="0"/>
        <v>0</v>
      </c>
      <c r="M22" s="90">
        <f t="shared" si="0"/>
        <v>0</v>
      </c>
      <c r="N22" s="90">
        <f t="shared" si="0"/>
        <v>0</v>
      </c>
      <c r="O22" s="90">
        <f t="shared" si="0"/>
        <v>0</v>
      </c>
      <c r="P22" s="90">
        <f t="shared" si="0"/>
        <v>0</v>
      </c>
      <c r="Q22" s="90">
        <f t="shared" si="0"/>
        <v>1011141857.71</v>
      </c>
      <c r="R22" s="90">
        <f t="shared" si="0"/>
        <v>318876723</v>
      </c>
      <c r="S22" s="90">
        <f t="shared" si="0"/>
        <v>467139409.71</v>
      </c>
      <c r="T22" s="90">
        <f t="shared" si="0"/>
        <v>0</v>
      </c>
      <c r="U22" s="90">
        <f t="shared" si="0"/>
        <v>0</v>
      </c>
      <c r="V22" s="90">
        <f t="shared" si="0"/>
        <v>0</v>
      </c>
      <c r="W22" s="90">
        <f t="shared" si="0"/>
        <v>0</v>
      </c>
      <c r="X22" s="90">
        <f t="shared" si="0"/>
        <v>0</v>
      </c>
      <c r="Y22" s="90">
        <f t="shared" si="0"/>
        <v>0</v>
      </c>
      <c r="Z22" s="90">
        <f t="shared" si="0"/>
        <v>0</v>
      </c>
      <c r="AA22" s="90">
        <f t="shared" si="0"/>
        <v>0</v>
      </c>
      <c r="AB22" s="90">
        <f t="shared" si="0"/>
        <v>0</v>
      </c>
      <c r="AC22" s="90">
        <f t="shared" si="0"/>
        <v>0</v>
      </c>
      <c r="AD22" s="90">
        <f t="shared" si="0"/>
        <v>0</v>
      </c>
      <c r="AE22" s="90">
        <f t="shared" si="0"/>
        <v>0</v>
      </c>
      <c r="AF22" s="90">
        <f t="shared" si="0"/>
        <v>0</v>
      </c>
      <c r="AG22" s="90">
        <f t="shared" si="0"/>
        <v>0</v>
      </c>
      <c r="AH22" s="90">
        <f aca="true" t="shared" si="1" ref="AH22:BD22">SUM(AH13:AH21)</f>
        <v>0</v>
      </c>
      <c r="AI22" s="90">
        <f t="shared" si="1"/>
        <v>0</v>
      </c>
      <c r="AJ22" s="90">
        <f t="shared" si="1"/>
        <v>0</v>
      </c>
      <c r="AK22" s="90">
        <f t="shared" si="1"/>
        <v>0</v>
      </c>
      <c r="AL22" s="90">
        <f t="shared" si="1"/>
        <v>0</v>
      </c>
      <c r="AM22" s="90">
        <f t="shared" si="1"/>
        <v>0</v>
      </c>
      <c r="AN22" s="90">
        <f t="shared" si="1"/>
        <v>0</v>
      </c>
      <c r="AO22" s="90">
        <f t="shared" si="1"/>
        <v>0</v>
      </c>
      <c r="AP22" s="114">
        <f t="shared" si="1"/>
        <v>786016132.71</v>
      </c>
      <c r="AQ22" s="90">
        <f t="shared" si="1"/>
        <v>0</v>
      </c>
      <c r="AR22" s="90">
        <f t="shared" si="1"/>
        <v>0</v>
      </c>
      <c r="AS22" s="90">
        <f t="shared" si="1"/>
        <v>0</v>
      </c>
      <c r="AT22" s="90">
        <f t="shared" si="1"/>
        <v>0</v>
      </c>
      <c r="AU22" s="90">
        <f t="shared" si="1"/>
        <v>0</v>
      </c>
      <c r="AV22" s="90">
        <f t="shared" si="1"/>
        <v>0</v>
      </c>
      <c r="AW22" s="90">
        <f t="shared" si="1"/>
        <v>0</v>
      </c>
      <c r="AX22" s="90">
        <f t="shared" si="1"/>
        <v>0</v>
      </c>
      <c r="AY22" s="90">
        <f t="shared" si="1"/>
        <v>0</v>
      </c>
      <c r="AZ22" s="90">
        <f t="shared" si="1"/>
        <v>0</v>
      </c>
      <c r="BA22" s="90">
        <f t="shared" si="1"/>
        <v>0</v>
      </c>
      <c r="BB22" s="90">
        <f t="shared" si="1"/>
        <v>0</v>
      </c>
      <c r="BC22" s="90">
        <f t="shared" si="1"/>
        <v>0</v>
      </c>
      <c r="BD22" s="91">
        <f t="shared" si="1"/>
        <v>225125725</v>
      </c>
    </row>
    <row r="23" spans="1:56" ht="12.75">
      <c r="A23" s="81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25" t="s">
        <v>139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7"/>
    </row>
    <row r="26" spans="1:56" ht="12.75">
      <c r="A26" s="228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7"/>
    </row>
    <row r="27" spans="1:56" ht="12.75">
      <c r="A27" s="8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6"/>
    </row>
    <row r="28" spans="1:56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5"/>
      <c r="P28" s="5"/>
      <c r="Q28" s="5"/>
      <c r="R28" s="5"/>
      <c r="S28" s="5"/>
      <c r="T28" s="5"/>
      <c r="U28" s="5"/>
      <c r="V28" s="5"/>
      <c r="W28" s="223" t="s">
        <v>137</v>
      </c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4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2"/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22" t="s">
        <v>133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5"/>
      <c r="BC31" s="2"/>
      <c r="BD31" s="6"/>
    </row>
    <row r="32" spans="1:56" ht="12.75">
      <c r="A32" s="4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6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5"/>
      <c r="BC32" s="5"/>
      <c r="BD32" s="6"/>
    </row>
    <row r="33" spans="1:56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B32:N32"/>
    <mergeCell ref="A6:B6"/>
    <mergeCell ref="A7:B7"/>
    <mergeCell ref="A1:BD1"/>
    <mergeCell ref="A2:BD2"/>
    <mergeCell ref="A3:BD3"/>
    <mergeCell ref="A4:BD4"/>
    <mergeCell ref="B31:O31"/>
    <mergeCell ref="W28:BD28"/>
    <mergeCell ref="A25:BD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B11">
      <pane ySplit="645" topLeftCell="BM1" activePane="bottomLeft" state="split"/>
      <selection pane="topLeft" activeCell="AB11" sqref="R1:AB16384"/>
      <selection pane="bottomLeft" activeCell="AP37" sqref="AP3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19.421875" style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17" bestFit="1" customWidth="1"/>
    <col min="44" max="44" width="19.57421875" style="117" customWidth="1"/>
    <col min="45" max="45" width="17.7109375" style="141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2"/>
    </row>
    <row r="2" spans="1:42" ht="15.75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5"/>
    </row>
    <row r="3" spans="1:42" ht="18">
      <c r="A3" s="216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8"/>
    </row>
    <row r="4" spans="1:42" ht="15.75">
      <c r="A4" s="213" t="s">
        <v>52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5"/>
    </row>
    <row r="5" spans="1:42" ht="20.25">
      <c r="A5" s="219" t="s">
        <v>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1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8"/>
    </row>
    <row r="7" spans="1:43" ht="15.75">
      <c r="A7" s="169" t="s">
        <v>4</v>
      </c>
      <c r="B7" s="170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140</v>
      </c>
      <c r="AQ7" s="119"/>
    </row>
    <row r="8" spans="1:43" ht="20.25">
      <c r="A8" s="169" t="s">
        <v>5</v>
      </c>
      <c r="B8" s="170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2008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2"/>
    </row>
    <row r="13" spans="1:42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</row>
    <row r="14" spans="1:48" s="30" customFormat="1" ht="16.5" thickBot="1">
      <c r="A14" s="32"/>
      <c r="B14" s="71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54945226</v>
      </c>
      <c r="Q14" s="33">
        <f t="shared" si="0"/>
        <v>34257254.599999994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34257254.599999994</v>
      </c>
      <c r="AD14" s="33">
        <f t="shared" si="0"/>
        <v>34257254.599999994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34257254.599999994</v>
      </c>
      <c r="AQ14" s="120"/>
      <c r="AR14" s="120"/>
      <c r="AS14" s="142"/>
      <c r="AT14" s="120"/>
      <c r="AU14" s="120"/>
      <c r="AV14" s="142"/>
    </row>
    <row r="15" spans="1:48" s="30" customFormat="1" ht="16.5" thickBot="1">
      <c r="A15" s="74"/>
      <c r="B15" s="72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20"/>
      <c r="AR15" s="120"/>
      <c r="AS15" s="142"/>
      <c r="AT15" s="120"/>
      <c r="AU15" s="120"/>
      <c r="AV15" s="142"/>
    </row>
    <row r="16" spans="1:48" s="12" customFormat="1" ht="15.75" thickBot="1">
      <c r="A16" s="85" t="s">
        <v>112</v>
      </c>
      <c r="B16" s="38" t="s">
        <v>49</v>
      </c>
      <c r="C16" s="48">
        <v>11000000</v>
      </c>
      <c r="D16" s="48"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28">
        <f>SUM(D16:O16)</f>
        <v>0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>
        <f>SUM(Q16:AB16)</f>
        <v>0</v>
      </c>
      <c r="AD16" s="48">
        <v>0</v>
      </c>
      <c r="AE16" s="48">
        <v>0</v>
      </c>
      <c r="AF16" s="48">
        <v>0</v>
      </c>
      <c r="AG16" s="48"/>
      <c r="AH16" s="48">
        <v>0</v>
      </c>
      <c r="AI16" s="48"/>
      <c r="AJ16" s="48">
        <v>0</v>
      </c>
      <c r="AK16" s="48">
        <v>0</v>
      </c>
      <c r="AL16" s="48">
        <v>0</v>
      </c>
      <c r="AM16" s="48">
        <v>0</v>
      </c>
      <c r="AN16" s="48"/>
      <c r="AO16" s="48"/>
      <c r="AP16" s="75">
        <f>SUM(AD16:AO16)</f>
        <v>0</v>
      </c>
      <c r="AQ16" s="120"/>
      <c r="AR16" s="120"/>
      <c r="AS16" s="142"/>
      <c r="AT16" s="120"/>
      <c r="AU16" s="120"/>
      <c r="AV16" s="142"/>
    </row>
    <row r="17" spans="1:48" s="12" customFormat="1" ht="16.5" thickBot="1">
      <c r="A17" s="74"/>
      <c r="B17" s="72" t="s">
        <v>64</v>
      </c>
      <c r="C17" s="43">
        <f aca="true" t="shared" si="2" ref="C17:AP17">SUM(C18,C28)</f>
        <v>901000000</v>
      </c>
      <c r="D17" s="43">
        <f t="shared" si="2"/>
        <v>54945226</v>
      </c>
      <c r="E17" s="43">
        <f t="shared" si="2"/>
        <v>0</v>
      </c>
      <c r="F17" s="43">
        <f t="shared" si="2"/>
        <v>0</v>
      </c>
      <c r="G17" s="43">
        <f t="shared" si="2"/>
        <v>0</v>
      </c>
      <c r="H17" s="43">
        <f t="shared" si="2"/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54945226</v>
      </c>
      <c r="Q17" s="43">
        <f t="shared" si="2"/>
        <v>34257254.599999994</v>
      </c>
      <c r="R17" s="43">
        <f t="shared" si="2"/>
        <v>0</v>
      </c>
      <c r="S17" s="43">
        <f t="shared" si="2"/>
        <v>0</v>
      </c>
      <c r="T17" s="43">
        <f t="shared" si="2"/>
        <v>0</v>
      </c>
      <c r="U17" s="43">
        <f t="shared" si="2"/>
        <v>0</v>
      </c>
      <c r="V17" s="43">
        <f t="shared" si="2"/>
        <v>0</v>
      </c>
      <c r="W17" s="43">
        <f t="shared" si="2"/>
        <v>0</v>
      </c>
      <c r="X17" s="43">
        <f t="shared" si="2"/>
        <v>0</v>
      </c>
      <c r="Y17" s="43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 t="shared" si="2"/>
        <v>34257254.599999994</v>
      </c>
      <c r="AD17" s="43">
        <f t="shared" si="2"/>
        <v>34257254.599999994</v>
      </c>
      <c r="AE17" s="43">
        <f t="shared" si="2"/>
        <v>0</v>
      </c>
      <c r="AF17" s="43">
        <f t="shared" si="2"/>
        <v>0</v>
      </c>
      <c r="AG17" s="43">
        <f t="shared" si="2"/>
        <v>0</v>
      </c>
      <c r="AH17" s="43">
        <f t="shared" si="2"/>
        <v>0</v>
      </c>
      <c r="AI17" s="43">
        <f t="shared" si="2"/>
        <v>0</v>
      </c>
      <c r="AJ17" s="43">
        <f t="shared" si="2"/>
        <v>0</v>
      </c>
      <c r="AK17" s="43">
        <f t="shared" si="2"/>
        <v>0</v>
      </c>
      <c r="AL17" s="43">
        <f t="shared" si="2"/>
        <v>0</v>
      </c>
      <c r="AM17" s="43">
        <f t="shared" si="2"/>
        <v>0</v>
      </c>
      <c r="AN17" s="43">
        <f t="shared" si="2"/>
        <v>0</v>
      </c>
      <c r="AO17" s="43">
        <f t="shared" si="2"/>
        <v>0</v>
      </c>
      <c r="AP17" s="43">
        <f t="shared" si="2"/>
        <v>34257254.599999994</v>
      </c>
      <c r="AQ17" s="120"/>
      <c r="AR17" s="120"/>
      <c r="AS17" s="142"/>
      <c r="AT17" s="120"/>
      <c r="AU17" s="120"/>
      <c r="AV17" s="142"/>
    </row>
    <row r="18" spans="1:48" s="12" customFormat="1" ht="15.75">
      <c r="A18" s="44" t="s">
        <v>97</v>
      </c>
      <c r="B18" s="128" t="s">
        <v>96</v>
      </c>
      <c r="C18" s="132">
        <f>SUM(C19:C27)</f>
        <v>797000000</v>
      </c>
      <c r="D18" s="132">
        <f>SUM(D20:D27)</f>
        <v>51622332.43</v>
      </c>
      <c r="E18" s="132">
        <f>SUM(E19:E27)</f>
        <v>0</v>
      </c>
      <c r="F18" s="132">
        <f>SUM(F20:F25)</f>
        <v>0</v>
      </c>
      <c r="G18" s="132">
        <f>SUM(G20:G25)</f>
        <v>0</v>
      </c>
      <c r="H18" s="132">
        <f aca="true" t="shared" si="3" ref="H18:P18">SUM(H19:H27)</f>
        <v>0</v>
      </c>
      <c r="I18" s="132">
        <f t="shared" si="3"/>
        <v>0</v>
      </c>
      <c r="J18" s="132">
        <f t="shared" si="3"/>
        <v>0</v>
      </c>
      <c r="K18" s="132">
        <f t="shared" si="3"/>
        <v>0</v>
      </c>
      <c r="L18" s="132">
        <f t="shared" si="3"/>
        <v>0</v>
      </c>
      <c r="M18" s="132">
        <f t="shared" si="3"/>
        <v>0</v>
      </c>
      <c r="N18" s="132">
        <f t="shared" si="3"/>
        <v>0</v>
      </c>
      <c r="O18" s="132">
        <f t="shared" si="3"/>
        <v>0</v>
      </c>
      <c r="P18" s="132">
        <f t="shared" si="3"/>
        <v>51622332.43</v>
      </c>
      <c r="Q18" s="132">
        <f>SUM(Q20:Q25)</f>
        <v>30934361.029999997</v>
      </c>
      <c r="R18" s="132">
        <f>SUM(R19:R27)</f>
        <v>0</v>
      </c>
      <c r="S18" s="132">
        <f>SUM(S20:S27)</f>
        <v>0</v>
      </c>
      <c r="T18" s="132">
        <f>SUM(T20:T25)</f>
        <v>0</v>
      </c>
      <c r="U18" s="132">
        <f aca="true" t="shared" si="4" ref="U18:AC18">SUM(U19:U27)</f>
        <v>0</v>
      </c>
      <c r="V18" s="132">
        <f t="shared" si="4"/>
        <v>0</v>
      </c>
      <c r="W18" s="132">
        <f t="shared" si="4"/>
        <v>0</v>
      </c>
      <c r="X18" s="132">
        <f t="shared" si="4"/>
        <v>0</v>
      </c>
      <c r="Y18" s="132">
        <f t="shared" si="4"/>
        <v>0</v>
      </c>
      <c r="Z18" s="132">
        <f t="shared" si="4"/>
        <v>0</v>
      </c>
      <c r="AA18" s="132">
        <f t="shared" si="4"/>
        <v>0</v>
      </c>
      <c r="AB18" s="132">
        <f t="shared" si="4"/>
        <v>0</v>
      </c>
      <c r="AC18" s="132">
        <f t="shared" si="4"/>
        <v>30934361.029999997</v>
      </c>
      <c r="AD18" s="132">
        <f>SUM(AD20:AD25)</f>
        <v>30934361.029999997</v>
      </c>
      <c r="AE18" s="132">
        <f>SUM(AE19:AE27)</f>
        <v>0</v>
      </c>
      <c r="AF18" s="132">
        <f>SUM(AF20:AF27)</f>
        <v>0</v>
      </c>
      <c r="AG18" s="132">
        <f>SUM(AG20:AG25)</f>
        <v>0</v>
      </c>
      <c r="AH18" s="132">
        <f aca="true" t="shared" si="5" ref="AH18:AP18">SUM(AH19:AH27)</f>
        <v>0</v>
      </c>
      <c r="AI18" s="132">
        <f t="shared" si="5"/>
        <v>0</v>
      </c>
      <c r="AJ18" s="132">
        <f t="shared" si="5"/>
        <v>0</v>
      </c>
      <c r="AK18" s="132">
        <f t="shared" si="5"/>
        <v>0</v>
      </c>
      <c r="AL18" s="132">
        <f t="shared" si="5"/>
        <v>0</v>
      </c>
      <c r="AM18" s="132">
        <f t="shared" si="5"/>
        <v>0</v>
      </c>
      <c r="AN18" s="132">
        <f t="shared" si="5"/>
        <v>0</v>
      </c>
      <c r="AO18" s="132">
        <f t="shared" si="5"/>
        <v>0</v>
      </c>
      <c r="AP18" s="132">
        <f t="shared" si="5"/>
        <v>30934361.029999997</v>
      </c>
      <c r="AQ18" s="120"/>
      <c r="AR18" s="120"/>
      <c r="AS18" s="142"/>
      <c r="AT18" s="120"/>
      <c r="AU18" s="120"/>
      <c r="AV18" s="142"/>
    </row>
    <row r="19" spans="1:48" s="12" customFormat="1" ht="15">
      <c r="A19" s="44" t="s">
        <v>122</v>
      </c>
      <c r="B19" s="26" t="s">
        <v>123</v>
      </c>
      <c r="C19" s="137">
        <v>34500000</v>
      </c>
      <c r="D19" s="27">
        <v>0</v>
      </c>
      <c r="E19" s="27"/>
      <c r="F19" s="27"/>
      <c r="G19" s="137"/>
      <c r="H19" s="27"/>
      <c r="I19" s="27"/>
      <c r="J19" s="27"/>
      <c r="K19" s="87"/>
      <c r="L19" s="27"/>
      <c r="M19" s="27"/>
      <c r="N19" s="27"/>
      <c r="O19" s="27"/>
      <c r="P19" s="28">
        <f aca="true" t="shared" si="6" ref="P19:P27">SUM(D19:O19)</f>
        <v>0</v>
      </c>
      <c r="Q19" s="27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>
        <f aca="true" t="shared" si="7" ref="AC19:AC27">SUM(Q19:AB19)</f>
        <v>0</v>
      </c>
      <c r="AD19" s="27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 aca="true" t="shared" si="8" ref="AP19:AP27">SUM(AD19:AO19)</f>
        <v>0</v>
      </c>
      <c r="AQ19" s="120"/>
      <c r="AR19" s="120"/>
      <c r="AS19" s="142"/>
      <c r="AT19" s="120"/>
      <c r="AU19" s="120"/>
      <c r="AV19" s="142"/>
    </row>
    <row r="20" spans="1:48" s="12" customFormat="1" ht="15">
      <c r="A20" s="44" t="s">
        <v>105</v>
      </c>
      <c r="B20" s="26" t="s">
        <v>99</v>
      </c>
      <c r="C20" s="137">
        <v>105840000</v>
      </c>
      <c r="D20" s="27">
        <v>3499999.22</v>
      </c>
      <c r="E20" s="27"/>
      <c r="F20" s="27"/>
      <c r="G20" s="137"/>
      <c r="H20" s="27"/>
      <c r="I20" s="27"/>
      <c r="J20" s="27"/>
      <c r="K20" s="87"/>
      <c r="L20" s="27"/>
      <c r="M20" s="27"/>
      <c r="N20" s="27"/>
      <c r="O20" s="27"/>
      <c r="P20" s="28">
        <f t="shared" si="6"/>
        <v>3499999.22</v>
      </c>
      <c r="Q20" s="27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>
        <f t="shared" si="7"/>
        <v>0</v>
      </c>
      <c r="AD20" s="27">
        <v>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4">
        <f t="shared" si="8"/>
        <v>0</v>
      </c>
      <c r="AQ20" s="120"/>
      <c r="AR20" s="120"/>
      <c r="AS20" s="142"/>
      <c r="AT20" s="120"/>
      <c r="AU20" s="120"/>
      <c r="AV20" s="142"/>
    </row>
    <row r="21" spans="1:48" s="12" customFormat="1" ht="15">
      <c r="A21" s="44" t="s">
        <v>106</v>
      </c>
      <c r="B21" s="26" t="s">
        <v>100</v>
      </c>
      <c r="C21" s="137">
        <v>142600000</v>
      </c>
      <c r="D21" s="27">
        <v>12672123.89</v>
      </c>
      <c r="E21" s="27"/>
      <c r="F21" s="27"/>
      <c r="G21" s="27"/>
      <c r="H21" s="27"/>
      <c r="I21" s="27"/>
      <c r="J21" s="27"/>
      <c r="K21" s="87"/>
      <c r="L21" s="133"/>
      <c r="M21" s="27"/>
      <c r="N21" s="27"/>
      <c r="O21" s="27"/>
      <c r="P21" s="28">
        <f t="shared" si="6"/>
        <v>12672123.89</v>
      </c>
      <c r="Q21" s="27">
        <v>1873000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>
        <f t="shared" si="7"/>
        <v>1873000</v>
      </c>
      <c r="AD21" s="27">
        <v>1873000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4">
        <f t="shared" si="8"/>
        <v>1873000</v>
      </c>
      <c r="AQ21" s="120"/>
      <c r="AR21" s="120"/>
      <c r="AS21" s="142"/>
      <c r="AT21" s="120"/>
      <c r="AU21" s="120"/>
      <c r="AV21" s="142"/>
    </row>
    <row r="22" spans="1:48" s="12" customFormat="1" ht="15">
      <c r="A22" s="44" t="s">
        <v>107</v>
      </c>
      <c r="B22" s="26" t="s">
        <v>103</v>
      </c>
      <c r="C22" s="137">
        <v>38700000</v>
      </c>
      <c r="D22" s="27">
        <v>5234369.81</v>
      </c>
      <c r="E22" s="27"/>
      <c r="F22" s="27"/>
      <c r="G22" s="27"/>
      <c r="H22" s="27"/>
      <c r="I22" s="27"/>
      <c r="J22" s="27"/>
      <c r="K22" s="87"/>
      <c r="L22" s="27"/>
      <c r="M22" s="27"/>
      <c r="N22" s="27"/>
      <c r="O22" s="27"/>
      <c r="P22" s="28">
        <f t="shared" si="6"/>
        <v>5234369.81</v>
      </c>
      <c r="Q22" s="27">
        <v>79769.81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>
        <f t="shared" si="7"/>
        <v>79769.81</v>
      </c>
      <c r="AD22" s="27">
        <v>79769.81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4">
        <f t="shared" si="8"/>
        <v>79769.81</v>
      </c>
      <c r="AQ22" s="120"/>
      <c r="AR22" s="120"/>
      <c r="AS22" s="142"/>
      <c r="AT22" s="120"/>
      <c r="AU22" s="120"/>
      <c r="AV22" s="142"/>
    </row>
    <row r="23" spans="1:48" s="12" customFormat="1" ht="15">
      <c r="A23" s="44" t="s">
        <v>108</v>
      </c>
      <c r="B23" s="26" t="s">
        <v>104</v>
      </c>
      <c r="C23" s="137">
        <v>22400000</v>
      </c>
      <c r="D23" s="27">
        <v>500000</v>
      </c>
      <c r="E23" s="27"/>
      <c r="F23" s="27"/>
      <c r="G23" s="27"/>
      <c r="H23" s="27"/>
      <c r="I23" s="27"/>
      <c r="J23" s="27"/>
      <c r="K23" s="87"/>
      <c r="L23" s="27"/>
      <c r="M23" s="27"/>
      <c r="N23" s="27"/>
      <c r="O23" s="27"/>
      <c r="P23" s="28">
        <f t="shared" si="6"/>
        <v>500000</v>
      </c>
      <c r="Q23" s="27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>
        <f t="shared" si="7"/>
        <v>0</v>
      </c>
      <c r="AD23" s="27">
        <v>0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4">
        <f t="shared" si="8"/>
        <v>0</v>
      </c>
      <c r="AQ23" s="120"/>
      <c r="AR23" s="120"/>
      <c r="AS23" s="142"/>
      <c r="AT23" s="120"/>
      <c r="AU23" s="120"/>
      <c r="AV23" s="142"/>
    </row>
    <row r="24" spans="1:48" s="12" customFormat="1" ht="15">
      <c r="A24" s="44" t="s">
        <v>109</v>
      </c>
      <c r="B24" s="26" t="s">
        <v>101</v>
      </c>
      <c r="C24" s="137">
        <v>426880000</v>
      </c>
      <c r="D24" s="27">
        <v>29221176.74</v>
      </c>
      <c r="E24" s="27"/>
      <c r="F24" s="27"/>
      <c r="G24" s="27"/>
      <c r="H24" s="27"/>
      <c r="I24" s="27"/>
      <c r="J24" s="27"/>
      <c r="K24" s="87"/>
      <c r="L24" s="27"/>
      <c r="M24" s="27"/>
      <c r="N24" s="27"/>
      <c r="O24" s="27"/>
      <c r="P24" s="28">
        <f t="shared" si="6"/>
        <v>29221176.74</v>
      </c>
      <c r="Q24" s="27">
        <v>28981591.22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>
        <f t="shared" si="7"/>
        <v>28981591.22</v>
      </c>
      <c r="AD24" s="27">
        <v>28981591.22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4">
        <f t="shared" si="8"/>
        <v>28981591.22</v>
      </c>
      <c r="AQ24" s="120"/>
      <c r="AR24" s="120"/>
      <c r="AS24" s="142"/>
      <c r="AT24" s="120"/>
      <c r="AU24" s="120"/>
      <c r="AV24" s="142"/>
    </row>
    <row r="25" spans="1:48" s="12" customFormat="1" ht="15">
      <c r="A25" s="44" t="s">
        <v>110</v>
      </c>
      <c r="B25" s="26" t="s">
        <v>102</v>
      </c>
      <c r="C25" s="137">
        <v>8000000</v>
      </c>
      <c r="D25" s="27">
        <v>0</v>
      </c>
      <c r="E25" s="27"/>
      <c r="F25" s="27"/>
      <c r="G25" s="27"/>
      <c r="H25" s="27"/>
      <c r="I25" s="27"/>
      <c r="J25" s="27"/>
      <c r="K25" s="87"/>
      <c r="L25" s="27"/>
      <c r="M25" s="27"/>
      <c r="N25" s="27"/>
      <c r="O25" s="27"/>
      <c r="P25" s="28">
        <f t="shared" si="6"/>
        <v>0</v>
      </c>
      <c r="Q25" s="27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>
        <f t="shared" si="7"/>
        <v>0</v>
      </c>
      <c r="AD25" s="27">
        <v>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4">
        <f t="shared" si="8"/>
        <v>0</v>
      </c>
      <c r="AQ25" s="120"/>
      <c r="AR25" s="120"/>
      <c r="AS25" s="142"/>
      <c r="AT25" s="120"/>
      <c r="AU25" s="120"/>
      <c r="AV25" s="142"/>
    </row>
    <row r="26" spans="1:48" s="12" customFormat="1" ht="15">
      <c r="A26" s="44" t="s">
        <v>129</v>
      </c>
      <c r="B26" s="26" t="s">
        <v>98</v>
      </c>
      <c r="C26" s="127">
        <v>800000</v>
      </c>
      <c r="D26" s="27">
        <v>0</v>
      </c>
      <c r="E26" s="27"/>
      <c r="F26" s="27"/>
      <c r="G26" s="27"/>
      <c r="H26" s="27"/>
      <c r="I26" s="27"/>
      <c r="J26" s="27"/>
      <c r="K26" s="87"/>
      <c r="L26" s="27"/>
      <c r="M26" s="27"/>
      <c r="N26" s="27"/>
      <c r="O26" s="27"/>
      <c r="P26" s="28">
        <f t="shared" si="6"/>
        <v>0</v>
      </c>
      <c r="Q26" s="27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>
        <f t="shared" si="7"/>
        <v>0</v>
      </c>
      <c r="AD26" s="27">
        <v>0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4">
        <f t="shared" si="8"/>
        <v>0</v>
      </c>
      <c r="AQ26" s="120"/>
      <c r="AR26" s="120"/>
      <c r="AS26" s="142"/>
      <c r="AT26" s="120"/>
      <c r="AU26" s="120"/>
      <c r="AV26" s="142"/>
    </row>
    <row r="27" spans="1:48" s="12" customFormat="1" ht="15">
      <c r="A27" s="44" t="s">
        <v>130</v>
      </c>
      <c r="B27" s="26" t="s">
        <v>131</v>
      </c>
      <c r="C27" s="127">
        <v>17280000</v>
      </c>
      <c r="D27" s="27">
        <v>494662.77</v>
      </c>
      <c r="E27" s="27"/>
      <c r="F27" s="27"/>
      <c r="G27" s="27"/>
      <c r="H27" s="27"/>
      <c r="I27" s="27"/>
      <c r="J27" s="27"/>
      <c r="K27" s="87"/>
      <c r="L27" s="27"/>
      <c r="M27" s="27"/>
      <c r="N27" s="27"/>
      <c r="O27" s="27"/>
      <c r="P27" s="28">
        <f t="shared" si="6"/>
        <v>494662.77</v>
      </c>
      <c r="Q27" s="27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>
        <f t="shared" si="7"/>
        <v>0</v>
      </c>
      <c r="AD27" s="27">
        <v>0</v>
      </c>
      <c r="AE27" s="27"/>
      <c r="AF27" s="27"/>
      <c r="AG27" s="27"/>
      <c r="AH27" s="27">
        <v>0</v>
      </c>
      <c r="AI27" s="27"/>
      <c r="AJ27" s="27"/>
      <c r="AK27" s="27"/>
      <c r="AL27" s="27"/>
      <c r="AM27" s="27"/>
      <c r="AN27" s="27"/>
      <c r="AO27" s="27"/>
      <c r="AP27" s="24">
        <f t="shared" si="8"/>
        <v>0</v>
      </c>
      <c r="AQ27" s="120"/>
      <c r="AR27" s="120"/>
      <c r="AS27" s="142"/>
      <c r="AT27" s="120"/>
      <c r="AU27" s="120"/>
      <c r="AV27" s="142"/>
    </row>
    <row r="28" spans="1:48" s="12" customFormat="1" ht="15.75">
      <c r="A28" s="44" t="s">
        <v>118</v>
      </c>
      <c r="B28" s="129" t="s">
        <v>58</v>
      </c>
      <c r="C28" s="130">
        <f aca="true" t="shared" si="9" ref="C28:AP28">C29</f>
        <v>104000000</v>
      </c>
      <c r="D28" s="130">
        <f t="shared" si="9"/>
        <v>3322893.57</v>
      </c>
      <c r="E28" s="130">
        <f t="shared" si="9"/>
        <v>0</v>
      </c>
      <c r="F28" s="130">
        <f t="shared" si="9"/>
        <v>0</v>
      </c>
      <c r="G28" s="130">
        <f t="shared" si="9"/>
        <v>0</v>
      </c>
      <c r="H28" s="130">
        <f t="shared" si="9"/>
        <v>0</v>
      </c>
      <c r="I28" s="130">
        <f t="shared" si="9"/>
        <v>0</v>
      </c>
      <c r="J28" s="130">
        <f t="shared" si="9"/>
        <v>0</v>
      </c>
      <c r="K28" s="130">
        <f t="shared" si="9"/>
        <v>0</v>
      </c>
      <c r="L28" s="130">
        <f t="shared" si="9"/>
        <v>0</v>
      </c>
      <c r="M28" s="130">
        <f t="shared" si="9"/>
        <v>0</v>
      </c>
      <c r="N28" s="130">
        <f t="shared" si="9"/>
        <v>0</v>
      </c>
      <c r="O28" s="136">
        <f t="shared" si="9"/>
        <v>0</v>
      </c>
      <c r="P28" s="130">
        <f t="shared" si="9"/>
        <v>3322893.57</v>
      </c>
      <c r="Q28" s="130">
        <f t="shared" si="9"/>
        <v>3322893.57</v>
      </c>
      <c r="R28" s="130">
        <f t="shared" si="9"/>
        <v>0</v>
      </c>
      <c r="S28" s="130">
        <f t="shared" si="9"/>
        <v>0</v>
      </c>
      <c r="T28" s="130">
        <f t="shared" si="9"/>
        <v>0</v>
      </c>
      <c r="U28" s="130">
        <f t="shared" si="9"/>
        <v>0</v>
      </c>
      <c r="V28" s="130">
        <f t="shared" si="9"/>
        <v>0</v>
      </c>
      <c r="W28" s="130">
        <f t="shared" si="9"/>
        <v>0</v>
      </c>
      <c r="X28" s="130">
        <f t="shared" si="9"/>
        <v>0</v>
      </c>
      <c r="Y28" s="130">
        <f t="shared" si="9"/>
        <v>0</v>
      </c>
      <c r="Z28" s="130">
        <f t="shared" si="9"/>
        <v>0</v>
      </c>
      <c r="AA28" s="130">
        <f t="shared" si="9"/>
        <v>0</v>
      </c>
      <c r="AB28" s="130">
        <f t="shared" si="9"/>
        <v>0</v>
      </c>
      <c r="AC28" s="130">
        <f t="shared" si="9"/>
        <v>3322893.57</v>
      </c>
      <c r="AD28" s="130">
        <f t="shared" si="9"/>
        <v>3322893.57</v>
      </c>
      <c r="AE28" s="130">
        <f t="shared" si="9"/>
        <v>0</v>
      </c>
      <c r="AF28" s="130">
        <f t="shared" si="9"/>
        <v>0</v>
      </c>
      <c r="AG28" s="130">
        <f t="shared" si="9"/>
        <v>0</v>
      </c>
      <c r="AH28" s="130">
        <f t="shared" si="9"/>
        <v>0</v>
      </c>
      <c r="AI28" s="130">
        <f t="shared" si="9"/>
        <v>0</v>
      </c>
      <c r="AJ28" s="130">
        <f t="shared" si="9"/>
        <v>0</v>
      </c>
      <c r="AK28" s="130">
        <f t="shared" si="9"/>
        <v>0</v>
      </c>
      <c r="AL28" s="130">
        <f t="shared" si="9"/>
        <v>0</v>
      </c>
      <c r="AM28" s="130">
        <f t="shared" si="9"/>
        <v>0</v>
      </c>
      <c r="AN28" s="130">
        <f t="shared" si="9"/>
        <v>0</v>
      </c>
      <c r="AO28" s="130">
        <f t="shared" si="9"/>
        <v>0</v>
      </c>
      <c r="AP28" s="131">
        <f t="shared" si="9"/>
        <v>3322893.57</v>
      </c>
      <c r="AQ28" s="120"/>
      <c r="AR28" s="120"/>
      <c r="AS28" s="142"/>
      <c r="AT28" s="120"/>
      <c r="AU28" s="120"/>
      <c r="AV28" s="142"/>
    </row>
    <row r="29" spans="1:48" s="12" customFormat="1" ht="15">
      <c r="A29" s="44" t="s">
        <v>117</v>
      </c>
      <c r="B29" s="125" t="s">
        <v>111</v>
      </c>
      <c r="C29" s="22">
        <v>104000000</v>
      </c>
      <c r="D29" s="22">
        <v>3322893.57</v>
      </c>
      <c r="E29" s="48"/>
      <c r="F29" s="48"/>
      <c r="G29" s="126"/>
      <c r="H29" s="48"/>
      <c r="I29" s="127"/>
      <c r="J29" s="48"/>
      <c r="K29" s="48"/>
      <c r="L29" s="48"/>
      <c r="M29" s="48"/>
      <c r="N29" s="48"/>
      <c r="O29" s="135"/>
      <c r="P29" s="28">
        <f>SUM(D29:O29)</f>
        <v>3322893.57</v>
      </c>
      <c r="Q29" s="22">
        <v>3322893.57</v>
      </c>
      <c r="R29" s="48"/>
      <c r="S29" s="48"/>
      <c r="T29" s="93"/>
      <c r="U29" s="48"/>
      <c r="V29" s="48"/>
      <c r="W29" s="48"/>
      <c r="X29" s="48"/>
      <c r="Y29" s="48"/>
      <c r="Z29" s="48"/>
      <c r="AA29" s="48"/>
      <c r="AB29" s="48"/>
      <c r="AC29" s="23">
        <f>SUM(Q29:AB29)</f>
        <v>3322893.57</v>
      </c>
      <c r="AD29" s="22">
        <v>3322893.57</v>
      </c>
      <c r="AE29" s="48"/>
      <c r="AF29" s="48"/>
      <c r="AG29" s="93"/>
      <c r="AH29" s="48"/>
      <c r="AI29" s="48"/>
      <c r="AJ29" s="48"/>
      <c r="AK29" s="48"/>
      <c r="AL29" s="48"/>
      <c r="AM29" s="48"/>
      <c r="AN29" s="48"/>
      <c r="AO29" s="48"/>
      <c r="AP29" s="24">
        <f>SUM(AD29:AO29)</f>
        <v>3322893.57</v>
      </c>
      <c r="AQ29" s="120"/>
      <c r="AR29" s="120"/>
      <c r="AS29" s="142"/>
      <c r="AT29" s="120"/>
      <c r="AU29" s="120"/>
      <c r="AV29" s="142"/>
    </row>
    <row r="30" spans="1:48" s="12" customFormat="1" ht="15.75">
      <c r="A30" s="44"/>
      <c r="B30" s="129" t="s">
        <v>85</v>
      </c>
      <c r="C30" s="130">
        <f aca="true" t="shared" si="10" ref="C30:AP30">SUM(C31:C33)</f>
        <v>183400000</v>
      </c>
      <c r="D30" s="130">
        <f t="shared" si="10"/>
        <v>0</v>
      </c>
      <c r="E30" s="130">
        <f t="shared" si="10"/>
        <v>0</v>
      </c>
      <c r="F30" s="130">
        <f t="shared" si="10"/>
        <v>0</v>
      </c>
      <c r="G30" s="130">
        <f t="shared" si="10"/>
        <v>0</v>
      </c>
      <c r="H30" s="130">
        <f t="shared" si="10"/>
        <v>0</v>
      </c>
      <c r="I30" s="130">
        <f t="shared" si="10"/>
        <v>0</v>
      </c>
      <c r="J30" s="130">
        <f t="shared" si="10"/>
        <v>0</v>
      </c>
      <c r="K30" s="130">
        <f t="shared" si="10"/>
        <v>0</v>
      </c>
      <c r="L30" s="130">
        <f t="shared" si="10"/>
        <v>0</v>
      </c>
      <c r="M30" s="130">
        <f t="shared" si="10"/>
        <v>0</v>
      </c>
      <c r="N30" s="130">
        <f t="shared" si="10"/>
        <v>0</v>
      </c>
      <c r="O30" s="136">
        <f t="shared" si="10"/>
        <v>0</v>
      </c>
      <c r="P30" s="130">
        <f t="shared" si="10"/>
        <v>0</v>
      </c>
      <c r="Q30" s="130">
        <f t="shared" si="10"/>
        <v>0</v>
      </c>
      <c r="R30" s="130">
        <f t="shared" si="10"/>
        <v>0</v>
      </c>
      <c r="S30" s="130">
        <f t="shared" si="10"/>
        <v>0</v>
      </c>
      <c r="T30" s="130">
        <f t="shared" si="10"/>
        <v>0</v>
      </c>
      <c r="U30" s="130">
        <f t="shared" si="10"/>
        <v>0</v>
      </c>
      <c r="V30" s="130">
        <f t="shared" si="10"/>
        <v>0</v>
      </c>
      <c r="W30" s="130">
        <f t="shared" si="10"/>
        <v>0</v>
      </c>
      <c r="X30" s="130">
        <f t="shared" si="10"/>
        <v>0</v>
      </c>
      <c r="Y30" s="130">
        <f t="shared" si="10"/>
        <v>0</v>
      </c>
      <c r="Z30" s="130">
        <f t="shared" si="10"/>
        <v>0</v>
      </c>
      <c r="AA30" s="130">
        <f t="shared" si="10"/>
        <v>0</v>
      </c>
      <c r="AB30" s="130">
        <f t="shared" si="10"/>
        <v>0</v>
      </c>
      <c r="AC30" s="130">
        <f t="shared" si="10"/>
        <v>0</v>
      </c>
      <c r="AD30" s="130">
        <f t="shared" si="10"/>
        <v>0</v>
      </c>
      <c r="AE30" s="130">
        <f t="shared" si="10"/>
        <v>0</v>
      </c>
      <c r="AF30" s="130">
        <f t="shared" si="10"/>
        <v>0</v>
      </c>
      <c r="AG30" s="130">
        <f t="shared" si="10"/>
        <v>0</v>
      </c>
      <c r="AH30" s="130">
        <f t="shared" si="10"/>
        <v>0</v>
      </c>
      <c r="AI30" s="130">
        <f t="shared" si="10"/>
        <v>0</v>
      </c>
      <c r="AJ30" s="130">
        <f t="shared" si="10"/>
        <v>0</v>
      </c>
      <c r="AK30" s="130">
        <f t="shared" si="10"/>
        <v>0</v>
      </c>
      <c r="AL30" s="130">
        <f t="shared" si="10"/>
        <v>0</v>
      </c>
      <c r="AM30" s="130">
        <f t="shared" si="10"/>
        <v>0</v>
      </c>
      <c r="AN30" s="130">
        <f t="shared" si="10"/>
        <v>0</v>
      </c>
      <c r="AO30" s="130">
        <f t="shared" si="10"/>
        <v>0</v>
      </c>
      <c r="AP30" s="131">
        <f t="shared" si="10"/>
        <v>0</v>
      </c>
      <c r="AQ30" s="120"/>
      <c r="AR30" s="120"/>
      <c r="AS30" s="142"/>
      <c r="AT30" s="120"/>
      <c r="AU30" s="120"/>
      <c r="AV30" s="142"/>
    </row>
    <row r="31" spans="1:48" s="12" customFormat="1" ht="15">
      <c r="A31" s="83" t="s">
        <v>59</v>
      </c>
      <c r="B31" s="21" t="s">
        <v>84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/>
      <c r="K31" s="22">
        <v>0</v>
      </c>
      <c r="L31" s="22">
        <v>0</v>
      </c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/>
      <c r="X31" s="48">
        <v>0</v>
      </c>
      <c r="Y31" s="22"/>
      <c r="Z31" s="22"/>
      <c r="AA31" s="22"/>
      <c r="AB31" s="22"/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/>
      <c r="AK31" s="22">
        <v>0</v>
      </c>
      <c r="AL31" s="22">
        <v>0</v>
      </c>
      <c r="AM31" s="22">
        <v>0</v>
      </c>
      <c r="AN31" s="22"/>
      <c r="AO31" s="22">
        <v>0</v>
      </c>
      <c r="AP31" s="24">
        <f>SUM(AD31:AO31)</f>
        <v>0</v>
      </c>
      <c r="AQ31" s="120"/>
      <c r="AR31" s="120"/>
      <c r="AS31" s="142"/>
      <c r="AT31" s="120"/>
      <c r="AU31" s="120"/>
      <c r="AV31" s="142"/>
    </row>
    <row r="32" spans="1:48" s="12" customFormat="1" ht="15" hidden="1">
      <c r="A32" s="83" t="s">
        <v>94</v>
      </c>
      <c r="B32" s="21" t="s">
        <v>95</v>
      </c>
      <c r="C32" s="48"/>
      <c r="D32" s="48"/>
      <c r="E32" s="48"/>
      <c r="F32" s="48"/>
      <c r="G32" s="48"/>
      <c r="H32" s="48"/>
      <c r="I32" s="48"/>
      <c r="J32" s="48"/>
      <c r="K32" s="48">
        <v>0</v>
      </c>
      <c r="L32" s="48"/>
      <c r="M32" s="48"/>
      <c r="N32" s="48"/>
      <c r="O32" s="48"/>
      <c r="P32" s="23">
        <f>SUM(D32:O32)</f>
        <v>0</v>
      </c>
      <c r="Q32" s="48"/>
      <c r="R32" s="48"/>
      <c r="S32" s="48"/>
      <c r="T32" s="48"/>
      <c r="U32" s="48"/>
      <c r="V32" s="48"/>
      <c r="W32" s="48"/>
      <c r="X32" s="48">
        <v>0</v>
      </c>
      <c r="Y32" s="48"/>
      <c r="Z32" s="48"/>
      <c r="AA32" s="48"/>
      <c r="AB32" s="48"/>
      <c r="AC32" s="23">
        <f>SUM(Q32:AB32)</f>
        <v>0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24">
        <f>SUM(AD32:AO32)</f>
        <v>0</v>
      </c>
      <c r="AQ32" s="120"/>
      <c r="AR32" s="120"/>
      <c r="AS32" s="142"/>
      <c r="AT32" s="120"/>
      <c r="AU32" s="120"/>
      <c r="AV32" s="142"/>
    </row>
    <row r="33" spans="1:48" s="12" customFormat="1" ht="16.5" thickBot="1">
      <c r="A33" s="83" t="s">
        <v>126</v>
      </c>
      <c r="B33" s="125" t="s">
        <v>127</v>
      </c>
      <c r="C33" s="48">
        <v>152000000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/>
      <c r="J33" s="48"/>
      <c r="K33" s="48">
        <v>0</v>
      </c>
      <c r="L33" s="48">
        <v>0</v>
      </c>
      <c r="M33" s="48"/>
      <c r="N33" s="48"/>
      <c r="O33" s="48"/>
      <c r="P33" s="28">
        <f>SUM(D33:O33)</f>
        <v>0</v>
      </c>
      <c r="Q33" s="48">
        <v>0</v>
      </c>
      <c r="R33" s="48"/>
      <c r="S33" s="48">
        <v>0</v>
      </c>
      <c r="T33" s="48">
        <v>0</v>
      </c>
      <c r="U33" s="48">
        <v>0</v>
      </c>
      <c r="V33" s="48"/>
      <c r="W33" s="48"/>
      <c r="X33" s="130">
        <v>0</v>
      </c>
      <c r="Y33" s="48"/>
      <c r="Z33" s="48"/>
      <c r="AA33" s="48">
        <v>0</v>
      </c>
      <c r="AB33" s="48"/>
      <c r="AC33" s="23">
        <f>SUM(Q33:AB33)</f>
        <v>0</v>
      </c>
      <c r="AD33" s="48">
        <v>0</v>
      </c>
      <c r="AE33" s="48"/>
      <c r="AF33" s="48">
        <v>0</v>
      </c>
      <c r="AG33" s="48">
        <v>0</v>
      </c>
      <c r="AH33" s="48">
        <v>0</v>
      </c>
      <c r="AI33" s="48"/>
      <c r="AJ33" s="48"/>
      <c r="AK33" s="48">
        <v>0</v>
      </c>
      <c r="AL33" s="48"/>
      <c r="AM33" s="48"/>
      <c r="AN33" s="48"/>
      <c r="AO33" s="48"/>
      <c r="AP33" s="23">
        <f>SUM(AD33:AO33)</f>
        <v>0</v>
      </c>
      <c r="AQ33" s="120"/>
      <c r="AR33" s="120"/>
      <c r="AS33" s="142"/>
      <c r="AT33" s="120"/>
      <c r="AU33" s="120"/>
      <c r="AV33" s="142"/>
    </row>
    <row r="34" spans="1:48" s="30" customFormat="1" ht="16.5" thickBot="1">
      <c r="A34" s="84"/>
      <c r="B34" s="72" t="s">
        <v>62</v>
      </c>
      <c r="C34" s="34">
        <f aca="true" t="shared" si="11" ref="C34:Q34">SUM(C35:C36)</f>
        <v>10000050000</v>
      </c>
      <c r="D34" s="34">
        <f t="shared" si="11"/>
        <v>12548306.25</v>
      </c>
      <c r="E34" s="34">
        <f t="shared" si="11"/>
        <v>0</v>
      </c>
      <c r="F34" s="34">
        <f t="shared" si="11"/>
        <v>0</v>
      </c>
      <c r="G34" s="34">
        <f t="shared" si="11"/>
        <v>0</v>
      </c>
      <c r="H34" s="34">
        <f t="shared" si="11"/>
        <v>0</v>
      </c>
      <c r="I34" s="34">
        <f t="shared" si="11"/>
        <v>0</v>
      </c>
      <c r="J34" s="34">
        <f t="shared" si="11"/>
        <v>0</v>
      </c>
      <c r="K34" s="134">
        <f t="shared" si="11"/>
        <v>0</v>
      </c>
      <c r="L34" s="34">
        <f t="shared" si="11"/>
        <v>0</v>
      </c>
      <c r="M34" s="34">
        <f t="shared" si="11"/>
        <v>0</v>
      </c>
      <c r="N34" s="34">
        <f t="shared" si="11"/>
        <v>0</v>
      </c>
      <c r="O34" s="34">
        <f t="shared" si="11"/>
        <v>0</v>
      </c>
      <c r="P34" s="34">
        <f t="shared" si="11"/>
        <v>12548306.25</v>
      </c>
      <c r="Q34" s="34">
        <f t="shared" si="11"/>
        <v>0</v>
      </c>
      <c r="R34" s="34">
        <v>0</v>
      </c>
      <c r="S34" s="34">
        <f aca="true" t="shared" si="12" ref="S34:AP34">SUM(S35:S36)</f>
        <v>0</v>
      </c>
      <c r="T34" s="34">
        <f t="shared" si="12"/>
        <v>0</v>
      </c>
      <c r="U34" s="34">
        <f t="shared" si="12"/>
        <v>0</v>
      </c>
      <c r="V34" s="34">
        <f t="shared" si="12"/>
        <v>0</v>
      </c>
      <c r="W34" s="34">
        <f t="shared" si="12"/>
        <v>0</v>
      </c>
      <c r="X34" s="34">
        <f t="shared" si="12"/>
        <v>0</v>
      </c>
      <c r="Y34" s="34">
        <f t="shared" si="12"/>
        <v>0</v>
      </c>
      <c r="Z34" s="34">
        <f t="shared" si="12"/>
        <v>0</v>
      </c>
      <c r="AA34" s="34">
        <f t="shared" si="12"/>
        <v>0</v>
      </c>
      <c r="AB34" s="34">
        <f t="shared" si="12"/>
        <v>0</v>
      </c>
      <c r="AC34" s="34">
        <f t="shared" si="12"/>
        <v>0</v>
      </c>
      <c r="AD34" s="34">
        <f t="shared" si="12"/>
        <v>0</v>
      </c>
      <c r="AE34" s="34">
        <f t="shared" si="12"/>
        <v>0</v>
      </c>
      <c r="AF34" s="34">
        <f t="shared" si="12"/>
        <v>0</v>
      </c>
      <c r="AG34" s="34">
        <f t="shared" si="12"/>
        <v>0</v>
      </c>
      <c r="AH34" s="34">
        <f t="shared" si="12"/>
        <v>0</v>
      </c>
      <c r="AI34" s="34">
        <f t="shared" si="12"/>
        <v>0</v>
      </c>
      <c r="AJ34" s="34">
        <f t="shared" si="12"/>
        <v>0</v>
      </c>
      <c r="AK34" s="34">
        <f t="shared" si="12"/>
        <v>0</v>
      </c>
      <c r="AL34" s="34">
        <f t="shared" si="12"/>
        <v>0</v>
      </c>
      <c r="AM34" s="34">
        <f t="shared" si="12"/>
        <v>0</v>
      </c>
      <c r="AN34" s="34">
        <f t="shared" si="12"/>
        <v>0</v>
      </c>
      <c r="AO34" s="34">
        <f t="shared" si="12"/>
        <v>0</v>
      </c>
      <c r="AP34" s="35">
        <f t="shared" si="12"/>
        <v>0</v>
      </c>
      <c r="AQ34" s="120"/>
      <c r="AR34" s="120"/>
      <c r="AS34" s="142"/>
      <c r="AT34" s="120"/>
      <c r="AU34" s="120"/>
      <c r="AV34" s="142"/>
    </row>
    <row r="35" spans="1:48" s="12" customFormat="1" ht="23.25" customHeight="1" thickBot="1">
      <c r="A35" s="47" t="s">
        <v>80</v>
      </c>
      <c r="B35" s="26" t="s">
        <v>60</v>
      </c>
      <c r="C35" s="27">
        <v>10000050000</v>
      </c>
      <c r="D35" s="28">
        <v>12548306.25</v>
      </c>
      <c r="E35" s="27"/>
      <c r="F35" s="27"/>
      <c r="G35" s="27"/>
      <c r="H35" s="28"/>
      <c r="I35" s="27"/>
      <c r="J35" s="27"/>
      <c r="K35" s="133"/>
      <c r="L35" s="27"/>
      <c r="M35" s="27"/>
      <c r="N35" s="27"/>
      <c r="O35" s="28"/>
      <c r="P35" s="23">
        <f>SUM(D35:O35)</f>
        <v>12548306.25</v>
      </c>
      <c r="Q35" s="28">
        <v>0</v>
      </c>
      <c r="R35" s="27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3">
        <f>SUM(Q35:AB35)</f>
        <v>0</v>
      </c>
      <c r="AD35" s="28">
        <v>0</v>
      </c>
      <c r="AE35" s="27">
        <v>0</v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3">
        <f>SUM(AD35:AO35)</f>
        <v>0</v>
      </c>
      <c r="AQ35" s="120"/>
      <c r="AR35" s="120"/>
      <c r="AS35" s="142"/>
      <c r="AT35" s="120"/>
      <c r="AU35" s="120"/>
      <c r="AV35" s="142"/>
    </row>
    <row r="36" spans="1:48" s="12" customFormat="1" ht="31.5" customHeight="1" hidden="1" thickBot="1">
      <c r="A36" s="47" t="s">
        <v>93</v>
      </c>
      <c r="B36" s="122" t="s">
        <v>92</v>
      </c>
      <c r="C36" s="48"/>
      <c r="D36" s="2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28"/>
      <c r="P36" s="28">
        <f>SUM(D36:O36)</f>
        <v>0</v>
      </c>
      <c r="Q36" s="28"/>
      <c r="R36" s="48"/>
      <c r="S36" s="48"/>
      <c r="T36" s="48"/>
      <c r="U36" s="49"/>
      <c r="V36" s="48"/>
      <c r="W36" s="48"/>
      <c r="X36" s="48"/>
      <c r="Y36" s="48"/>
      <c r="Z36" s="48"/>
      <c r="AA36" s="48"/>
      <c r="AB36" s="48"/>
      <c r="AC36" s="27">
        <f>SUM(Q36:AB36)</f>
        <v>0</v>
      </c>
      <c r="AD36" s="28"/>
      <c r="AE36" s="48"/>
      <c r="AF36" s="48"/>
      <c r="AG36" s="48"/>
      <c r="AH36" s="49"/>
      <c r="AI36" s="48"/>
      <c r="AJ36" s="48"/>
      <c r="AK36" s="48"/>
      <c r="AL36" s="48"/>
      <c r="AM36" s="48"/>
      <c r="AN36" s="48"/>
      <c r="AO36" s="48"/>
      <c r="AP36" s="29">
        <f>SUM(AD36:AO36)</f>
        <v>0</v>
      </c>
      <c r="AQ36" s="120"/>
      <c r="AR36" s="120"/>
      <c r="AS36" s="142"/>
      <c r="AT36" s="120"/>
      <c r="AU36" s="120"/>
      <c r="AV36" s="142"/>
    </row>
    <row r="37" spans="1:48" s="25" customFormat="1" ht="18.75" thickBot="1">
      <c r="A37" s="156" t="s">
        <v>50</v>
      </c>
      <c r="B37" s="230"/>
      <c r="C37" s="31">
        <f aca="true" t="shared" si="13" ref="C37:AP37">SUM(C14+C34)</f>
        <v>11095450000</v>
      </c>
      <c r="D37" s="31">
        <f t="shared" si="13"/>
        <v>67493532.25</v>
      </c>
      <c r="E37" s="31">
        <f t="shared" si="13"/>
        <v>0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121">
        <f t="shared" si="13"/>
        <v>0</v>
      </c>
      <c r="P37" s="31">
        <f t="shared" si="13"/>
        <v>67493532.25</v>
      </c>
      <c r="Q37" s="31">
        <f t="shared" si="13"/>
        <v>34257254.599999994</v>
      </c>
      <c r="R37" s="31">
        <f t="shared" si="13"/>
        <v>0</v>
      </c>
      <c r="S37" s="31">
        <f t="shared" si="13"/>
        <v>0</v>
      </c>
      <c r="T37" s="31">
        <f t="shared" si="13"/>
        <v>0</v>
      </c>
      <c r="U37" s="31">
        <f t="shared" si="13"/>
        <v>0</v>
      </c>
      <c r="V37" s="31">
        <f t="shared" si="13"/>
        <v>0</v>
      </c>
      <c r="W37" s="31">
        <f t="shared" si="13"/>
        <v>0</v>
      </c>
      <c r="X37" s="31">
        <f t="shared" si="13"/>
        <v>0</v>
      </c>
      <c r="Y37" s="31">
        <f t="shared" si="13"/>
        <v>0</v>
      </c>
      <c r="Z37" s="31">
        <f t="shared" si="13"/>
        <v>0</v>
      </c>
      <c r="AA37" s="31">
        <f t="shared" si="13"/>
        <v>0</v>
      </c>
      <c r="AB37" s="31">
        <f t="shared" si="13"/>
        <v>0</v>
      </c>
      <c r="AC37" s="31">
        <f t="shared" si="13"/>
        <v>34257254.599999994</v>
      </c>
      <c r="AD37" s="31">
        <f t="shared" si="13"/>
        <v>34257254.599999994</v>
      </c>
      <c r="AE37" s="31">
        <f t="shared" si="13"/>
        <v>0</v>
      </c>
      <c r="AF37" s="31">
        <f t="shared" si="13"/>
        <v>0</v>
      </c>
      <c r="AG37" s="31">
        <f t="shared" si="13"/>
        <v>0</v>
      </c>
      <c r="AH37" s="31">
        <f t="shared" si="13"/>
        <v>0</v>
      </c>
      <c r="AI37" s="31">
        <f t="shared" si="13"/>
        <v>0</v>
      </c>
      <c r="AJ37" s="31">
        <f t="shared" si="13"/>
        <v>0</v>
      </c>
      <c r="AK37" s="31">
        <f t="shared" si="13"/>
        <v>0</v>
      </c>
      <c r="AL37" s="31">
        <f t="shared" si="13"/>
        <v>0</v>
      </c>
      <c r="AM37" s="31">
        <f t="shared" si="13"/>
        <v>0</v>
      </c>
      <c r="AN37" s="31">
        <f t="shared" si="13"/>
        <v>0</v>
      </c>
      <c r="AO37" s="31">
        <f t="shared" si="13"/>
        <v>0</v>
      </c>
      <c r="AP37" s="80">
        <f t="shared" si="13"/>
        <v>34257254.599999994</v>
      </c>
      <c r="AQ37" s="120"/>
      <c r="AR37" s="120"/>
      <c r="AS37" s="142"/>
      <c r="AT37" s="120"/>
      <c r="AU37" s="120"/>
      <c r="AV37" s="142"/>
    </row>
    <row r="38" spans="1:42" ht="15">
      <c r="A38" s="115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231" t="s">
        <v>141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7"/>
    </row>
    <row r="41" spans="1:42" ht="15">
      <c r="A41" s="228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7"/>
    </row>
    <row r="42" spans="1:42" ht="15" hidden="1">
      <c r="A42" s="62">
        <f ca="1">TODAY()</f>
        <v>39659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6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8"/>
      <c r="AN46" s="5"/>
      <c r="AO46" s="5"/>
      <c r="AP46" s="6"/>
    </row>
    <row r="47" spans="1:42" ht="15.75">
      <c r="A47" s="4"/>
      <c r="B47" s="65"/>
      <c r="C47" s="229" t="s">
        <v>132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C47:P47"/>
    <mergeCell ref="A5:AP5"/>
    <mergeCell ref="A7:B7"/>
    <mergeCell ref="A8:B8"/>
    <mergeCell ref="A37:B37"/>
    <mergeCell ref="A40:AP41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P8" sqref="P8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</row>
    <row r="2" spans="1:16" ht="15.75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8">
      <c r="A3" s="216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</row>
    <row r="4" spans="1:16" ht="15.75">
      <c r="A4" s="213" t="s">
        <v>56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5"/>
    </row>
    <row r="5" spans="1:16" ht="20.25">
      <c r="A5" s="219" t="s">
        <v>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1"/>
    </row>
    <row r="6" spans="1:16" ht="15">
      <c r="A6" s="50"/>
      <c r="B6" s="51"/>
      <c r="C6" s="51"/>
      <c r="D6" s="51"/>
      <c r="E6" s="51"/>
      <c r="F6" s="51"/>
      <c r="G6" s="51"/>
      <c r="H6" s="57"/>
      <c r="I6" s="51"/>
      <c r="J6" s="51"/>
      <c r="K6" s="51"/>
      <c r="L6" s="51"/>
      <c r="M6" s="51"/>
      <c r="N6" s="51"/>
      <c r="O6" s="51"/>
      <c r="P6" s="52"/>
    </row>
    <row r="7" spans="1:16" ht="15.75">
      <c r="A7" s="169" t="s">
        <v>4</v>
      </c>
      <c r="B7" s="170"/>
      <c r="C7" s="67" t="s">
        <v>48</v>
      </c>
      <c r="D7" s="70"/>
      <c r="E7" s="70"/>
      <c r="F7" s="70"/>
      <c r="G7" s="70"/>
      <c r="H7" s="57"/>
      <c r="I7" s="70"/>
      <c r="J7" s="70"/>
      <c r="K7" s="70"/>
      <c r="L7" s="70"/>
      <c r="M7" s="70"/>
      <c r="N7" s="70"/>
      <c r="O7" s="70"/>
      <c r="P7" s="73" t="s">
        <v>138</v>
      </c>
    </row>
    <row r="8" spans="1:16" ht="15.75">
      <c r="A8" s="169" t="s">
        <v>5</v>
      </c>
      <c r="B8" s="170"/>
      <c r="C8" s="66" t="s">
        <v>57</v>
      </c>
      <c r="D8" s="70"/>
      <c r="E8" s="70"/>
      <c r="F8" s="70"/>
      <c r="G8" s="70"/>
      <c r="H8" s="57"/>
      <c r="I8" s="70"/>
      <c r="J8" s="70"/>
      <c r="K8" s="70"/>
      <c r="L8" s="70"/>
      <c r="M8" s="70"/>
      <c r="N8" s="70"/>
      <c r="O8" s="70"/>
      <c r="P8" s="69">
        <v>2008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7"/>
      <c r="B10" s="108"/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9" t="s">
        <v>40</v>
      </c>
      <c r="B11" s="109" t="s">
        <v>42</v>
      </c>
      <c r="C11" s="109" t="s">
        <v>55</v>
      </c>
      <c r="D11" s="109" t="s">
        <v>46</v>
      </c>
      <c r="E11" s="109" t="s">
        <v>46</v>
      </c>
      <c r="F11" s="109" t="s">
        <v>46</v>
      </c>
      <c r="G11" s="109" t="s">
        <v>46</v>
      </c>
      <c r="H11" s="109" t="s">
        <v>46</v>
      </c>
      <c r="I11" s="109" t="s">
        <v>46</v>
      </c>
      <c r="J11" s="109" t="s">
        <v>46</v>
      </c>
      <c r="K11" s="109" t="s">
        <v>46</v>
      </c>
      <c r="L11" s="109" t="s">
        <v>46</v>
      </c>
      <c r="M11" s="109" t="s">
        <v>46</v>
      </c>
      <c r="N11" s="109" t="s">
        <v>46</v>
      </c>
      <c r="O11" s="109" t="s">
        <v>46</v>
      </c>
      <c r="P11" s="109" t="s">
        <v>46</v>
      </c>
    </row>
    <row r="12" spans="1:16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21</v>
      </c>
      <c r="M12" s="110" t="s">
        <v>31</v>
      </c>
      <c r="N12" s="110" t="s">
        <v>23</v>
      </c>
      <c r="O12" s="110" t="s">
        <v>24</v>
      </c>
      <c r="P12" s="110" t="s">
        <v>25</v>
      </c>
    </row>
    <row r="13" spans="1:16" ht="13.5" thickBot="1">
      <c r="A13" s="111">
        <v>1</v>
      </c>
      <c r="B13" s="112">
        <v>2</v>
      </c>
      <c r="C13" s="112"/>
      <c r="D13" s="112"/>
      <c r="E13" s="112"/>
      <c r="F13" s="112">
        <v>7</v>
      </c>
      <c r="G13" s="112">
        <v>7</v>
      </c>
      <c r="H13" s="112">
        <v>7</v>
      </c>
      <c r="I13" s="112">
        <v>7</v>
      </c>
      <c r="J13" s="112">
        <v>7</v>
      </c>
      <c r="K13" s="112">
        <v>7</v>
      </c>
      <c r="L13" s="112">
        <v>7</v>
      </c>
      <c r="M13" s="112">
        <v>7</v>
      </c>
      <c r="N13" s="112">
        <v>7</v>
      </c>
      <c r="O13" s="112">
        <v>7</v>
      </c>
      <c r="P13" s="113">
        <v>8</v>
      </c>
    </row>
    <row r="14" spans="1:16" ht="16.5" thickBot="1">
      <c r="A14" s="32"/>
      <c r="B14" s="71" t="s">
        <v>61</v>
      </c>
      <c r="C14" s="33">
        <f>C17+C15</f>
        <v>18570928.990000002</v>
      </c>
      <c r="D14" s="33">
        <f>D17</f>
        <v>0</v>
      </c>
      <c r="E14" s="33">
        <f aca="true" t="shared" si="0" ref="E14:P14">E17+E15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</row>
    <row r="15" spans="1:16" ht="15.75">
      <c r="A15" s="32"/>
      <c r="B15" s="71" t="s">
        <v>63</v>
      </c>
      <c r="C15" s="33">
        <f>C16</f>
        <v>2634897.6</v>
      </c>
      <c r="D15" s="33">
        <f>D16</f>
        <v>0</v>
      </c>
      <c r="E15" s="33">
        <f>E16</f>
        <v>0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0</v>
      </c>
    </row>
    <row r="16" spans="1:16" ht="16.5" thickBot="1">
      <c r="A16" s="44" t="s">
        <v>125</v>
      </c>
      <c r="B16" s="26" t="s">
        <v>49</v>
      </c>
      <c r="C16" s="144">
        <v>2634897.6</v>
      </c>
      <c r="D16" s="143">
        <v>0</v>
      </c>
      <c r="E16" s="144"/>
      <c r="F16" s="143"/>
      <c r="G16" s="143">
        <v>0</v>
      </c>
      <c r="H16" s="143">
        <v>0</v>
      </c>
      <c r="I16" s="143"/>
      <c r="J16" s="143"/>
      <c r="K16" s="143"/>
      <c r="L16" s="143"/>
      <c r="M16" s="143"/>
      <c r="N16" s="143"/>
      <c r="O16" s="143"/>
      <c r="P16" s="24">
        <f>SUM(D16:O16)</f>
        <v>0</v>
      </c>
    </row>
    <row r="17" spans="1:16" ht="16.5" thickBot="1">
      <c r="A17" s="74"/>
      <c r="B17" s="72" t="s">
        <v>64</v>
      </c>
      <c r="C17" s="43">
        <f aca="true" t="shared" si="1" ref="C17:P17">SUM(C18+C23)</f>
        <v>15936031.39</v>
      </c>
      <c r="D17" s="43">
        <f t="shared" si="1"/>
        <v>0</v>
      </c>
      <c r="E17" s="43">
        <f t="shared" si="1"/>
        <v>0</v>
      </c>
      <c r="F17" s="43">
        <f t="shared" si="1"/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0</v>
      </c>
    </row>
    <row r="18" spans="1:16" ht="15.75">
      <c r="A18" s="44" t="s">
        <v>97</v>
      </c>
      <c r="B18" s="128" t="s">
        <v>96</v>
      </c>
      <c r="C18" s="132">
        <f>SUM(C19:C22)</f>
        <v>9935046.86</v>
      </c>
      <c r="D18" s="132">
        <f>SUM(D19:D27)</f>
        <v>0</v>
      </c>
      <c r="E18" s="140">
        <f>SUM(E19:E22)</f>
        <v>0</v>
      </c>
      <c r="F18" s="132">
        <f>SUM(F19:F22)</f>
        <v>0</v>
      </c>
      <c r="G18" s="132">
        <f aca="true" t="shared" si="2" ref="G18:L18">SUM(G19:G27)</f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2"/>
        <v>0</v>
      </c>
      <c r="M18" s="132">
        <f>SUM(M20:M27)</f>
        <v>0</v>
      </c>
      <c r="N18" s="132">
        <f>SUM(N20:N27)</f>
        <v>0</v>
      </c>
      <c r="O18" s="132">
        <f>SUM(O20:O27)</f>
        <v>0</v>
      </c>
      <c r="P18" s="140">
        <f>SUM(P19:P22)</f>
        <v>0</v>
      </c>
    </row>
    <row r="19" spans="1:16" ht="15.75">
      <c r="A19" s="44" t="s">
        <v>105</v>
      </c>
      <c r="B19" s="26" t="s">
        <v>99</v>
      </c>
      <c r="C19" s="27">
        <v>3843010.8</v>
      </c>
      <c r="D19" s="27">
        <v>0</v>
      </c>
      <c r="E19" s="27"/>
      <c r="F19" s="27"/>
      <c r="G19" s="132">
        <v>0</v>
      </c>
      <c r="H19" s="132">
        <v>0</v>
      </c>
      <c r="I19" s="132"/>
      <c r="J19" s="132"/>
      <c r="K19" s="27">
        <v>0</v>
      </c>
      <c r="L19" s="27"/>
      <c r="M19" s="132"/>
      <c r="N19" s="132"/>
      <c r="O19" s="27"/>
      <c r="P19" s="24">
        <f>SUM(D19:O19)</f>
        <v>0</v>
      </c>
    </row>
    <row r="20" spans="1:16" ht="15">
      <c r="A20" s="44" t="s">
        <v>106</v>
      </c>
      <c r="B20" s="26" t="s">
        <v>100</v>
      </c>
      <c r="C20" s="27">
        <v>1048216.16</v>
      </c>
      <c r="D20" s="27">
        <v>0</v>
      </c>
      <c r="E20" s="27"/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/>
      <c r="N20" s="27"/>
      <c r="O20" s="27"/>
      <c r="P20" s="24">
        <f>SUM(D20:O20)</f>
        <v>0</v>
      </c>
    </row>
    <row r="21" spans="1:16" ht="15">
      <c r="A21" s="44" t="s">
        <v>108</v>
      </c>
      <c r="B21" s="26" t="s">
        <v>104</v>
      </c>
      <c r="C21" s="27">
        <v>1686720</v>
      </c>
      <c r="D21" s="27">
        <v>0</v>
      </c>
      <c r="E21" s="27"/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/>
      <c r="N21" s="27"/>
      <c r="O21" s="27"/>
      <c r="P21" s="24">
        <f>SUM(D21:O21)</f>
        <v>0</v>
      </c>
    </row>
    <row r="22" spans="1:16" ht="15">
      <c r="A22" s="44" t="s">
        <v>110</v>
      </c>
      <c r="B22" s="26" t="s">
        <v>102</v>
      </c>
      <c r="C22" s="27">
        <v>3357099.9</v>
      </c>
      <c r="D22" s="27">
        <v>0</v>
      </c>
      <c r="E22" s="27"/>
      <c r="F22" s="27"/>
      <c r="G22" s="27">
        <v>0</v>
      </c>
      <c r="H22" s="27">
        <v>0</v>
      </c>
      <c r="I22" s="27"/>
      <c r="J22" s="27"/>
      <c r="K22" s="27"/>
      <c r="L22" s="27"/>
      <c r="M22" s="27"/>
      <c r="N22" s="27"/>
      <c r="O22" s="27"/>
      <c r="P22" s="24">
        <f>SUM(D22:O22)</f>
        <v>0</v>
      </c>
    </row>
    <row r="23" spans="1:16" ht="15.75">
      <c r="A23" s="44" t="s">
        <v>124</v>
      </c>
      <c r="B23" s="128" t="s">
        <v>96</v>
      </c>
      <c r="C23" s="132">
        <f>SUM(C24:C27)</f>
        <v>6000984.53</v>
      </c>
      <c r="D23" s="132">
        <f>SUM(D25:D27)</f>
        <v>0</v>
      </c>
      <c r="E23" s="132">
        <f aca="true" t="shared" si="3" ref="E23:P23">SUM(E24:E27)</f>
        <v>0</v>
      </c>
      <c r="F23" s="132">
        <f t="shared" si="3"/>
        <v>0</v>
      </c>
      <c r="G23" s="132">
        <f t="shared" si="3"/>
        <v>0</v>
      </c>
      <c r="H23" s="132">
        <f t="shared" si="3"/>
        <v>0</v>
      </c>
      <c r="I23" s="132">
        <f t="shared" si="3"/>
        <v>0</v>
      </c>
      <c r="J23" s="132">
        <f t="shared" si="3"/>
        <v>0</v>
      </c>
      <c r="K23" s="132">
        <f t="shared" si="3"/>
        <v>0</v>
      </c>
      <c r="L23" s="132">
        <f t="shared" si="3"/>
        <v>0</v>
      </c>
      <c r="M23" s="132">
        <f t="shared" si="3"/>
        <v>0</v>
      </c>
      <c r="N23" s="132">
        <f t="shared" si="3"/>
        <v>0</v>
      </c>
      <c r="O23" s="132">
        <f t="shared" si="3"/>
        <v>0</v>
      </c>
      <c r="P23" s="147">
        <f t="shared" si="3"/>
        <v>0</v>
      </c>
    </row>
    <row r="24" spans="1:16" ht="15.75">
      <c r="A24" s="44" t="s">
        <v>113</v>
      </c>
      <c r="B24" s="26" t="s">
        <v>99</v>
      </c>
      <c r="C24" s="27">
        <v>3253564.41</v>
      </c>
      <c r="D24" s="27">
        <v>0</v>
      </c>
      <c r="E24" s="27"/>
      <c r="F24" s="132"/>
      <c r="G24" s="27">
        <v>0</v>
      </c>
      <c r="H24" s="132">
        <v>0</v>
      </c>
      <c r="I24" s="132"/>
      <c r="J24" s="132"/>
      <c r="K24" s="132"/>
      <c r="L24" s="132"/>
      <c r="M24" s="132"/>
      <c r="N24" s="132"/>
      <c r="O24" s="132"/>
      <c r="P24" s="24">
        <f>SUM(D24:O24)</f>
        <v>0</v>
      </c>
    </row>
    <row r="25" spans="1:16" ht="15">
      <c r="A25" s="44" t="s">
        <v>114</v>
      </c>
      <c r="B25" s="26" t="s">
        <v>100</v>
      </c>
      <c r="C25" s="27">
        <v>2023626.48</v>
      </c>
      <c r="D25" s="27">
        <v>0</v>
      </c>
      <c r="E25" s="27"/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/>
      <c r="N25" s="27"/>
      <c r="O25" s="27"/>
      <c r="P25" s="24">
        <f>SUM(D25:O25)</f>
        <v>0</v>
      </c>
    </row>
    <row r="26" spans="1:16" ht="15">
      <c r="A26" s="44" t="s">
        <v>115</v>
      </c>
      <c r="B26" s="26" t="s">
        <v>104</v>
      </c>
      <c r="C26" s="48">
        <v>386740.8</v>
      </c>
      <c r="D26" s="27">
        <v>0</v>
      </c>
      <c r="E26" s="27"/>
      <c r="F26" s="27"/>
      <c r="G26" s="27">
        <v>0</v>
      </c>
      <c r="H26" s="27">
        <v>0</v>
      </c>
      <c r="I26" s="27"/>
      <c r="J26" s="27"/>
      <c r="K26" s="27"/>
      <c r="L26" s="27"/>
      <c r="M26" s="27"/>
      <c r="N26" s="27"/>
      <c r="O26" s="27"/>
      <c r="P26" s="24">
        <f>SUM(D26:O26)</f>
        <v>0</v>
      </c>
    </row>
    <row r="27" spans="1:16" ht="15.75" thickBot="1">
      <c r="A27" s="44" t="s">
        <v>116</v>
      </c>
      <c r="B27" s="26" t="s">
        <v>101</v>
      </c>
      <c r="C27" s="146">
        <v>337052.84</v>
      </c>
      <c r="D27" s="27">
        <v>0</v>
      </c>
      <c r="E27" s="27"/>
      <c r="F27" s="27"/>
      <c r="G27" s="27">
        <v>0</v>
      </c>
      <c r="H27" s="27">
        <v>0</v>
      </c>
      <c r="I27" s="27"/>
      <c r="J27" s="27"/>
      <c r="K27" s="27"/>
      <c r="L27" s="27"/>
      <c r="M27" s="27"/>
      <c r="N27" s="27"/>
      <c r="O27" s="27"/>
      <c r="P27" s="29">
        <f>SUM(D27:O27)</f>
        <v>0</v>
      </c>
    </row>
    <row r="28" spans="1:16" ht="16.5" thickBot="1">
      <c r="A28" s="84"/>
      <c r="B28" s="72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0</v>
      </c>
      <c r="F28" s="34">
        <f t="shared" si="4"/>
        <v>0</v>
      </c>
      <c r="G28" s="34">
        <f t="shared" si="4"/>
        <v>0</v>
      </c>
      <c r="H28" s="34">
        <f t="shared" si="4"/>
        <v>0</v>
      </c>
      <c r="I28" s="34">
        <f t="shared" si="4"/>
        <v>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0</v>
      </c>
    </row>
    <row r="29" spans="1:18" ht="15.75" thickBot="1">
      <c r="A29" s="47" t="s">
        <v>80</v>
      </c>
      <c r="B29" s="26" t="s">
        <v>60</v>
      </c>
      <c r="C29" s="27">
        <v>507403763.11</v>
      </c>
      <c r="D29" s="28"/>
      <c r="E29" s="27"/>
      <c r="F29" s="27"/>
      <c r="G29" s="27"/>
      <c r="H29" s="27">
        <v>0</v>
      </c>
      <c r="I29" s="27"/>
      <c r="J29" s="27"/>
      <c r="K29" s="27">
        <v>0</v>
      </c>
      <c r="L29" s="27"/>
      <c r="M29" s="27"/>
      <c r="N29" s="27"/>
      <c r="O29" s="27"/>
      <c r="P29" s="29">
        <f>SUM(D29:O29)</f>
        <v>0</v>
      </c>
      <c r="Q29" s="12"/>
      <c r="R29" s="12"/>
    </row>
    <row r="30" spans="1:16" ht="18.75" thickBot="1">
      <c r="A30" s="156" t="s">
        <v>50</v>
      </c>
      <c r="B30" s="230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0</v>
      </c>
      <c r="F30" s="31">
        <f t="shared" si="5"/>
        <v>0</v>
      </c>
      <c r="G30" s="31">
        <f t="shared" si="5"/>
        <v>0</v>
      </c>
      <c r="H30" s="31">
        <f t="shared" si="5"/>
        <v>0</v>
      </c>
      <c r="I30" s="31">
        <f t="shared" si="5"/>
        <v>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0">
        <f t="shared" si="5"/>
        <v>0</v>
      </c>
    </row>
    <row r="31" spans="1:16" ht="12.75">
      <c r="A31" s="115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39659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6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8"/>
      <c r="N37" s="5"/>
      <c r="O37" s="8"/>
      <c r="P37" s="6"/>
    </row>
    <row r="38" spans="1:16" ht="12.75">
      <c r="A38" s="4"/>
      <c r="B38" s="77" t="s">
        <v>135</v>
      </c>
      <c r="C38" s="3"/>
      <c r="D38" s="6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P33" sqref="P3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2"/>
    </row>
    <row r="2" spans="1:29" ht="15.75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5"/>
    </row>
    <row r="3" spans="1:29" ht="18">
      <c r="A3" s="216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8"/>
    </row>
    <row r="4" spans="1:29" ht="15.75">
      <c r="A4" s="213" t="s">
        <v>53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</row>
    <row r="5" spans="1:29" ht="20.25">
      <c r="A5" s="219" t="s">
        <v>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1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169" t="s">
        <v>4</v>
      </c>
      <c r="B7" s="170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136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138</v>
      </c>
      <c r="AD7" s="5"/>
    </row>
    <row r="8" spans="1:30" ht="15.75">
      <c r="A8" s="169" t="s">
        <v>5</v>
      </c>
      <c r="B8" s="170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2008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7"/>
      <c r="B10" s="108"/>
      <c r="C10" s="108" t="s">
        <v>54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2.75">
      <c r="A11" s="109" t="s">
        <v>40</v>
      </c>
      <c r="B11" s="109" t="s">
        <v>42</v>
      </c>
      <c r="C11" s="109" t="s">
        <v>55</v>
      </c>
      <c r="D11" s="109" t="s">
        <v>45</v>
      </c>
      <c r="E11" s="109" t="s">
        <v>45</v>
      </c>
      <c r="F11" s="109" t="s">
        <v>45</v>
      </c>
      <c r="G11" s="109" t="s">
        <v>45</v>
      </c>
      <c r="H11" s="109" t="s">
        <v>45</v>
      </c>
      <c r="I11" s="109" t="s">
        <v>45</v>
      </c>
      <c r="J11" s="109" t="s">
        <v>45</v>
      </c>
      <c r="K11" s="109" t="s">
        <v>45</v>
      </c>
      <c r="L11" s="109" t="s">
        <v>45</v>
      </c>
      <c r="M11" s="109" t="s">
        <v>45</v>
      </c>
      <c r="N11" s="109" t="s">
        <v>45</v>
      </c>
      <c r="O11" s="109" t="s">
        <v>45</v>
      </c>
      <c r="P11" s="109" t="s">
        <v>45</v>
      </c>
      <c r="Q11" s="109" t="s">
        <v>46</v>
      </c>
      <c r="R11" s="109" t="s">
        <v>46</v>
      </c>
      <c r="S11" s="109" t="s">
        <v>46</v>
      </c>
      <c r="T11" s="109" t="s">
        <v>46</v>
      </c>
      <c r="U11" s="109" t="s">
        <v>46</v>
      </c>
      <c r="V11" s="109" t="s">
        <v>46</v>
      </c>
      <c r="W11" s="109" t="s">
        <v>46</v>
      </c>
      <c r="X11" s="109" t="s">
        <v>46</v>
      </c>
      <c r="Y11" s="109" t="s">
        <v>46</v>
      </c>
      <c r="Z11" s="109" t="s">
        <v>46</v>
      </c>
      <c r="AA11" s="109" t="s">
        <v>46</v>
      </c>
      <c r="AB11" s="109" t="s">
        <v>46</v>
      </c>
      <c r="AC11" s="109" t="s">
        <v>46</v>
      </c>
    </row>
    <row r="12" spans="1:30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91</v>
      </c>
      <c r="M12" s="110" t="s">
        <v>31</v>
      </c>
      <c r="N12" s="110" t="s">
        <v>23</v>
      </c>
      <c r="O12" s="110" t="s">
        <v>24</v>
      </c>
      <c r="P12" s="110" t="s">
        <v>47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91</v>
      </c>
      <c r="Z12" s="110" t="s">
        <v>31</v>
      </c>
      <c r="AA12" s="110" t="s">
        <v>23</v>
      </c>
      <c r="AB12" s="110" t="s">
        <v>24</v>
      </c>
      <c r="AC12" s="110" t="s">
        <v>25</v>
      </c>
      <c r="AD12" s="88"/>
    </row>
    <row r="13" spans="1:29" ht="13.5" thickBot="1">
      <c r="A13" s="111">
        <v>1</v>
      </c>
      <c r="B13" s="112">
        <v>2</v>
      </c>
      <c r="C13" s="112"/>
      <c r="D13" s="112"/>
      <c r="E13" s="112"/>
      <c r="F13" s="112">
        <v>5</v>
      </c>
      <c r="G13" s="112">
        <v>5</v>
      </c>
      <c r="H13" s="112">
        <v>5</v>
      </c>
      <c r="I13" s="112">
        <v>5</v>
      </c>
      <c r="J13" s="112">
        <v>5</v>
      </c>
      <c r="K13" s="112">
        <v>5</v>
      </c>
      <c r="L13" s="112">
        <v>5</v>
      </c>
      <c r="M13" s="112">
        <v>5</v>
      </c>
      <c r="N13" s="112">
        <v>5</v>
      </c>
      <c r="O13" s="112">
        <v>5</v>
      </c>
      <c r="P13" s="112">
        <v>6</v>
      </c>
      <c r="Q13" s="112"/>
      <c r="R13" s="112"/>
      <c r="S13" s="112">
        <v>7</v>
      </c>
      <c r="T13" s="112">
        <v>7</v>
      </c>
      <c r="U13" s="112">
        <v>7</v>
      </c>
      <c r="V13" s="112">
        <v>7</v>
      </c>
      <c r="W13" s="112">
        <v>7</v>
      </c>
      <c r="X13" s="112">
        <v>7</v>
      </c>
      <c r="Y13" s="112">
        <v>7</v>
      </c>
      <c r="Z13" s="112">
        <v>7</v>
      </c>
      <c r="AA13" s="112">
        <v>7</v>
      </c>
      <c r="AB13" s="112">
        <v>7</v>
      </c>
      <c r="AC13" s="113">
        <v>8</v>
      </c>
    </row>
    <row r="14" spans="1:30" s="30" customFormat="1" ht="16.5" thickBot="1">
      <c r="A14" s="32"/>
      <c r="B14" s="71" t="s">
        <v>61</v>
      </c>
      <c r="C14" s="33">
        <f aca="true" t="shared" si="0" ref="C14:AC14">C15</f>
        <v>5415988.64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149">
        <f t="shared" si="0"/>
        <v>0</v>
      </c>
      <c r="AD14" s="155"/>
    </row>
    <row r="15" spans="1:30" s="12" customFormat="1" ht="16.5" thickBot="1">
      <c r="A15" s="74"/>
      <c r="B15" s="72" t="s">
        <v>64</v>
      </c>
      <c r="C15" s="43">
        <f>SUM(C16+C19)</f>
        <v>5415988.64</v>
      </c>
      <c r="D15" s="43">
        <f>SUM(D17:D20)</f>
        <v>0</v>
      </c>
      <c r="E15" s="43">
        <f>SUM(E17:E20)</f>
        <v>0</v>
      </c>
      <c r="F15" s="43">
        <f>SUM(F17:F20)</f>
        <v>0</v>
      </c>
      <c r="G15" s="43">
        <f>G16+G19</f>
        <v>0</v>
      </c>
      <c r="H15" s="43">
        <f>H16+H19</f>
        <v>0</v>
      </c>
      <c r="I15" s="43">
        <f aca="true" t="shared" si="1" ref="I15:O15">SUM(I17:I20)</f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>P16+P19</f>
        <v>0</v>
      </c>
      <c r="Q15" s="43">
        <f>SUM(Q17:Q20)</f>
        <v>0</v>
      </c>
      <c r="R15" s="43">
        <f>SUM(R17:R20)</f>
        <v>0</v>
      </c>
      <c r="S15" s="43">
        <f>SUM(S17:S20)</f>
        <v>0</v>
      </c>
      <c r="T15" s="43">
        <f>SUM(T17:T20)</f>
        <v>0</v>
      </c>
      <c r="U15" s="43">
        <f>U16+U19</f>
        <v>0</v>
      </c>
      <c r="V15" s="43">
        <f aca="true" t="shared" si="2" ref="V15:AB15">SUM(V17:V20)</f>
        <v>0</v>
      </c>
      <c r="W15" s="43">
        <f t="shared" si="2"/>
        <v>0</v>
      </c>
      <c r="X15" s="43">
        <f t="shared" si="2"/>
        <v>0</v>
      </c>
      <c r="Y15" s="43">
        <f t="shared" si="2"/>
        <v>0</v>
      </c>
      <c r="Z15" s="43">
        <f t="shared" si="2"/>
        <v>0</v>
      </c>
      <c r="AA15" s="43">
        <f t="shared" si="2"/>
        <v>0</v>
      </c>
      <c r="AB15" s="43">
        <f t="shared" si="2"/>
        <v>0</v>
      </c>
      <c r="AC15" s="150">
        <f>AC16+AC19</f>
        <v>0</v>
      </c>
      <c r="AD15" s="155"/>
    </row>
    <row r="16" spans="1:30" s="12" customFormat="1" ht="15.75">
      <c r="A16" s="44" t="s">
        <v>97</v>
      </c>
      <c r="B16" s="128" t="s">
        <v>96</v>
      </c>
      <c r="C16" s="145">
        <f aca="true" t="shared" si="3" ref="C16:AC16">SUM(C17:C18)</f>
        <v>5240880</v>
      </c>
      <c r="D16" s="145">
        <f t="shared" si="3"/>
        <v>0</v>
      </c>
      <c r="E16" s="145">
        <f t="shared" si="3"/>
        <v>0</v>
      </c>
      <c r="F16" s="145">
        <f t="shared" si="3"/>
        <v>0</v>
      </c>
      <c r="G16" s="145">
        <f t="shared" si="3"/>
        <v>0</v>
      </c>
      <c r="H16" s="145">
        <f t="shared" si="3"/>
        <v>0</v>
      </c>
      <c r="I16" s="145">
        <f t="shared" si="3"/>
        <v>0</v>
      </c>
      <c r="J16" s="145">
        <f t="shared" si="3"/>
        <v>0</v>
      </c>
      <c r="K16" s="145">
        <f t="shared" si="3"/>
        <v>0</v>
      </c>
      <c r="L16" s="145">
        <f t="shared" si="3"/>
        <v>0</v>
      </c>
      <c r="M16" s="145">
        <f t="shared" si="3"/>
        <v>0</v>
      </c>
      <c r="N16" s="145">
        <f t="shared" si="3"/>
        <v>0</v>
      </c>
      <c r="O16" s="145">
        <f t="shared" si="3"/>
        <v>0</v>
      </c>
      <c r="P16" s="145">
        <f t="shared" si="3"/>
        <v>0</v>
      </c>
      <c r="Q16" s="145">
        <f t="shared" si="3"/>
        <v>0</v>
      </c>
      <c r="R16" s="145">
        <f t="shared" si="3"/>
        <v>0</v>
      </c>
      <c r="S16" s="145">
        <f t="shared" si="3"/>
        <v>0</v>
      </c>
      <c r="T16" s="145">
        <f t="shared" si="3"/>
        <v>0</v>
      </c>
      <c r="U16" s="145">
        <f t="shared" si="3"/>
        <v>0</v>
      </c>
      <c r="V16" s="145">
        <f t="shared" si="3"/>
        <v>0</v>
      </c>
      <c r="W16" s="145">
        <f t="shared" si="3"/>
        <v>0</v>
      </c>
      <c r="X16" s="145">
        <f t="shared" si="3"/>
        <v>0</v>
      </c>
      <c r="Y16" s="145">
        <f t="shared" si="3"/>
        <v>0</v>
      </c>
      <c r="Z16" s="145">
        <f t="shared" si="3"/>
        <v>0</v>
      </c>
      <c r="AA16" s="145">
        <f t="shared" si="3"/>
        <v>0</v>
      </c>
      <c r="AB16" s="145">
        <f t="shared" si="3"/>
        <v>0</v>
      </c>
      <c r="AC16" s="148">
        <f t="shared" si="3"/>
        <v>0</v>
      </c>
      <c r="AD16" s="155"/>
    </row>
    <row r="17" spans="1:30" s="12" customFormat="1" ht="15">
      <c r="A17" s="44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/>
      <c r="H17" s="27">
        <v>0</v>
      </c>
      <c r="I17" s="27">
        <v>0</v>
      </c>
      <c r="J17" s="27"/>
      <c r="K17" s="27"/>
      <c r="L17" s="27"/>
      <c r="M17" s="27"/>
      <c r="N17" s="27"/>
      <c r="O17" s="27"/>
      <c r="P17" s="28">
        <f>SUM(D17:O17)</f>
        <v>0</v>
      </c>
      <c r="Q17" s="27">
        <v>0</v>
      </c>
      <c r="R17" s="27"/>
      <c r="S17" s="27"/>
      <c r="T17" s="27"/>
      <c r="U17" s="27">
        <v>0</v>
      </c>
      <c r="V17" s="27">
        <v>0</v>
      </c>
      <c r="W17" s="27"/>
      <c r="X17" s="27"/>
      <c r="Y17" s="27"/>
      <c r="Z17" s="27"/>
      <c r="AA17" s="27"/>
      <c r="AB17" s="27"/>
      <c r="AC17" s="151">
        <f>SUM(Q17:AB17)</f>
        <v>0</v>
      </c>
      <c r="AD17" s="155"/>
    </row>
    <row r="18" spans="1:30" s="12" customFormat="1" ht="15">
      <c r="A18" s="44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/>
      <c r="G18" s="27">
        <v>0</v>
      </c>
      <c r="H18" s="27">
        <v>0</v>
      </c>
      <c r="I18" s="27">
        <v>0</v>
      </c>
      <c r="J18" s="27"/>
      <c r="K18" s="27"/>
      <c r="L18" s="27"/>
      <c r="M18" s="27"/>
      <c r="N18" s="27"/>
      <c r="O18" s="27"/>
      <c r="P18" s="28">
        <f>SUM(D18:O18)</f>
        <v>0</v>
      </c>
      <c r="Q18" s="27">
        <v>0</v>
      </c>
      <c r="R18" s="27"/>
      <c r="S18" s="27"/>
      <c r="T18" s="27">
        <v>0</v>
      </c>
      <c r="U18" s="27">
        <v>0</v>
      </c>
      <c r="V18" s="27">
        <v>0</v>
      </c>
      <c r="W18" s="27"/>
      <c r="X18" s="27"/>
      <c r="Y18" s="27"/>
      <c r="Z18" s="27"/>
      <c r="AA18" s="27"/>
      <c r="AB18" s="27"/>
      <c r="AC18" s="151">
        <f>SUM(Q18:AB18)</f>
        <v>0</v>
      </c>
      <c r="AD18" s="155"/>
    </row>
    <row r="19" spans="1:30" s="12" customFormat="1" ht="15.75">
      <c r="A19" s="44" t="s">
        <v>124</v>
      </c>
      <c r="B19" s="128" t="s">
        <v>96</v>
      </c>
      <c r="C19" s="130">
        <f>SUM(C20)</f>
        <v>175108.64</v>
      </c>
      <c r="D19" s="22">
        <v>0</v>
      </c>
      <c r="E19" s="27">
        <v>0</v>
      </c>
      <c r="F19" s="22"/>
      <c r="G19" s="130">
        <f>G20</f>
        <v>0</v>
      </c>
      <c r="H19" s="130">
        <f>H20</f>
        <v>0</v>
      </c>
      <c r="I19" s="22">
        <v>0</v>
      </c>
      <c r="J19" s="27"/>
      <c r="K19" s="22"/>
      <c r="L19" s="22"/>
      <c r="M19" s="22"/>
      <c r="N19" s="22"/>
      <c r="O19" s="22"/>
      <c r="P19" s="28">
        <f>SUM(D19:O19)</f>
        <v>0</v>
      </c>
      <c r="Q19" s="22">
        <v>0</v>
      </c>
      <c r="R19" s="22"/>
      <c r="S19" s="22"/>
      <c r="T19" s="22">
        <v>0</v>
      </c>
      <c r="U19" s="130">
        <f>SUM(U20)</f>
        <v>0</v>
      </c>
      <c r="V19" s="22">
        <v>0</v>
      </c>
      <c r="W19" s="27"/>
      <c r="X19" s="22"/>
      <c r="Y19" s="22"/>
      <c r="Z19" s="22"/>
      <c r="AA19" s="22"/>
      <c r="AB19" s="22"/>
      <c r="AC19" s="152">
        <f>SUM(AC20)</f>
        <v>0</v>
      </c>
      <c r="AD19" s="155"/>
    </row>
    <row r="20" spans="1:30" s="12" customFormat="1" ht="15.75" thickBot="1">
      <c r="A20" s="44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/>
      <c r="I20" s="22">
        <v>0</v>
      </c>
      <c r="J20" s="27"/>
      <c r="K20" s="22"/>
      <c r="L20" s="22"/>
      <c r="M20" s="22"/>
      <c r="N20" s="22"/>
      <c r="O20" s="22"/>
      <c r="P20" s="28">
        <f>SUM(D20:O20)</f>
        <v>0</v>
      </c>
      <c r="Q20" s="22">
        <v>0</v>
      </c>
      <c r="R20" s="22"/>
      <c r="S20" s="22"/>
      <c r="T20" s="22">
        <v>0</v>
      </c>
      <c r="U20" s="22"/>
      <c r="V20" s="22">
        <v>0</v>
      </c>
      <c r="W20" s="27"/>
      <c r="X20" s="22"/>
      <c r="Y20" s="22"/>
      <c r="Z20" s="22"/>
      <c r="AA20" s="22"/>
      <c r="AB20" s="22"/>
      <c r="AC20" s="151">
        <f>SUM(Q20:AB20)</f>
        <v>0</v>
      </c>
      <c r="AD20" s="155"/>
    </row>
    <row r="21" spans="1:30" s="30" customFormat="1" ht="16.5" thickBot="1">
      <c r="A21" s="84"/>
      <c r="B21" s="72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0</v>
      </c>
      <c r="Q21" s="34">
        <f t="shared" si="4"/>
        <v>0</v>
      </c>
      <c r="R21" s="34">
        <f t="shared" si="4"/>
        <v>0</v>
      </c>
      <c r="S21" s="34">
        <f t="shared" si="4"/>
        <v>0</v>
      </c>
      <c r="T21" s="34">
        <f t="shared" si="4"/>
        <v>0</v>
      </c>
      <c r="U21" s="34">
        <f t="shared" si="4"/>
        <v>0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4">
        <f t="shared" si="4"/>
        <v>0</v>
      </c>
      <c r="AB21" s="34">
        <f t="shared" si="4"/>
        <v>0</v>
      </c>
      <c r="AC21" s="153">
        <f t="shared" si="4"/>
        <v>0</v>
      </c>
      <c r="AD21" s="155"/>
    </row>
    <row r="22" spans="1:30" s="30" customFormat="1" ht="16.5" thickBot="1">
      <c r="A22" s="47" t="s">
        <v>80</v>
      </c>
      <c r="B22" s="26" t="s">
        <v>60</v>
      </c>
      <c r="C22" s="139">
        <v>19188014.3</v>
      </c>
      <c r="D22" s="138"/>
      <c r="E22" s="139">
        <v>0</v>
      </c>
      <c r="F22" s="139"/>
      <c r="G22" s="48"/>
      <c r="H22" s="48"/>
      <c r="I22" s="138">
        <v>0</v>
      </c>
      <c r="J22" s="138"/>
      <c r="K22" s="139"/>
      <c r="L22" s="139"/>
      <c r="M22" s="138"/>
      <c r="N22" s="138"/>
      <c r="O22" s="138"/>
      <c r="P22" s="28">
        <f>SUM(D22:O22)</f>
        <v>0</v>
      </c>
      <c r="Q22" s="138">
        <v>0</v>
      </c>
      <c r="R22" s="139"/>
      <c r="S22" s="139"/>
      <c r="T22" s="48"/>
      <c r="U22" s="48"/>
      <c r="V22" s="138">
        <v>0</v>
      </c>
      <c r="W22" s="138"/>
      <c r="X22" s="139"/>
      <c r="Y22" s="139"/>
      <c r="Z22" s="138"/>
      <c r="AA22" s="138"/>
      <c r="AB22" s="138"/>
      <c r="AC22" s="151">
        <f>SUM(Q22:AB22)</f>
        <v>0</v>
      </c>
      <c r="AD22" s="155"/>
    </row>
    <row r="23" spans="1:30" s="25" customFormat="1" ht="18.75" thickBot="1">
      <c r="A23" s="156" t="s">
        <v>50</v>
      </c>
      <c r="B23" s="230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0</v>
      </c>
      <c r="Q23" s="31">
        <f t="shared" si="5"/>
        <v>0</v>
      </c>
      <c r="R23" s="31">
        <f t="shared" si="5"/>
        <v>0</v>
      </c>
      <c r="S23" s="31">
        <f t="shared" si="5"/>
        <v>0</v>
      </c>
      <c r="T23" s="31">
        <f t="shared" si="5"/>
        <v>0</v>
      </c>
      <c r="U23" s="31">
        <f t="shared" si="5"/>
        <v>0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154">
        <f t="shared" si="5"/>
        <v>0</v>
      </c>
      <c r="AD23" s="155"/>
    </row>
    <row r="24" spans="1:29" ht="12.75">
      <c r="A24" s="115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1"/>
    </row>
    <row r="28" spans="1:29" ht="12.75">
      <c r="A28" s="62">
        <f ca="1">TODAY()</f>
        <v>39659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6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7" t="s">
        <v>134</v>
      </c>
      <c r="C32" s="3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32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tabSelected="1" workbookViewId="0" topLeftCell="P1">
      <selection activeCell="AP62" sqref="AP6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2.75">
      <c r="A2" s="235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7"/>
    </row>
    <row r="3" spans="1:42" ht="12.75">
      <c r="A3" s="235" t="s">
        <v>51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7"/>
    </row>
    <row r="4" spans="1:42" ht="12.75">
      <c r="A4" s="235" t="s">
        <v>52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7"/>
    </row>
    <row r="5" spans="1:42" ht="12.75">
      <c r="A5" s="235" t="s">
        <v>142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7"/>
    </row>
    <row r="6" spans="1:42" ht="12.75">
      <c r="A6" s="157" t="s">
        <v>4</v>
      </c>
      <c r="B6" s="92"/>
      <c r="C6" s="158" t="s">
        <v>48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59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9" t="s">
        <v>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60" t="s">
        <v>143</v>
      </c>
    </row>
    <row r="7" spans="1:42" ht="15" customHeight="1">
      <c r="A7" s="157" t="s">
        <v>5</v>
      </c>
      <c r="B7" s="161"/>
      <c r="C7" s="58" t="s">
        <v>57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59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9" t="s">
        <v>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62">
        <v>2008</v>
      </c>
    </row>
    <row r="8" spans="1:42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</row>
    <row r="9" spans="1:42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12.75">
      <c r="A10" s="105" t="s">
        <v>40</v>
      </c>
      <c r="B10" s="105" t="s">
        <v>42</v>
      </c>
      <c r="C10" s="105" t="s">
        <v>43</v>
      </c>
      <c r="D10" s="105" t="s">
        <v>44</v>
      </c>
      <c r="E10" s="105" t="s">
        <v>44</v>
      </c>
      <c r="F10" s="105" t="s">
        <v>44</v>
      </c>
      <c r="G10" s="105" t="s">
        <v>44</v>
      </c>
      <c r="H10" s="105" t="s">
        <v>44</v>
      </c>
      <c r="I10" s="105" t="s">
        <v>44</v>
      </c>
      <c r="J10" s="105" t="s">
        <v>44</v>
      </c>
      <c r="K10" s="105" t="s">
        <v>44</v>
      </c>
      <c r="L10" s="105" t="s">
        <v>44</v>
      </c>
      <c r="M10" s="105" t="s">
        <v>44</v>
      </c>
      <c r="N10" s="105" t="s">
        <v>44</v>
      </c>
      <c r="O10" s="105" t="s">
        <v>44</v>
      </c>
      <c r="P10" s="105" t="s">
        <v>44</v>
      </c>
      <c r="Q10" s="105" t="s">
        <v>45</v>
      </c>
      <c r="R10" s="105" t="s">
        <v>45</v>
      </c>
      <c r="S10" s="105" t="s">
        <v>45</v>
      </c>
      <c r="T10" s="105" t="s">
        <v>45</v>
      </c>
      <c r="U10" s="105" t="s">
        <v>45</v>
      </c>
      <c r="V10" s="105" t="s">
        <v>45</v>
      </c>
      <c r="W10" s="105" t="s">
        <v>45</v>
      </c>
      <c r="X10" s="105" t="s">
        <v>45</v>
      </c>
      <c r="Y10" s="105" t="s">
        <v>45</v>
      </c>
      <c r="Z10" s="105" t="s">
        <v>45</v>
      </c>
      <c r="AA10" s="105" t="s">
        <v>45</v>
      </c>
      <c r="AB10" s="105" t="s">
        <v>45</v>
      </c>
      <c r="AC10" s="105" t="s">
        <v>45</v>
      </c>
      <c r="AD10" s="105" t="s">
        <v>46</v>
      </c>
      <c r="AE10" s="105" t="s">
        <v>46</v>
      </c>
      <c r="AF10" s="105" t="s">
        <v>46</v>
      </c>
      <c r="AG10" s="105" t="s">
        <v>46</v>
      </c>
      <c r="AH10" s="105" t="s">
        <v>46</v>
      </c>
      <c r="AI10" s="105" t="s">
        <v>46</v>
      </c>
      <c r="AJ10" s="105" t="s">
        <v>46</v>
      </c>
      <c r="AK10" s="105" t="s">
        <v>46</v>
      </c>
      <c r="AL10" s="105" t="s">
        <v>46</v>
      </c>
      <c r="AM10" s="105" t="s">
        <v>46</v>
      </c>
      <c r="AN10" s="105" t="s">
        <v>46</v>
      </c>
      <c r="AO10" s="105" t="s">
        <v>46</v>
      </c>
      <c r="AP10" s="105" t="s">
        <v>46</v>
      </c>
    </row>
    <row r="11" spans="1:42" ht="13.5" thickBot="1">
      <c r="A11" s="163" t="s">
        <v>41</v>
      </c>
      <c r="B11" s="163"/>
      <c r="C11" s="163" t="s">
        <v>12</v>
      </c>
      <c r="D11" s="163" t="s">
        <v>13</v>
      </c>
      <c r="E11" s="163" t="s">
        <v>14</v>
      </c>
      <c r="F11" s="163" t="s">
        <v>15</v>
      </c>
      <c r="G11" s="163" t="s">
        <v>16</v>
      </c>
      <c r="H11" s="163" t="s">
        <v>17</v>
      </c>
      <c r="I11" s="163" t="s">
        <v>18</v>
      </c>
      <c r="J11" s="163" t="s">
        <v>19</v>
      </c>
      <c r="K11" s="163" t="s">
        <v>20</v>
      </c>
      <c r="L11" s="163" t="s">
        <v>21</v>
      </c>
      <c r="M11" s="163" t="s">
        <v>22</v>
      </c>
      <c r="N11" s="163" t="s">
        <v>23</v>
      </c>
      <c r="O11" s="163" t="s">
        <v>24</v>
      </c>
      <c r="P11" s="163" t="s">
        <v>25</v>
      </c>
      <c r="Q11" s="163" t="s">
        <v>13</v>
      </c>
      <c r="R11" s="163" t="s">
        <v>14</v>
      </c>
      <c r="S11" s="163" t="s">
        <v>15</v>
      </c>
      <c r="T11" s="163" t="s">
        <v>16</v>
      </c>
      <c r="U11" s="163" t="s">
        <v>28</v>
      </c>
      <c r="V11" s="163" t="s">
        <v>29</v>
      </c>
      <c r="W11" s="163" t="s">
        <v>30</v>
      </c>
      <c r="X11" s="163" t="s">
        <v>20</v>
      </c>
      <c r="Y11" s="163" t="s">
        <v>21</v>
      </c>
      <c r="Z11" s="163" t="s">
        <v>31</v>
      </c>
      <c r="AA11" s="163" t="s">
        <v>23</v>
      </c>
      <c r="AB11" s="163" t="s">
        <v>24</v>
      </c>
      <c r="AC11" s="163" t="s">
        <v>47</v>
      </c>
      <c r="AD11" s="163" t="s">
        <v>13</v>
      </c>
      <c r="AE11" s="163" t="s">
        <v>14</v>
      </c>
      <c r="AF11" s="163" t="s">
        <v>15</v>
      </c>
      <c r="AG11" s="163" t="s">
        <v>16</v>
      </c>
      <c r="AH11" s="163" t="s">
        <v>28</v>
      </c>
      <c r="AI11" s="163" t="s">
        <v>29</v>
      </c>
      <c r="AJ11" s="163" t="s">
        <v>30</v>
      </c>
      <c r="AK11" s="163" t="s">
        <v>20</v>
      </c>
      <c r="AL11" s="163" t="s">
        <v>21</v>
      </c>
      <c r="AM11" s="163" t="s">
        <v>31</v>
      </c>
      <c r="AN11" s="163" t="s">
        <v>23</v>
      </c>
      <c r="AO11" s="163" t="s">
        <v>24</v>
      </c>
      <c r="AP11" s="163" t="s">
        <v>25</v>
      </c>
    </row>
    <row r="12" spans="1:42" s="164" customFormat="1" ht="12" thickBot="1">
      <c r="A12" s="102">
        <v>1</v>
      </c>
      <c r="B12" s="102">
        <v>2</v>
      </c>
      <c r="C12" s="102"/>
      <c r="D12" s="102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2">
        <v>4</v>
      </c>
      <c r="Q12" s="102">
        <v>5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6</v>
      </c>
      <c r="AD12" s="102">
        <v>7</v>
      </c>
      <c r="AE12" s="102">
        <v>7</v>
      </c>
      <c r="AF12" s="102">
        <v>7</v>
      </c>
      <c r="AG12" s="102">
        <v>7</v>
      </c>
      <c r="AH12" s="102">
        <v>7</v>
      </c>
      <c r="AI12" s="102">
        <v>7</v>
      </c>
      <c r="AJ12" s="102">
        <v>7</v>
      </c>
      <c r="AK12" s="102">
        <v>7</v>
      </c>
      <c r="AL12" s="102">
        <v>7</v>
      </c>
      <c r="AM12" s="102">
        <v>7</v>
      </c>
      <c r="AN12" s="102">
        <v>7</v>
      </c>
      <c r="AO12" s="102">
        <v>7</v>
      </c>
      <c r="AP12" s="102">
        <v>8</v>
      </c>
    </row>
    <row r="13" spans="1:42" s="30" customFormat="1" ht="13.5" hidden="1" thickBot="1">
      <c r="A13" s="165"/>
      <c r="B13" s="166" t="s">
        <v>144</v>
      </c>
      <c r="C13" s="167">
        <f aca="true" t="shared" si="0" ref="C13:AP13">SUM(C14,C42,C55)</f>
        <v>18535000000</v>
      </c>
      <c r="D13" s="167">
        <f t="shared" si="0"/>
        <v>1974927892</v>
      </c>
      <c r="E13" s="167">
        <f t="shared" si="0"/>
        <v>0</v>
      </c>
      <c r="F13" s="167">
        <f t="shared" si="0"/>
        <v>0</v>
      </c>
      <c r="G13" s="167">
        <f t="shared" si="0"/>
        <v>0</v>
      </c>
      <c r="H13" s="167">
        <f t="shared" si="0"/>
        <v>0</v>
      </c>
      <c r="I13" s="167">
        <f t="shared" si="0"/>
        <v>0</v>
      </c>
      <c r="J13" s="167">
        <f t="shared" si="0"/>
        <v>0</v>
      </c>
      <c r="K13" s="167">
        <f t="shared" si="0"/>
        <v>0</v>
      </c>
      <c r="L13" s="167">
        <f t="shared" si="0"/>
        <v>0</v>
      </c>
      <c r="M13" s="167">
        <f t="shared" si="0"/>
        <v>0</v>
      </c>
      <c r="N13" s="167">
        <f t="shared" si="0"/>
        <v>0</v>
      </c>
      <c r="O13" s="167">
        <f t="shared" si="0"/>
        <v>0</v>
      </c>
      <c r="P13" s="167">
        <f t="shared" si="0"/>
        <v>1974927892</v>
      </c>
      <c r="Q13" s="167">
        <f t="shared" si="0"/>
        <v>1000475167</v>
      </c>
      <c r="R13" s="167">
        <f t="shared" si="0"/>
        <v>0</v>
      </c>
      <c r="S13" s="167">
        <f t="shared" si="0"/>
        <v>0</v>
      </c>
      <c r="T13" s="167">
        <f t="shared" si="0"/>
        <v>0</v>
      </c>
      <c r="U13" s="167">
        <f t="shared" si="0"/>
        <v>0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1000475167</v>
      </c>
      <c r="AD13" s="167">
        <f t="shared" si="0"/>
        <v>705613393</v>
      </c>
      <c r="AE13" s="167">
        <f t="shared" si="0"/>
        <v>0</v>
      </c>
      <c r="AF13" s="167">
        <f t="shared" si="0"/>
        <v>0</v>
      </c>
      <c r="AG13" s="167">
        <f t="shared" si="0"/>
        <v>0</v>
      </c>
      <c r="AH13" s="167">
        <f t="shared" si="0"/>
        <v>0</v>
      </c>
      <c r="AI13" s="167">
        <f t="shared" si="0"/>
        <v>0</v>
      </c>
      <c r="AJ13" s="167">
        <f t="shared" si="0"/>
        <v>0</v>
      </c>
      <c r="AK13" s="167">
        <f t="shared" si="0"/>
        <v>0</v>
      </c>
      <c r="AL13" s="167">
        <f t="shared" si="0"/>
        <v>0</v>
      </c>
      <c r="AM13" s="167">
        <f t="shared" si="0"/>
        <v>0</v>
      </c>
      <c r="AN13" s="167">
        <f t="shared" si="0"/>
        <v>0</v>
      </c>
      <c r="AO13" s="167">
        <f t="shared" si="0"/>
        <v>0</v>
      </c>
      <c r="AP13" s="167">
        <f t="shared" si="0"/>
        <v>705613393</v>
      </c>
    </row>
    <row r="14" spans="1:42" s="30" customFormat="1" ht="13.5" hidden="1" thickBot="1">
      <c r="A14" s="165"/>
      <c r="B14" s="166" t="s">
        <v>63</v>
      </c>
      <c r="C14" s="167">
        <f aca="true" t="shared" si="1" ref="C14:AP14">SUM(C15:C41)</f>
        <v>16603000000</v>
      </c>
      <c r="D14" s="167">
        <f t="shared" si="1"/>
        <v>1015734526</v>
      </c>
      <c r="E14" s="167">
        <f t="shared" si="1"/>
        <v>0</v>
      </c>
      <c r="F14" s="167">
        <f t="shared" si="1"/>
        <v>0</v>
      </c>
      <c r="G14" s="167">
        <f t="shared" si="1"/>
        <v>0</v>
      </c>
      <c r="H14" s="167">
        <f t="shared" si="1"/>
        <v>0</v>
      </c>
      <c r="I14" s="167">
        <f t="shared" si="1"/>
        <v>0</v>
      </c>
      <c r="J14" s="167">
        <f t="shared" si="1"/>
        <v>0</v>
      </c>
      <c r="K14" s="167">
        <f t="shared" si="1"/>
        <v>0</v>
      </c>
      <c r="L14" s="167">
        <f t="shared" si="1"/>
        <v>0</v>
      </c>
      <c r="M14" s="167">
        <f t="shared" si="1"/>
        <v>0</v>
      </c>
      <c r="N14" s="167">
        <f t="shared" si="1"/>
        <v>0</v>
      </c>
      <c r="O14" s="167">
        <f t="shared" si="1"/>
        <v>0</v>
      </c>
      <c r="P14" s="167">
        <f t="shared" si="1"/>
        <v>1015734526</v>
      </c>
      <c r="Q14" s="167">
        <f t="shared" si="1"/>
        <v>996915466</v>
      </c>
      <c r="R14" s="167">
        <f t="shared" si="1"/>
        <v>0</v>
      </c>
      <c r="S14" s="167">
        <f t="shared" si="1"/>
        <v>0</v>
      </c>
      <c r="T14" s="167">
        <f t="shared" si="1"/>
        <v>0</v>
      </c>
      <c r="U14" s="167">
        <f t="shared" si="1"/>
        <v>0</v>
      </c>
      <c r="V14" s="167">
        <f t="shared" si="1"/>
        <v>0</v>
      </c>
      <c r="W14" s="167">
        <f t="shared" si="1"/>
        <v>0</v>
      </c>
      <c r="X14" s="167">
        <f t="shared" si="1"/>
        <v>0</v>
      </c>
      <c r="Y14" s="167">
        <f t="shared" si="1"/>
        <v>0</v>
      </c>
      <c r="Z14" s="167">
        <f t="shared" si="1"/>
        <v>0</v>
      </c>
      <c r="AA14" s="167">
        <f t="shared" si="1"/>
        <v>0</v>
      </c>
      <c r="AB14" s="167">
        <f t="shared" si="1"/>
        <v>0</v>
      </c>
      <c r="AC14" s="167">
        <f t="shared" si="1"/>
        <v>996915466</v>
      </c>
      <c r="AD14" s="167">
        <f t="shared" si="1"/>
        <v>703425947</v>
      </c>
      <c r="AE14" s="167">
        <f t="shared" si="1"/>
        <v>0</v>
      </c>
      <c r="AF14" s="167">
        <f t="shared" si="1"/>
        <v>0</v>
      </c>
      <c r="AG14" s="167">
        <f t="shared" si="1"/>
        <v>0</v>
      </c>
      <c r="AH14" s="167">
        <f t="shared" si="1"/>
        <v>0</v>
      </c>
      <c r="AI14" s="167">
        <f t="shared" si="1"/>
        <v>0</v>
      </c>
      <c r="AJ14" s="167">
        <f t="shared" si="1"/>
        <v>0</v>
      </c>
      <c r="AK14" s="167">
        <f t="shared" si="1"/>
        <v>0</v>
      </c>
      <c r="AL14" s="167">
        <f t="shared" si="1"/>
        <v>0</v>
      </c>
      <c r="AM14" s="167">
        <f t="shared" si="1"/>
        <v>0</v>
      </c>
      <c r="AN14" s="167">
        <f t="shared" si="1"/>
        <v>0</v>
      </c>
      <c r="AO14" s="167">
        <f t="shared" si="1"/>
        <v>0</v>
      </c>
      <c r="AP14" s="168">
        <f t="shared" si="1"/>
        <v>703425947</v>
      </c>
    </row>
    <row r="15" spans="1:42" s="176" customFormat="1" ht="13.5" hidden="1" thickBot="1">
      <c r="A15" s="171" t="s">
        <v>145</v>
      </c>
      <c r="B15" s="172" t="s">
        <v>146</v>
      </c>
      <c r="C15" s="173">
        <v>8593407733</v>
      </c>
      <c r="D15" s="173">
        <v>577057402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4">
        <f>SUM(D15:O15)</f>
        <v>577057402</v>
      </c>
      <c r="Q15" s="173">
        <v>577057402</v>
      </c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4">
        <f>SUM(Q15:AB15)</f>
        <v>577057402</v>
      </c>
      <c r="AD15" s="173">
        <v>577057402</v>
      </c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5">
        <f>SUM(AD15:AO15)</f>
        <v>577057402</v>
      </c>
    </row>
    <row r="16" spans="1:42" s="176" customFormat="1" ht="13.5" hidden="1" thickBot="1">
      <c r="A16" s="47" t="s">
        <v>147</v>
      </c>
      <c r="B16" s="177" t="s">
        <v>148</v>
      </c>
      <c r="C16" s="178">
        <v>625592267</v>
      </c>
      <c r="D16" s="178">
        <v>15491132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9">
        <f aca="true" t="shared" si="2" ref="P16:P43">SUM(D16:O16)</f>
        <v>15491132</v>
      </c>
      <c r="Q16" s="178">
        <v>15491132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9">
        <f aca="true" t="shared" si="3" ref="AC16:AC43">SUM(Q16:AB16)</f>
        <v>15491132</v>
      </c>
      <c r="AD16" s="178">
        <v>15491132</v>
      </c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80">
        <f aca="true" t="shared" si="4" ref="AP16:AP43">SUM(AD16:AO16)</f>
        <v>15491132</v>
      </c>
    </row>
    <row r="17" spans="1:42" s="176" customFormat="1" ht="13.5" hidden="1" thickBot="1">
      <c r="A17" s="47" t="s">
        <v>149</v>
      </c>
      <c r="B17" s="177" t="s">
        <v>150</v>
      </c>
      <c r="C17" s="178">
        <v>25000000</v>
      </c>
      <c r="D17" s="178">
        <v>985553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>
        <f t="shared" si="2"/>
        <v>985553</v>
      </c>
      <c r="Q17" s="178">
        <v>985553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>
        <f t="shared" si="3"/>
        <v>985553</v>
      </c>
      <c r="AD17" s="178">
        <v>985553</v>
      </c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80">
        <f t="shared" si="4"/>
        <v>985553</v>
      </c>
    </row>
    <row r="18" spans="1:42" s="176" customFormat="1" ht="13.5" hidden="1" thickBot="1">
      <c r="A18" s="47" t="s">
        <v>151</v>
      </c>
      <c r="B18" s="177" t="s">
        <v>152</v>
      </c>
      <c r="C18" s="178">
        <v>547000000</v>
      </c>
      <c r="D18" s="178">
        <v>40051658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9">
        <f t="shared" si="2"/>
        <v>40051658</v>
      </c>
      <c r="Q18" s="178">
        <v>40051658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9">
        <f t="shared" si="3"/>
        <v>40051658</v>
      </c>
      <c r="AD18" s="178">
        <v>40051658</v>
      </c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80">
        <f t="shared" si="4"/>
        <v>40051658</v>
      </c>
    </row>
    <row r="19" spans="1:42" s="176" customFormat="1" ht="13.5" hidden="1" thickBot="1">
      <c r="A19" s="47" t="s">
        <v>153</v>
      </c>
      <c r="B19" s="177" t="s">
        <v>154</v>
      </c>
      <c r="C19" s="178">
        <v>108153838</v>
      </c>
      <c r="D19" s="178">
        <v>8685381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9">
        <f t="shared" si="2"/>
        <v>8685381</v>
      </c>
      <c r="Q19" s="178">
        <v>8685381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9">
        <f t="shared" si="3"/>
        <v>8685381</v>
      </c>
      <c r="AD19" s="178">
        <v>8685381</v>
      </c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80">
        <f t="shared" si="4"/>
        <v>8685381</v>
      </c>
    </row>
    <row r="20" spans="1:42" s="176" customFormat="1" ht="13.5" hidden="1" thickBot="1">
      <c r="A20" s="47" t="s">
        <v>155</v>
      </c>
      <c r="B20" s="177" t="s">
        <v>156</v>
      </c>
      <c r="C20" s="178">
        <v>68609184</v>
      </c>
      <c r="D20" s="178">
        <v>4115858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9">
        <f t="shared" si="2"/>
        <v>4115858</v>
      </c>
      <c r="Q20" s="178">
        <v>4115858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9">
        <f t="shared" si="3"/>
        <v>4115858</v>
      </c>
      <c r="AD20" s="178">
        <v>4115858</v>
      </c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80">
        <f t="shared" si="4"/>
        <v>4115858</v>
      </c>
    </row>
    <row r="21" spans="1:42" s="176" customFormat="1" ht="13.5" hidden="1" thickBot="1">
      <c r="A21" s="47" t="s">
        <v>157</v>
      </c>
      <c r="B21" s="177" t="s">
        <v>158</v>
      </c>
      <c r="C21" s="178">
        <v>65227200</v>
      </c>
      <c r="D21" s="178">
        <v>4621888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9">
        <f t="shared" si="2"/>
        <v>4621888</v>
      </c>
      <c r="Q21" s="178">
        <v>4621888</v>
      </c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9">
        <f t="shared" si="3"/>
        <v>4621888</v>
      </c>
      <c r="AD21" s="178">
        <v>4621888</v>
      </c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80">
        <f t="shared" si="4"/>
        <v>4621888</v>
      </c>
    </row>
    <row r="22" spans="1:42" s="176" customFormat="1" ht="13.5" hidden="1" thickBot="1">
      <c r="A22" s="47" t="s">
        <v>159</v>
      </c>
      <c r="B22" s="177" t="s">
        <v>160</v>
      </c>
      <c r="C22" s="178">
        <v>400864071</v>
      </c>
      <c r="D22" s="178">
        <v>638642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>
        <f t="shared" si="2"/>
        <v>638642</v>
      </c>
      <c r="Q22" s="178">
        <v>638642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9">
        <f t="shared" si="3"/>
        <v>638642</v>
      </c>
      <c r="AD22" s="178">
        <v>638642</v>
      </c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80">
        <f t="shared" si="4"/>
        <v>638642</v>
      </c>
    </row>
    <row r="23" spans="1:42" s="176" customFormat="1" ht="13.5" hidden="1" thickBot="1">
      <c r="A23" s="47" t="s">
        <v>161</v>
      </c>
      <c r="B23" s="177" t="s">
        <v>162</v>
      </c>
      <c r="C23" s="178">
        <v>417566742</v>
      </c>
      <c r="D23" s="178">
        <v>11449986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>
        <f t="shared" si="2"/>
        <v>11449986</v>
      </c>
      <c r="Q23" s="178">
        <v>11449986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>
        <f t="shared" si="3"/>
        <v>11449986</v>
      </c>
      <c r="AD23" s="178">
        <v>11449986</v>
      </c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80">
        <f t="shared" si="4"/>
        <v>11449986</v>
      </c>
    </row>
    <row r="24" spans="1:42" s="176" customFormat="1" ht="13.5" hidden="1" thickBot="1">
      <c r="A24" s="47" t="s">
        <v>163</v>
      </c>
      <c r="B24" s="177" t="s">
        <v>164</v>
      </c>
      <c r="C24" s="178">
        <v>870013669</v>
      </c>
      <c r="D24" s="178">
        <v>0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9">
        <f>SUM(D24:O24)</f>
        <v>0</v>
      </c>
      <c r="Q24" s="178">
        <v>0</v>
      </c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9">
        <f t="shared" si="3"/>
        <v>0</v>
      </c>
      <c r="AD24" s="178">
        <v>0</v>
      </c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80">
        <f t="shared" si="4"/>
        <v>0</v>
      </c>
    </row>
    <row r="25" spans="1:42" s="176" customFormat="1" ht="13.5" hidden="1" thickBot="1">
      <c r="A25" s="47" t="s">
        <v>165</v>
      </c>
      <c r="B25" s="177" t="s">
        <v>166</v>
      </c>
      <c r="C25" s="178">
        <v>2391658</v>
      </c>
      <c r="D25" s="178">
        <v>211270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>
        <f t="shared" si="2"/>
        <v>211270</v>
      </c>
      <c r="Q25" s="178">
        <v>211270</v>
      </c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9">
        <f t="shared" si="3"/>
        <v>211270</v>
      </c>
      <c r="AD25" s="178">
        <v>211270</v>
      </c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80">
        <f t="shared" si="4"/>
        <v>211270</v>
      </c>
    </row>
    <row r="26" spans="1:42" s="176" customFormat="1" ht="13.5" hidden="1" thickBot="1">
      <c r="A26" s="47" t="s">
        <v>167</v>
      </c>
      <c r="B26" s="177" t="s">
        <v>168</v>
      </c>
      <c r="C26" s="178">
        <v>287373150</v>
      </c>
      <c r="D26" s="178">
        <v>23690046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9">
        <f t="shared" si="2"/>
        <v>23690046</v>
      </c>
      <c r="Q26" s="178">
        <v>23690046</v>
      </c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9">
        <f t="shared" si="3"/>
        <v>23690046</v>
      </c>
      <c r="AD26" s="178">
        <v>23690046</v>
      </c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80">
        <f t="shared" si="4"/>
        <v>23690046</v>
      </c>
    </row>
    <row r="27" spans="1:42" s="176" customFormat="1" ht="13.5" hidden="1" thickBot="1">
      <c r="A27" s="47" t="s">
        <v>169</v>
      </c>
      <c r="B27" s="177" t="s">
        <v>170</v>
      </c>
      <c r="C27" s="178">
        <v>30855491</v>
      </c>
      <c r="D27" s="178">
        <v>2477875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9">
        <f t="shared" si="2"/>
        <v>2477875</v>
      </c>
      <c r="Q27" s="178">
        <v>2477875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9">
        <f t="shared" si="3"/>
        <v>2477875</v>
      </c>
      <c r="AD27" s="178">
        <v>2477875</v>
      </c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80">
        <f t="shared" si="4"/>
        <v>2477875</v>
      </c>
    </row>
    <row r="28" spans="1:42" s="176" customFormat="1" ht="13.5" hidden="1" thickBot="1">
      <c r="A28" s="47" t="s">
        <v>171</v>
      </c>
      <c r="B28" s="177" t="s">
        <v>172</v>
      </c>
      <c r="C28" s="178">
        <v>172622304</v>
      </c>
      <c r="D28" s="178">
        <v>12573309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>
        <f t="shared" si="2"/>
        <v>12573309</v>
      </c>
      <c r="Q28" s="178">
        <v>12573309</v>
      </c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9">
        <f t="shared" si="3"/>
        <v>12573309</v>
      </c>
      <c r="AD28" s="178">
        <v>12573309</v>
      </c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80">
        <f t="shared" si="4"/>
        <v>12573309</v>
      </c>
    </row>
    <row r="29" spans="1:42" s="176" customFormat="1" ht="13.5" hidden="1" thickBot="1">
      <c r="A29" s="47" t="s">
        <v>173</v>
      </c>
      <c r="B29" s="177" t="s">
        <v>174</v>
      </c>
      <c r="C29" s="178">
        <v>50388438</v>
      </c>
      <c r="D29" s="178">
        <v>1375947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9">
        <f t="shared" si="2"/>
        <v>1375947</v>
      </c>
      <c r="Q29" s="178">
        <v>1375947</v>
      </c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9">
        <f t="shared" si="3"/>
        <v>1375947</v>
      </c>
      <c r="AD29" s="178">
        <v>1375947</v>
      </c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80">
        <f t="shared" si="4"/>
        <v>1375947</v>
      </c>
    </row>
    <row r="30" spans="1:42" s="176" customFormat="1" ht="13.5" hidden="1" thickBot="1">
      <c r="A30" s="47" t="s">
        <v>175</v>
      </c>
      <c r="B30" s="177" t="s">
        <v>176</v>
      </c>
      <c r="C30" s="178">
        <v>176934255</v>
      </c>
      <c r="D30" s="178">
        <v>0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>
        <f t="shared" si="2"/>
        <v>0</v>
      </c>
      <c r="Q30" s="178">
        <v>0</v>
      </c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9">
        <f t="shared" si="3"/>
        <v>0</v>
      </c>
      <c r="AD30" s="178">
        <v>0</v>
      </c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80">
        <f t="shared" si="4"/>
        <v>0</v>
      </c>
    </row>
    <row r="31" spans="1:42" s="176" customFormat="1" ht="13.5" hidden="1" thickBot="1">
      <c r="A31" s="47" t="s">
        <v>177</v>
      </c>
      <c r="B31" s="177" t="s">
        <v>178</v>
      </c>
      <c r="C31" s="178">
        <v>34000000</v>
      </c>
      <c r="D31" s="178">
        <v>0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>
        <f t="shared" si="2"/>
        <v>0</v>
      </c>
      <c r="Q31" s="178">
        <v>0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>
        <f t="shared" si="3"/>
        <v>0</v>
      </c>
      <c r="AD31" s="178">
        <v>0</v>
      </c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80">
        <f t="shared" si="4"/>
        <v>0</v>
      </c>
    </row>
    <row r="32" spans="1:42" s="176" customFormat="1" ht="13.5" hidden="1" thickBot="1">
      <c r="A32" s="47" t="s">
        <v>179</v>
      </c>
      <c r="B32" s="177" t="s">
        <v>180</v>
      </c>
      <c r="C32" s="178">
        <v>1000000</v>
      </c>
      <c r="D32" s="178">
        <v>0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9">
        <f t="shared" si="2"/>
        <v>0</v>
      </c>
      <c r="Q32" s="178">
        <v>0</v>
      </c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9">
        <f t="shared" si="3"/>
        <v>0</v>
      </c>
      <c r="AD32" s="178">
        <v>0</v>
      </c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80">
        <f t="shared" si="4"/>
        <v>0</v>
      </c>
    </row>
    <row r="33" spans="1:42" s="176" customFormat="1" ht="13.5" hidden="1" thickBot="1">
      <c r="A33" s="47" t="s">
        <v>181</v>
      </c>
      <c r="B33" s="181" t="s">
        <v>182</v>
      </c>
      <c r="C33" s="182">
        <v>53000000</v>
      </c>
      <c r="D33" s="182">
        <v>0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79">
        <f t="shared" si="2"/>
        <v>0</v>
      </c>
      <c r="Q33" s="182">
        <v>0</v>
      </c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79">
        <f t="shared" si="3"/>
        <v>0</v>
      </c>
      <c r="AD33" s="182">
        <v>0</v>
      </c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0">
        <f t="shared" si="4"/>
        <v>0</v>
      </c>
    </row>
    <row r="34" spans="1:42" s="176" customFormat="1" ht="13.5" hidden="1" thickBot="1">
      <c r="A34" s="47" t="s">
        <v>183</v>
      </c>
      <c r="B34" s="181" t="s">
        <v>184</v>
      </c>
      <c r="C34" s="183">
        <v>132000000</v>
      </c>
      <c r="D34" s="182">
        <v>15219360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79">
        <f t="shared" si="2"/>
        <v>15219360</v>
      </c>
      <c r="Q34" s="182">
        <v>0</v>
      </c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79">
        <f t="shared" si="3"/>
        <v>0</v>
      </c>
      <c r="AD34" s="182">
        <v>0</v>
      </c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0">
        <f t="shared" si="4"/>
        <v>0</v>
      </c>
    </row>
    <row r="35" spans="1:42" s="176" customFormat="1" ht="13.5" hidden="1" thickBot="1">
      <c r="A35" s="47" t="s">
        <v>185</v>
      </c>
      <c r="B35" s="181" t="s">
        <v>186</v>
      </c>
      <c r="C35" s="183">
        <v>30000000</v>
      </c>
      <c r="D35" s="182">
        <v>3599700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79">
        <f t="shared" si="2"/>
        <v>3599700</v>
      </c>
      <c r="Q35" s="182">
        <v>0</v>
      </c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79">
        <f t="shared" si="3"/>
        <v>0</v>
      </c>
      <c r="AD35" s="182">
        <v>0</v>
      </c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0">
        <f t="shared" si="4"/>
        <v>0</v>
      </c>
    </row>
    <row r="36" spans="1:42" s="176" customFormat="1" ht="13.5" hidden="1" thickBot="1">
      <c r="A36" s="47" t="s">
        <v>187</v>
      </c>
      <c r="B36" s="181" t="s">
        <v>188</v>
      </c>
      <c r="C36" s="182">
        <v>1800759403</v>
      </c>
      <c r="D36" s="182">
        <v>142873871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79">
        <f t="shared" si="2"/>
        <v>142873871</v>
      </c>
      <c r="Q36" s="182">
        <v>142873871</v>
      </c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79">
        <f t="shared" si="3"/>
        <v>142873871</v>
      </c>
      <c r="AD36" s="182">
        <v>0</v>
      </c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0">
        <f t="shared" si="4"/>
        <v>0</v>
      </c>
    </row>
    <row r="37" spans="1:42" s="176" customFormat="1" ht="13.5" hidden="1" thickBot="1">
      <c r="A37" s="47" t="s">
        <v>189</v>
      </c>
      <c r="B37" s="181" t="s">
        <v>190</v>
      </c>
      <c r="C37" s="182">
        <v>1578574367</v>
      </c>
      <c r="D37" s="182">
        <v>111525548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79">
        <f t="shared" si="2"/>
        <v>111525548</v>
      </c>
      <c r="Q37" s="182">
        <v>111525548</v>
      </c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79">
        <f t="shared" si="3"/>
        <v>111525548</v>
      </c>
      <c r="AD37" s="182">
        <v>0</v>
      </c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0">
        <f t="shared" si="4"/>
        <v>0</v>
      </c>
    </row>
    <row r="38" spans="1:42" s="176" customFormat="1" ht="13.5" hidden="1" thickBot="1">
      <c r="A38" s="47" t="s">
        <v>191</v>
      </c>
      <c r="B38" s="181" t="s">
        <v>192</v>
      </c>
      <c r="C38" s="182">
        <v>318999739</v>
      </c>
      <c r="D38" s="182">
        <v>23454060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79">
        <f t="shared" si="2"/>
        <v>23454060</v>
      </c>
      <c r="Q38" s="182">
        <v>23454060</v>
      </c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79">
        <f t="shared" si="3"/>
        <v>23454060</v>
      </c>
      <c r="AD38" s="182">
        <v>0</v>
      </c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0">
        <f t="shared" si="4"/>
        <v>0</v>
      </c>
    </row>
    <row r="39" spans="1:42" s="176" customFormat="1" ht="13.5" hidden="1" thickBot="1">
      <c r="A39" s="47" t="s">
        <v>193</v>
      </c>
      <c r="B39" s="181" t="s">
        <v>194</v>
      </c>
      <c r="C39" s="182">
        <v>53166622</v>
      </c>
      <c r="D39" s="182">
        <v>3909010</v>
      </c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79">
        <f t="shared" si="2"/>
        <v>3909010</v>
      </c>
      <c r="Q39" s="182">
        <v>3909010</v>
      </c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79">
        <f t="shared" si="3"/>
        <v>3909010</v>
      </c>
      <c r="AD39" s="182">
        <v>0</v>
      </c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0">
        <f t="shared" si="4"/>
        <v>0</v>
      </c>
    </row>
    <row r="40" spans="1:42" s="176" customFormat="1" ht="13.5" hidden="1" thickBot="1">
      <c r="A40" s="47" t="s">
        <v>195</v>
      </c>
      <c r="B40" s="181" t="s">
        <v>196</v>
      </c>
      <c r="C40" s="182">
        <v>53166622</v>
      </c>
      <c r="D40" s="182">
        <v>3909010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79">
        <f t="shared" si="2"/>
        <v>3909010</v>
      </c>
      <c r="Q40" s="182">
        <v>3909010</v>
      </c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79">
        <f t="shared" si="3"/>
        <v>3909010</v>
      </c>
      <c r="AD40" s="182">
        <v>0</v>
      </c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0">
        <f t="shared" si="4"/>
        <v>0</v>
      </c>
    </row>
    <row r="41" spans="1:42" s="176" customFormat="1" ht="13.5" hidden="1" thickBot="1">
      <c r="A41" s="47" t="s">
        <v>197</v>
      </c>
      <c r="B41" s="181" t="s">
        <v>198</v>
      </c>
      <c r="C41" s="182">
        <v>106333247</v>
      </c>
      <c r="D41" s="182">
        <v>7818020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79">
        <f t="shared" si="2"/>
        <v>7818020</v>
      </c>
      <c r="Q41" s="182">
        <v>7818020</v>
      </c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79">
        <f t="shared" si="3"/>
        <v>7818020</v>
      </c>
      <c r="AD41" s="182">
        <v>0</v>
      </c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0">
        <f t="shared" si="4"/>
        <v>0</v>
      </c>
    </row>
    <row r="42" spans="1:42" s="30" customFormat="1" ht="13.5" hidden="1" thickBot="1">
      <c r="A42" s="84"/>
      <c r="B42" s="184" t="s">
        <v>64</v>
      </c>
      <c r="C42" s="185">
        <f>SUM(C43:C54)</f>
        <v>1462000000</v>
      </c>
      <c r="D42" s="185">
        <f aca="true" t="shared" si="5" ref="D42:AP42">SUM(D43:D54)</f>
        <v>959193366</v>
      </c>
      <c r="E42" s="185">
        <f t="shared" si="5"/>
        <v>0</v>
      </c>
      <c r="F42" s="185">
        <f t="shared" si="5"/>
        <v>0</v>
      </c>
      <c r="G42" s="185">
        <f t="shared" si="5"/>
        <v>0</v>
      </c>
      <c r="H42" s="185">
        <f t="shared" si="5"/>
        <v>0</v>
      </c>
      <c r="I42" s="185">
        <f t="shared" si="5"/>
        <v>0</v>
      </c>
      <c r="J42" s="185">
        <f t="shared" si="5"/>
        <v>0</v>
      </c>
      <c r="K42" s="185">
        <f t="shared" si="5"/>
        <v>0</v>
      </c>
      <c r="L42" s="185">
        <f t="shared" si="5"/>
        <v>0</v>
      </c>
      <c r="M42" s="185">
        <f t="shared" si="5"/>
        <v>0</v>
      </c>
      <c r="N42" s="185">
        <f t="shared" si="5"/>
        <v>0</v>
      </c>
      <c r="O42" s="185">
        <f t="shared" si="5"/>
        <v>0</v>
      </c>
      <c r="P42" s="185">
        <f t="shared" si="5"/>
        <v>959193366</v>
      </c>
      <c r="Q42" s="185">
        <f t="shared" si="5"/>
        <v>3559701</v>
      </c>
      <c r="R42" s="185">
        <f t="shared" si="5"/>
        <v>0</v>
      </c>
      <c r="S42" s="185">
        <f t="shared" si="5"/>
        <v>0</v>
      </c>
      <c r="T42" s="185">
        <f t="shared" si="5"/>
        <v>0</v>
      </c>
      <c r="U42" s="185">
        <f t="shared" si="5"/>
        <v>0</v>
      </c>
      <c r="V42" s="185">
        <f t="shared" si="5"/>
        <v>0</v>
      </c>
      <c r="W42" s="185">
        <f t="shared" si="5"/>
        <v>0</v>
      </c>
      <c r="X42" s="185">
        <f t="shared" si="5"/>
        <v>0</v>
      </c>
      <c r="Y42" s="185">
        <f t="shared" si="5"/>
        <v>0</v>
      </c>
      <c r="Z42" s="185">
        <f t="shared" si="5"/>
        <v>0</v>
      </c>
      <c r="AA42" s="185">
        <f t="shared" si="5"/>
        <v>0</v>
      </c>
      <c r="AB42" s="185">
        <f t="shared" si="5"/>
        <v>0</v>
      </c>
      <c r="AC42" s="185">
        <f t="shared" si="5"/>
        <v>3559701</v>
      </c>
      <c r="AD42" s="185">
        <f t="shared" si="5"/>
        <v>2187446</v>
      </c>
      <c r="AE42" s="185">
        <f t="shared" si="5"/>
        <v>0</v>
      </c>
      <c r="AF42" s="185">
        <f t="shared" si="5"/>
        <v>0</v>
      </c>
      <c r="AG42" s="185">
        <f t="shared" si="5"/>
        <v>0</v>
      </c>
      <c r="AH42" s="185">
        <f t="shared" si="5"/>
        <v>0</v>
      </c>
      <c r="AI42" s="185">
        <f t="shared" si="5"/>
        <v>0</v>
      </c>
      <c r="AJ42" s="185">
        <f t="shared" si="5"/>
        <v>0</v>
      </c>
      <c r="AK42" s="185">
        <f t="shared" si="5"/>
        <v>0</v>
      </c>
      <c r="AL42" s="185">
        <f t="shared" si="5"/>
        <v>0</v>
      </c>
      <c r="AM42" s="185">
        <f t="shared" si="5"/>
        <v>0</v>
      </c>
      <c r="AN42" s="185">
        <f t="shared" si="5"/>
        <v>0</v>
      </c>
      <c r="AO42" s="185">
        <f t="shared" si="5"/>
        <v>0</v>
      </c>
      <c r="AP42" s="168">
        <f t="shared" si="5"/>
        <v>2187446</v>
      </c>
    </row>
    <row r="43" spans="1:42" s="30" customFormat="1" ht="13.5" hidden="1" thickBot="1">
      <c r="A43" s="47" t="s">
        <v>199</v>
      </c>
      <c r="B43" s="177" t="s">
        <v>123</v>
      </c>
      <c r="C43" s="178">
        <f>60000000-20400000</f>
        <v>39600000</v>
      </c>
      <c r="D43" s="186">
        <v>0</v>
      </c>
      <c r="E43" s="186"/>
      <c r="F43" s="187"/>
      <c r="G43" s="186"/>
      <c r="H43" s="186"/>
      <c r="I43" s="187"/>
      <c r="J43" s="187"/>
      <c r="K43" s="187"/>
      <c r="L43" s="187"/>
      <c r="M43" s="187"/>
      <c r="N43" s="178"/>
      <c r="O43" s="178"/>
      <c r="P43" s="179">
        <f t="shared" si="2"/>
        <v>0</v>
      </c>
      <c r="Q43" s="187">
        <v>0</v>
      </c>
      <c r="R43" s="186"/>
      <c r="S43" s="186"/>
      <c r="T43" s="186"/>
      <c r="U43" s="186"/>
      <c r="V43" s="187"/>
      <c r="W43" s="187"/>
      <c r="X43" s="187"/>
      <c r="Y43" s="187"/>
      <c r="Z43" s="187"/>
      <c r="AA43" s="178"/>
      <c r="AB43" s="178"/>
      <c r="AC43" s="179">
        <f t="shared" si="3"/>
        <v>0</v>
      </c>
      <c r="AD43" s="186">
        <v>0</v>
      </c>
      <c r="AE43" s="186"/>
      <c r="AF43" s="186"/>
      <c r="AG43" s="186"/>
      <c r="AH43" s="186"/>
      <c r="AI43" s="186"/>
      <c r="AJ43" s="187"/>
      <c r="AK43" s="187"/>
      <c r="AL43" s="187"/>
      <c r="AM43" s="187"/>
      <c r="AN43" s="178"/>
      <c r="AO43" s="178"/>
      <c r="AP43" s="180">
        <f t="shared" si="4"/>
        <v>0</v>
      </c>
    </row>
    <row r="44" spans="1:42" s="176" customFormat="1" ht="13.5" hidden="1" thickBot="1">
      <c r="A44" s="47" t="s">
        <v>200</v>
      </c>
      <c r="B44" s="177" t="s">
        <v>98</v>
      </c>
      <c r="C44" s="178">
        <v>500000</v>
      </c>
      <c r="D44" s="178">
        <v>0</v>
      </c>
      <c r="E44" s="182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>
        <f>SUM(D44:O44)</f>
        <v>0</v>
      </c>
      <c r="Q44" s="178">
        <v>0</v>
      </c>
      <c r="R44" s="179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>
        <f>SUM(Q44:AB44)</f>
        <v>0</v>
      </c>
      <c r="AD44" s="178">
        <v>0</v>
      </c>
      <c r="AE44" s="179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88">
        <f>SUM(AD44:AO44)</f>
        <v>0</v>
      </c>
    </row>
    <row r="45" spans="1:42" s="176" customFormat="1" ht="13.5" hidden="1" thickBot="1">
      <c r="A45" s="47" t="s">
        <v>201</v>
      </c>
      <c r="B45" s="177" t="s">
        <v>131</v>
      </c>
      <c r="C45" s="178">
        <v>0</v>
      </c>
      <c r="D45" s="178">
        <v>0</v>
      </c>
      <c r="E45" s="182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>
        <f aca="true" t="shared" si="6" ref="P45:P54">SUM(D45:O45)</f>
        <v>0</v>
      </c>
      <c r="Q45" s="178">
        <v>0</v>
      </c>
      <c r="R45" s="179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>
        <f aca="true" t="shared" si="7" ref="AC45:AC54">SUM(Q45:AB45)</f>
        <v>0</v>
      </c>
      <c r="AD45" s="178">
        <v>0</v>
      </c>
      <c r="AE45" s="179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88">
        <f aca="true" t="shared" si="8" ref="AP45:AP56">SUM(AD45:AO45)</f>
        <v>0</v>
      </c>
    </row>
    <row r="46" spans="1:42" s="176" customFormat="1" ht="13.5" hidden="1" thickBot="1">
      <c r="A46" s="47" t="s">
        <v>202</v>
      </c>
      <c r="B46" s="177" t="s">
        <v>203</v>
      </c>
      <c r="C46" s="178">
        <v>0</v>
      </c>
      <c r="D46" s="178">
        <v>0</v>
      </c>
      <c r="E46" s="182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>
        <f>SUM(D46:O46)</f>
        <v>0</v>
      </c>
      <c r="Q46" s="178">
        <v>0</v>
      </c>
      <c r="R46" s="179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>
        <f t="shared" si="7"/>
        <v>0</v>
      </c>
      <c r="AD46" s="178">
        <v>0</v>
      </c>
      <c r="AE46" s="179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88">
        <f t="shared" si="8"/>
        <v>0</v>
      </c>
    </row>
    <row r="47" spans="1:42" s="176" customFormat="1" ht="13.5" hidden="1" thickBot="1">
      <c r="A47" s="47" t="s">
        <v>204</v>
      </c>
      <c r="B47" s="177" t="s">
        <v>205</v>
      </c>
      <c r="C47" s="178">
        <v>0</v>
      </c>
      <c r="D47" s="178">
        <v>0</v>
      </c>
      <c r="E47" s="182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>
        <f>SUM(D47:O47)</f>
        <v>0</v>
      </c>
      <c r="Q47" s="178">
        <v>0</v>
      </c>
      <c r="R47" s="179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>
        <f t="shared" si="7"/>
        <v>0</v>
      </c>
      <c r="AD47" s="178">
        <v>0</v>
      </c>
      <c r="AE47" s="179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88">
        <f t="shared" si="8"/>
        <v>0</v>
      </c>
    </row>
    <row r="48" spans="1:42" s="176" customFormat="1" ht="13.5" hidden="1" thickBot="1">
      <c r="A48" s="47" t="s">
        <v>206</v>
      </c>
      <c r="B48" s="177" t="s">
        <v>99</v>
      </c>
      <c r="C48" s="178">
        <f>76200000+4000000</f>
        <v>80200000</v>
      </c>
      <c r="D48" s="178">
        <v>0</v>
      </c>
      <c r="E48" s="182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>
        <f t="shared" si="6"/>
        <v>0</v>
      </c>
      <c r="Q48" s="178">
        <v>0</v>
      </c>
      <c r="R48" s="179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>
        <f t="shared" si="7"/>
        <v>0</v>
      </c>
      <c r="AD48" s="178">
        <v>0</v>
      </c>
      <c r="AE48" s="179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88">
        <f t="shared" si="8"/>
        <v>0</v>
      </c>
    </row>
    <row r="49" spans="1:42" s="176" customFormat="1" ht="13.5" hidden="1" thickBot="1">
      <c r="A49" s="47" t="s">
        <v>206</v>
      </c>
      <c r="B49" s="177" t="s">
        <v>207</v>
      </c>
      <c r="C49" s="178">
        <v>0</v>
      </c>
      <c r="D49" s="178">
        <v>0</v>
      </c>
      <c r="E49" s="182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>
        <f>SUM(D49:O49)</f>
        <v>0</v>
      </c>
      <c r="Q49" s="178">
        <v>0</v>
      </c>
      <c r="R49" s="179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>
        <f>SUM(Q49:AB49)</f>
        <v>0</v>
      </c>
      <c r="AD49" s="178">
        <v>0</v>
      </c>
      <c r="AE49" s="179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88">
        <f>SUM(AD49:AO49)</f>
        <v>0</v>
      </c>
    </row>
    <row r="50" spans="1:42" s="176" customFormat="1" ht="13.5" hidden="1" thickBot="1">
      <c r="A50" s="47" t="s">
        <v>208</v>
      </c>
      <c r="B50" s="177" t="s">
        <v>100</v>
      </c>
      <c r="C50" s="178">
        <f>951700000+10400000</f>
        <v>962100000</v>
      </c>
      <c r="D50" s="178">
        <v>813739081</v>
      </c>
      <c r="E50" s="182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>
        <f t="shared" si="6"/>
        <v>813739081</v>
      </c>
      <c r="Q50" s="178">
        <v>0</v>
      </c>
      <c r="R50" s="179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>
        <f t="shared" si="7"/>
        <v>0</v>
      </c>
      <c r="AD50" s="178">
        <v>0</v>
      </c>
      <c r="AE50" s="179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88">
        <f t="shared" si="8"/>
        <v>0</v>
      </c>
    </row>
    <row r="51" spans="1:42" s="176" customFormat="1" ht="13.5" hidden="1" thickBot="1">
      <c r="A51" s="47" t="s">
        <v>209</v>
      </c>
      <c r="B51" s="177" t="s">
        <v>210</v>
      </c>
      <c r="C51" s="178">
        <v>6000000</v>
      </c>
      <c r="D51" s="178">
        <v>0</v>
      </c>
      <c r="E51" s="182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>
        <f t="shared" si="6"/>
        <v>0</v>
      </c>
      <c r="Q51" s="178">
        <v>0</v>
      </c>
      <c r="R51" s="179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>
        <f t="shared" si="7"/>
        <v>0</v>
      </c>
      <c r="AD51" s="178">
        <v>0</v>
      </c>
      <c r="AE51" s="179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88">
        <f t="shared" si="8"/>
        <v>0</v>
      </c>
    </row>
    <row r="52" spans="1:42" s="176" customFormat="1" ht="13.5" hidden="1" thickBot="1">
      <c r="A52" s="47" t="s">
        <v>211</v>
      </c>
      <c r="B52" s="177" t="s">
        <v>212</v>
      </c>
      <c r="C52" s="178">
        <v>5500000</v>
      </c>
      <c r="D52" s="178">
        <v>0</v>
      </c>
      <c r="E52" s="182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>
        <f t="shared" si="6"/>
        <v>0</v>
      </c>
      <c r="Q52" s="178">
        <v>0</v>
      </c>
      <c r="R52" s="179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>
        <f t="shared" si="7"/>
        <v>0</v>
      </c>
      <c r="AD52" s="178">
        <v>0</v>
      </c>
      <c r="AE52" s="179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88">
        <f t="shared" si="8"/>
        <v>0</v>
      </c>
    </row>
    <row r="53" spans="1:42" s="176" customFormat="1" ht="13.5" hidden="1" thickBot="1">
      <c r="A53" s="47" t="s">
        <v>213</v>
      </c>
      <c r="B53" s="177" t="s">
        <v>101</v>
      </c>
      <c r="C53" s="178">
        <v>226100000</v>
      </c>
      <c r="D53" s="178">
        <v>3559701</v>
      </c>
      <c r="E53" s="182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>
        <f t="shared" si="6"/>
        <v>3559701</v>
      </c>
      <c r="Q53" s="178">
        <v>3559701</v>
      </c>
      <c r="R53" s="179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>
        <f t="shared" si="7"/>
        <v>3559701</v>
      </c>
      <c r="AD53" s="178">
        <v>2187446</v>
      </c>
      <c r="AE53" s="179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88">
        <f t="shared" si="8"/>
        <v>2187446</v>
      </c>
    </row>
    <row r="54" spans="1:42" s="176" customFormat="1" ht="13.5" hidden="1" thickBot="1">
      <c r="A54" s="47" t="s">
        <v>214</v>
      </c>
      <c r="B54" s="177" t="s">
        <v>102</v>
      </c>
      <c r="C54" s="178">
        <v>142000000</v>
      </c>
      <c r="D54" s="178">
        <v>141894584</v>
      </c>
      <c r="E54" s="182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>
        <f t="shared" si="6"/>
        <v>141894584</v>
      </c>
      <c r="Q54" s="178">
        <v>0</v>
      </c>
      <c r="R54" s="179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>
        <f t="shared" si="7"/>
        <v>0</v>
      </c>
      <c r="AD54" s="178">
        <v>0</v>
      </c>
      <c r="AE54" s="179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89">
        <f t="shared" si="8"/>
        <v>0</v>
      </c>
    </row>
    <row r="55" spans="1:42" s="30" customFormat="1" ht="13.5" hidden="1" thickBot="1">
      <c r="A55" s="84"/>
      <c r="B55" s="184" t="s">
        <v>215</v>
      </c>
      <c r="C55" s="185">
        <f aca="true" t="shared" si="9" ref="C55:AP55">SUM(C56:C57)</f>
        <v>470000000</v>
      </c>
      <c r="D55" s="185">
        <f t="shared" si="9"/>
        <v>0</v>
      </c>
      <c r="E55" s="185">
        <f t="shared" si="9"/>
        <v>0</v>
      </c>
      <c r="F55" s="185">
        <f t="shared" si="9"/>
        <v>0</v>
      </c>
      <c r="G55" s="185">
        <f t="shared" si="9"/>
        <v>0</v>
      </c>
      <c r="H55" s="185">
        <f t="shared" si="9"/>
        <v>0</v>
      </c>
      <c r="I55" s="185">
        <f t="shared" si="9"/>
        <v>0</v>
      </c>
      <c r="J55" s="185">
        <f t="shared" si="9"/>
        <v>0</v>
      </c>
      <c r="K55" s="185">
        <f t="shared" si="9"/>
        <v>0</v>
      </c>
      <c r="L55" s="185">
        <f t="shared" si="9"/>
        <v>0</v>
      </c>
      <c r="M55" s="185">
        <f t="shared" si="9"/>
        <v>0</v>
      </c>
      <c r="N55" s="185">
        <f t="shared" si="9"/>
        <v>0</v>
      </c>
      <c r="O55" s="185">
        <f t="shared" si="9"/>
        <v>0</v>
      </c>
      <c r="P55" s="185">
        <f t="shared" si="9"/>
        <v>0</v>
      </c>
      <c r="Q55" s="185">
        <f t="shared" si="9"/>
        <v>0</v>
      </c>
      <c r="R55" s="185">
        <f t="shared" si="9"/>
        <v>0</v>
      </c>
      <c r="S55" s="185">
        <f t="shared" si="9"/>
        <v>0</v>
      </c>
      <c r="T55" s="185">
        <f t="shared" si="9"/>
        <v>0</v>
      </c>
      <c r="U55" s="185">
        <f t="shared" si="9"/>
        <v>0</v>
      </c>
      <c r="V55" s="185">
        <f t="shared" si="9"/>
        <v>0</v>
      </c>
      <c r="W55" s="185">
        <f t="shared" si="9"/>
        <v>0</v>
      </c>
      <c r="X55" s="185">
        <f t="shared" si="9"/>
        <v>0</v>
      </c>
      <c r="Y55" s="185">
        <f t="shared" si="9"/>
        <v>0</v>
      </c>
      <c r="Z55" s="185">
        <f t="shared" si="9"/>
        <v>0</v>
      </c>
      <c r="AA55" s="185">
        <f t="shared" si="9"/>
        <v>0</v>
      </c>
      <c r="AB55" s="185">
        <f t="shared" si="9"/>
        <v>0</v>
      </c>
      <c r="AC55" s="185">
        <f t="shared" si="9"/>
        <v>0</v>
      </c>
      <c r="AD55" s="185">
        <f t="shared" si="9"/>
        <v>0</v>
      </c>
      <c r="AE55" s="185">
        <f t="shared" si="9"/>
        <v>0</v>
      </c>
      <c r="AF55" s="185">
        <f t="shared" si="9"/>
        <v>0</v>
      </c>
      <c r="AG55" s="185">
        <f t="shared" si="9"/>
        <v>0</v>
      </c>
      <c r="AH55" s="185">
        <f t="shared" si="9"/>
        <v>0</v>
      </c>
      <c r="AI55" s="185">
        <f t="shared" si="9"/>
        <v>0</v>
      </c>
      <c r="AJ55" s="185">
        <f t="shared" si="9"/>
        <v>0</v>
      </c>
      <c r="AK55" s="185">
        <f t="shared" si="9"/>
        <v>0</v>
      </c>
      <c r="AL55" s="185">
        <v>0</v>
      </c>
      <c r="AM55" s="185">
        <f t="shared" si="9"/>
        <v>0</v>
      </c>
      <c r="AN55" s="185">
        <f t="shared" si="9"/>
        <v>0</v>
      </c>
      <c r="AO55" s="185">
        <f t="shared" si="9"/>
        <v>0</v>
      </c>
      <c r="AP55" s="168">
        <f t="shared" si="9"/>
        <v>0</v>
      </c>
    </row>
    <row r="56" spans="1:42" s="176" customFormat="1" ht="13.5" hidden="1" thickBot="1">
      <c r="A56" s="190" t="s">
        <v>216</v>
      </c>
      <c r="B56" s="191" t="s">
        <v>217</v>
      </c>
      <c r="C56" s="192">
        <v>270000000</v>
      </c>
      <c r="D56" s="192">
        <v>0</v>
      </c>
      <c r="E56" s="192"/>
      <c r="F56" s="192"/>
      <c r="G56" s="192"/>
      <c r="H56" s="192"/>
      <c r="I56" s="192"/>
      <c r="J56" s="182"/>
      <c r="K56" s="192"/>
      <c r="L56" s="192"/>
      <c r="M56" s="192"/>
      <c r="N56" s="182"/>
      <c r="O56" s="182"/>
      <c r="P56" s="179">
        <f>SUM(D56:O56)</f>
        <v>0</v>
      </c>
      <c r="Q56" s="182">
        <v>0</v>
      </c>
      <c r="R56" s="179"/>
      <c r="S56" s="179"/>
      <c r="T56" s="192"/>
      <c r="U56" s="179"/>
      <c r="V56" s="182"/>
      <c r="W56" s="182"/>
      <c r="X56" s="182"/>
      <c r="Y56" s="182"/>
      <c r="Z56" s="182"/>
      <c r="AA56" s="182"/>
      <c r="AB56" s="182"/>
      <c r="AC56" s="179">
        <f>SUM(Q56:AB56)</f>
        <v>0</v>
      </c>
      <c r="AD56" s="182">
        <v>0</v>
      </c>
      <c r="AE56" s="179"/>
      <c r="AF56" s="182"/>
      <c r="AG56" s="182"/>
      <c r="AH56" s="182"/>
      <c r="AI56" s="182"/>
      <c r="AJ56" s="182"/>
      <c r="AK56" s="182"/>
      <c r="AL56" s="192"/>
      <c r="AM56" s="179"/>
      <c r="AN56" s="179"/>
      <c r="AO56" s="182"/>
      <c r="AP56" s="189">
        <f t="shared" si="8"/>
        <v>0</v>
      </c>
    </row>
    <row r="57" spans="1:42" s="176" customFormat="1" ht="13.5" hidden="1" thickBot="1">
      <c r="A57" s="44" t="s">
        <v>218</v>
      </c>
      <c r="B57" s="181" t="s">
        <v>219</v>
      </c>
      <c r="C57" s="182">
        <v>200000000</v>
      </c>
      <c r="D57" s="182">
        <v>0</v>
      </c>
      <c r="E57" s="182"/>
      <c r="F57" s="182"/>
      <c r="G57" s="182"/>
      <c r="H57" s="182"/>
      <c r="I57" s="182"/>
      <c r="J57" s="182"/>
      <c r="K57" s="192"/>
      <c r="L57" s="192"/>
      <c r="M57" s="192"/>
      <c r="N57" s="182"/>
      <c r="O57" s="182"/>
      <c r="P57" s="179">
        <f>SUM(D57:O57)</f>
        <v>0</v>
      </c>
      <c r="Q57" s="182">
        <v>0</v>
      </c>
      <c r="R57" s="179"/>
      <c r="S57" s="179"/>
      <c r="T57" s="182"/>
      <c r="U57" s="179"/>
      <c r="V57" s="182"/>
      <c r="W57" s="182"/>
      <c r="X57" s="182"/>
      <c r="Y57" s="182"/>
      <c r="Z57" s="182"/>
      <c r="AA57" s="182"/>
      <c r="AB57" s="182"/>
      <c r="AC57" s="179">
        <f>SUM(Q57:AB57)</f>
        <v>0</v>
      </c>
      <c r="AD57" s="182">
        <v>0</v>
      </c>
      <c r="AE57" s="179"/>
      <c r="AF57" s="182"/>
      <c r="AG57" s="182"/>
      <c r="AH57" s="182"/>
      <c r="AI57" s="182"/>
      <c r="AJ57" s="182"/>
      <c r="AK57" s="182"/>
      <c r="AL57" s="192"/>
      <c r="AM57" s="179"/>
      <c r="AN57" s="182"/>
      <c r="AO57" s="182"/>
      <c r="AP57" s="180">
        <f>SUM(AD57:AO57)</f>
        <v>0</v>
      </c>
    </row>
    <row r="58" spans="1:42" s="30" customFormat="1" ht="18" customHeight="1" thickBot="1">
      <c r="A58" s="84"/>
      <c r="B58" s="184" t="s">
        <v>220</v>
      </c>
      <c r="C58" s="185">
        <f aca="true" t="shared" si="10" ref="C58:AP58">SUM(C59:C68)</f>
        <v>70912000000</v>
      </c>
      <c r="D58" s="185">
        <f t="shared" si="10"/>
        <v>5168235559</v>
      </c>
      <c r="E58" s="193">
        <f t="shared" si="10"/>
        <v>0</v>
      </c>
      <c r="F58" s="193">
        <f t="shared" si="10"/>
        <v>0</v>
      </c>
      <c r="G58" s="193">
        <f t="shared" si="10"/>
        <v>0</v>
      </c>
      <c r="H58" s="193">
        <f t="shared" si="10"/>
        <v>0</v>
      </c>
      <c r="I58" s="185">
        <f t="shared" si="10"/>
        <v>0</v>
      </c>
      <c r="J58" s="185">
        <f t="shared" si="10"/>
        <v>0</v>
      </c>
      <c r="K58" s="185">
        <f t="shared" si="10"/>
        <v>0</v>
      </c>
      <c r="L58" s="185">
        <f t="shared" si="10"/>
        <v>0</v>
      </c>
      <c r="M58" s="185">
        <f t="shared" si="10"/>
        <v>0</v>
      </c>
      <c r="N58" s="185">
        <f t="shared" si="10"/>
        <v>0</v>
      </c>
      <c r="O58" s="185">
        <f t="shared" si="10"/>
        <v>0</v>
      </c>
      <c r="P58" s="185">
        <f t="shared" si="10"/>
        <v>5168235559</v>
      </c>
      <c r="Q58" s="185">
        <f t="shared" si="10"/>
        <v>52083780</v>
      </c>
      <c r="R58" s="185">
        <f t="shared" si="10"/>
        <v>0</v>
      </c>
      <c r="S58" s="185">
        <f t="shared" si="10"/>
        <v>0</v>
      </c>
      <c r="T58" s="185">
        <f t="shared" si="10"/>
        <v>0</v>
      </c>
      <c r="U58" s="185">
        <f t="shared" si="10"/>
        <v>0</v>
      </c>
      <c r="V58" s="185">
        <f t="shared" si="10"/>
        <v>0</v>
      </c>
      <c r="W58" s="185">
        <f t="shared" si="10"/>
        <v>0</v>
      </c>
      <c r="X58" s="185">
        <f t="shared" si="10"/>
        <v>0</v>
      </c>
      <c r="Y58" s="185">
        <f t="shared" si="10"/>
        <v>0</v>
      </c>
      <c r="Z58" s="185">
        <f t="shared" si="10"/>
        <v>0</v>
      </c>
      <c r="AA58" s="185">
        <f t="shared" si="10"/>
        <v>0</v>
      </c>
      <c r="AB58" s="185">
        <f t="shared" si="10"/>
        <v>0</v>
      </c>
      <c r="AC58" s="185">
        <f t="shared" si="10"/>
        <v>52083780</v>
      </c>
      <c r="AD58" s="185">
        <f t="shared" si="10"/>
        <v>44050490</v>
      </c>
      <c r="AE58" s="185">
        <f t="shared" si="10"/>
        <v>0</v>
      </c>
      <c r="AF58" s="185">
        <f t="shared" si="10"/>
        <v>0</v>
      </c>
      <c r="AG58" s="185">
        <f t="shared" si="10"/>
        <v>0</v>
      </c>
      <c r="AH58" s="185">
        <f t="shared" si="10"/>
        <v>0</v>
      </c>
      <c r="AI58" s="185">
        <f t="shared" si="10"/>
        <v>0</v>
      </c>
      <c r="AJ58" s="185">
        <f t="shared" si="10"/>
        <v>0</v>
      </c>
      <c r="AK58" s="185">
        <f t="shared" si="10"/>
        <v>0</v>
      </c>
      <c r="AL58" s="185">
        <f t="shared" si="10"/>
        <v>0</v>
      </c>
      <c r="AM58" s="185">
        <f t="shared" si="10"/>
        <v>0</v>
      </c>
      <c r="AN58" s="185">
        <f t="shared" si="10"/>
        <v>0</v>
      </c>
      <c r="AO58" s="185">
        <f t="shared" si="10"/>
        <v>0</v>
      </c>
      <c r="AP58" s="168">
        <f t="shared" si="10"/>
        <v>44050490</v>
      </c>
    </row>
    <row r="59" spans="1:42" s="12" customFormat="1" ht="12.75">
      <c r="A59" s="194" t="s">
        <v>221</v>
      </c>
      <c r="B59" s="195" t="s">
        <v>222</v>
      </c>
      <c r="C59" s="178">
        <v>18918000000</v>
      </c>
      <c r="D59" s="178">
        <v>2902608494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96"/>
      <c r="P59" s="178">
        <f aca="true" t="shared" si="11" ref="P59:P68">SUM(D59:O59)</f>
        <v>2902608494</v>
      </c>
      <c r="Q59" s="178">
        <v>42583780</v>
      </c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96"/>
      <c r="AC59" s="178">
        <f aca="true" t="shared" si="12" ref="AC59:AC68">SUM(Q59:AB59)</f>
        <v>42583780</v>
      </c>
      <c r="AD59" s="178">
        <v>34550490</v>
      </c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96"/>
      <c r="AP59" s="188">
        <f aca="true" t="shared" si="13" ref="AP59:AP68">SUM(AD59:AO59)</f>
        <v>34550490</v>
      </c>
    </row>
    <row r="60" spans="1:42" s="12" customFormat="1" ht="12.75">
      <c r="A60" s="194" t="s">
        <v>223</v>
      </c>
      <c r="B60" s="195" t="s">
        <v>224</v>
      </c>
      <c r="C60" s="178">
        <v>5539000000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96"/>
      <c r="P60" s="178">
        <f t="shared" si="11"/>
        <v>0</v>
      </c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96"/>
      <c r="AC60" s="178">
        <f t="shared" si="12"/>
        <v>0</v>
      </c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96"/>
      <c r="AP60" s="188">
        <f t="shared" si="13"/>
        <v>0</v>
      </c>
    </row>
    <row r="61" spans="1:42" s="12" customFormat="1" ht="12.75">
      <c r="A61" s="194" t="s">
        <v>225</v>
      </c>
      <c r="B61" s="195" t="s">
        <v>226</v>
      </c>
      <c r="C61" s="178">
        <v>12779000000</v>
      </c>
      <c r="D61" s="178">
        <v>230623914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96"/>
      <c r="P61" s="178">
        <f t="shared" si="11"/>
        <v>230623914</v>
      </c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96"/>
      <c r="AC61" s="178">
        <f t="shared" si="12"/>
        <v>0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96"/>
      <c r="AP61" s="188">
        <f t="shared" si="13"/>
        <v>0</v>
      </c>
    </row>
    <row r="62" spans="1:42" s="12" customFormat="1" ht="12.75">
      <c r="A62" s="194" t="s">
        <v>227</v>
      </c>
      <c r="B62" s="195" t="s">
        <v>228</v>
      </c>
      <c r="C62" s="178">
        <v>2215000000</v>
      </c>
      <c r="D62" s="178">
        <v>8766714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96"/>
      <c r="P62" s="178">
        <f t="shared" si="11"/>
        <v>8766714</v>
      </c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96"/>
      <c r="AC62" s="178">
        <f t="shared" si="12"/>
        <v>0</v>
      </c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96"/>
      <c r="AP62" s="188">
        <f t="shared" si="13"/>
        <v>0</v>
      </c>
    </row>
    <row r="63" spans="1:42" s="12" customFormat="1" ht="12.75">
      <c r="A63" s="194" t="s">
        <v>229</v>
      </c>
      <c r="B63" s="195" t="s">
        <v>230</v>
      </c>
      <c r="C63" s="178">
        <v>3914000000</v>
      </c>
      <c r="D63" s="178">
        <v>11660639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96"/>
      <c r="P63" s="178">
        <f t="shared" si="11"/>
        <v>11660639</v>
      </c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96"/>
      <c r="AC63" s="178">
        <f t="shared" si="12"/>
        <v>0</v>
      </c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96"/>
      <c r="AP63" s="188">
        <f t="shared" si="13"/>
        <v>0</v>
      </c>
    </row>
    <row r="64" spans="1:42" s="12" customFormat="1" ht="12.75">
      <c r="A64" s="194" t="s">
        <v>231</v>
      </c>
      <c r="B64" s="195" t="s">
        <v>232</v>
      </c>
      <c r="C64" s="178">
        <v>16080000000</v>
      </c>
      <c r="D64" s="178">
        <v>1944392420</v>
      </c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96"/>
      <c r="P64" s="178">
        <f t="shared" si="11"/>
        <v>1944392420</v>
      </c>
      <c r="Q64" s="178">
        <v>9500000</v>
      </c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96"/>
      <c r="AC64" s="178">
        <f t="shared" si="12"/>
        <v>9500000</v>
      </c>
      <c r="AD64" s="178">
        <v>9500000</v>
      </c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96"/>
      <c r="AP64" s="188">
        <f t="shared" si="13"/>
        <v>9500000</v>
      </c>
    </row>
    <row r="65" spans="1:42" s="12" customFormat="1" ht="12.75">
      <c r="A65" s="194" t="s">
        <v>233</v>
      </c>
      <c r="B65" s="195" t="s">
        <v>234</v>
      </c>
      <c r="C65" s="178">
        <v>1880000000</v>
      </c>
      <c r="D65" s="178">
        <v>956966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96"/>
      <c r="P65" s="178">
        <f t="shared" si="11"/>
        <v>956966</v>
      </c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96"/>
      <c r="AC65" s="178">
        <f t="shared" si="12"/>
        <v>0</v>
      </c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96"/>
      <c r="AP65" s="188">
        <f t="shared" si="13"/>
        <v>0</v>
      </c>
    </row>
    <row r="66" spans="1:42" s="12" customFormat="1" ht="12.75">
      <c r="A66" s="194" t="s">
        <v>235</v>
      </c>
      <c r="B66" s="195" t="s">
        <v>236</v>
      </c>
      <c r="C66" s="178">
        <v>3157000000</v>
      </c>
      <c r="D66" s="178">
        <v>31445318</v>
      </c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96"/>
      <c r="P66" s="178">
        <f t="shared" si="11"/>
        <v>31445318</v>
      </c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96"/>
      <c r="AC66" s="178">
        <f t="shared" si="12"/>
        <v>0</v>
      </c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96"/>
      <c r="AP66" s="188">
        <f t="shared" si="13"/>
        <v>0</v>
      </c>
    </row>
    <row r="67" spans="1:42" s="12" customFormat="1" ht="12.75">
      <c r="A67" s="194" t="s">
        <v>237</v>
      </c>
      <c r="B67" s="195" t="s">
        <v>238</v>
      </c>
      <c r="C67" s="178">
        <v>3833000000</v>
      </c>
      <c r="D67" s="178">
        <v>19494064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96"/>
      <c r="P67" s="178">
        <f t="shared" si="11"/>
        <v>19494064</v>
      </c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96"/>
      <c r="AC67" s="178">
        <f t="shared" si="12"/>
        <v>0</v>
      </c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96"/>
      <c r="AP67" s="188">
        <f t="shared" si="13"/>
        <v>0</v>
      </c>
    </row>
    <row r="68" spans="1:42" s="12" customFormat="1" ht="13.5" thickBot="1">
      <c r="A68" s="194" t="s">
        <v>239</v>
      </c>
      <c r="B68" s="195" t="s">
        <v>240</v>
      </c>
      <c r="C68" s="178">
        <v>2597000000</v>
      </c>
      <c r="D68" s="178">
        <v>18287030</v>
      </c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96"/>
      <c r="P68" s="178">
        <f t="shared" si="11"/>
        <v>18287030</v>
      </c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96"/>
      <c r="AC68" s="178">
        <f t="shared" si="12"/>
        <v>0</v>
      </c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96"/>
      <c r="AP68" s="188">
        <f t="shared" si="13"/>
        <v>0</v>
      </c>
    </row>
    <row r="69" spans="1:42" s="197" customFormat="1" ht="13.5" thickBot="1">
      <c r="A69" s="238" t="s">
        <v>50</v>
      </c>
      <c r="B69" s="239"/>
      <c r="C69" s="185">
        <f>SUM(C58)</f>
        <v>70912000000</v>
      </c>
      <c r="D69" s="185">
        <f>SUM(D58)</f>
        <v>5168235559</v>
      </c>
      <c r="E69" s="185">
        <f aca="true" t="shared" si="14" ref="E69:AO69">SUM(E14+E42+E55+E58)</f>
        <v>0</v>
      </c>
      <c r="F69" s="185">
        <f t="shared" si="14"/>
        <v>0</v>
      </c>
      <c r="G69" s="185">
        <f t="shared" si="14"/>
        <v>0</v>
      </c>
      <c r="H69" s="185">
        <f t="shared" si="14"/>
        <v>0</v>
      </c>
      <c r="I69" s="185">
        <f t="shared" si="14"/>
        <v>0</v>
      </c>
      <c r="J69" s="185">
        <f t="shared" si="14"/>
        <v>0</v>
      </c>
      <c r="K69" s="185">
        <f t="shared" si="14"/>
        <v>0</v>
      </c>
      <c r="L69" s="185">
        <f t="shared" si="14"/>
        <v>0</v>
      </c>
      <c r="M69" s="185">
        <f t="shared" si="14"/>
        <v>0</v>
      </c>
      <c r="N69" s="185">
        <f t="shared" si="14"/>
        <v>0</v>
      </c>
      <c r="O69" s="185">
        <f t="shared" si="14"/>
        <v>0</v>
      </c>
      <c r="P69" s="185">
        <f>SUM(P58)</f>
        <v>5168235559</v>
      </c>
      <c r="Q69" s="185">
        <f>SUM(Q58)</f>
        <v>52083780</v>
      </c>
      <c r="R69" s="185">
        <f t="shared" si="14"/>
        <v>0</v>
      </c>
      <c r="S69" s="185">
        <f t="shared" si="14"/>
        <v>0</v>
      </c>
      <c r="T69" s="185">
        <f t="shared" si="14"/>
        <v>0</v>
      </c>
      <c r="U69" s="185">
        <f t="shared" si="14"/>
        <v>0</v>
      </c>
      <c r="V69" s="185">
        <f t="shared" si="14"/>
        <v>0</v>
      </c>
      <c r="W69" s="185">
        <f t="shared" si="14"/>
        <v>0</v>
      </c>
      <c r="X69" s="185">
        <f t="shared" si="14"/>
        <v>0</v>
      </c>
      <c r="Y69" s="185">
        <f t="shared" si="14"/>
        <v>0</v>
      </c>
      <c r="Z69" s="185">
        <f t="shared" si="14"/>
        <v>0</v>
      </c>
      <c r="AA69" s="185">
        <f t="shared" si="14"/>
        <v>0</v>
      </c>
      <c r="AB69" s="185">
        <f t="shared" si="14"/>
        <v>0</v>
      </c>
      <c r="AC69" s="185">
        <f>SUM(AC58)</f>
        <v>52083780</v>
      </c>
      <c r="AD69" s="185">
        <f>SUM(AD58)</f>
        <v>44050490</v>
      </c>
      <c r="AE69" s="185">
        <f t="shared" si="14"/>
        <v>0</v>
      </c>
      <c r="AF69" s="185">
        <f t="shared" si="14"/>
        <v>0</v>
      </c>
      <c r="AG69" s="185">
        <f t="shared" si="14"/>
        <v>0</v>
      </c>
      <c r="AH69" s="185">
        <f t="shared" si="14"/>
        <v>0</v>
      </c>
      <c r="AI69" s="185">
        <f t="shared" si="14"/>
        <v>0</v>
      </c>
      <c r="AJ69" s="185">
        <f t="shared" si="14"/>
        <v>0</v>
      </c>
      <c r="AK69" s="185">
        <f t="shared" si="14"/>
        <v>0</v>
      </c>
      <c r="AL69" s="185">
        <f t="shared" si="14"/>
        <v>0</v>
      </c>
      <c r="AM69" s="185">
        <f t="shared" si="14"/>
        <v>0</v>
      </c>
      <c r="AN69" s="185">
        <f t="shared" si="14"/>
        <v>0</v>
      </c>
      <c r="AO69" s="185">
        <f t="shared" si="14"/>
        <v>0</v>
      </c>
      <c r="AP69" s="168">
        <f>SUM(AP58)</f>
        <v>44050490</v>
      </c>
    </row>
    <row r="70" spans="1:42" ht="12.75">
      <c r="A70" s="198" t="s">
        <v>241</v>
      </c>
      <c r="B70" s="19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1"/>
    </row>
    <row r="71" spans="1:42" ht="12.75">
      <c r="A71" s="123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2"/>
    </row>
    <row r="72" spans="1:42" ht="12.75">
      <c r="A72" s="123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2"/>
    </row>
    <row r="73" spans="1:42" ht="12.75">
      <c r="A73" s="123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2"/>
    </row>
    <row r="74" spans="1:42" ht="12.75">
      <c r="A74" s="123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2"/>
    </row>
    <row r="75" spans="1:42" ht="9.75" customHeight="1" thickBot="1">
      <c r="A75" s="123"/>
      <c r="B75" s="203"/>
      <c r="C75" s="3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00"/>
      <c r="AL75" s="200"/>
      <c r="AM75" s="200"/>
      <c r="AN75" s="200"/>
      <c r="AO75" s="200"/>
      <c r="AP75" s="200"/>
    </row>
    <row r="76" spans="1:42" ht="18.75" customHeight="1">
      <c r="A76" s="123"/>
      <c r="B76" s="204" t="s">
        <v>242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00"/>
      <c r="AM76" s="200"/>
      <c r="AN76" s="200"/>
      <c r="AO76" s="200"/>
      <c r="AP76" s="202"/>
    </row>
    <row r="77" spans="1:42" ht="0.75" customHeight="1" thickBot="1">
      <c r="A77" s="20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45" customHeight="1">
      <c r="A80" s="233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</row>
    <row r="81" spans="1:42" ht="12.75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</row>
    <row r="82" spans="1:42" ht="12.75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</row>
  </sheetData>
  <mergeCells count="9">
    <mergeCell ref="A1:AP1"/>
    <mergeCell ref="A2:AP2"/>
    <mergeCell ref="A3:AP3"/>
    <mergeCell ref="A4:AP4"/>
    <mergeCell ref="A80:AP80"/>
    <mergeCell ref="A5:AP5"/>
    <mergeCell ref="A69:B69"/>
    <mergeCell ref="X75:AJ75"/>
    <mergeCell ref="X76:AK7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2008-07-14T22:06:09Z</cp:lastPrinted>
  <dcterms:created xsi:type="dcterms:W3CDTF">1999-04-05T19:37:02Z</dcterms:created>
  <dcterms:modified xsi:type="dcterms:W3CDTF">2008-07-30T21:37:45Z</dcterms:modified>
  <cp:category/>
  <cp:version/>
  <cp:contentType/>
  <cp:contentStatus/>
</cp:coreProperties>
</file>