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32760" windowWidth="10230" windowHeight="79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<sst xmlns="http://schemas.openxmlformats.org/spreadsheetml/2006/main" count="234" uniqueCount="147">
  <si>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</si>
  <si>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</si>
  <si>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</si>
  <si>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</si>
  <si>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</si>
  <si>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</si>
  <si>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</si>
  <si>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</si>
  <si>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</si>
  <si>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</si>
  <si>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</si>
  <si>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</si>
  <si>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</si>
  <si>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</si>
  <si>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</si>
  <si>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</si>
  <si>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</si>
  <si>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</si>
  <si>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</si>
  <si>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</si>
  <si>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</si>
  <si>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</si>
  <si>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</si>
  <si>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</si>
  <si>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</si>
  <si>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</si>
  <si>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</si>
  <si>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</si>
  <si>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</si>
  <si>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</si>
  <si>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</si>
  <si>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</si>
  <si>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</si>
  <si>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</si>
  <si>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</si>
  <si>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</si>
  <si>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</si>
  <si>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</si>
  <si>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</si>
  <si>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</si>
  <si>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</si>
  <si>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</si>
  <si>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</si>
  <si>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</si>
  <si>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</si>
  <si>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</si>
  <si>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</si>
  <si>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</si>
  <si>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</si>
  <si>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</si>
  <si>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</si>
  <si>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</si>
  <si>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</si>
  <si>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</si>
  <si>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</si>
  <si>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</si>
  <si>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</si>
  <si>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</si>
  <si>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</si>
  <si>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</si>
  <si>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</si>
  <si>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</si>
  <si>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</si>
  <si>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</si>
  <si>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</si>
  <si>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</si>
  <si>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</si>
  <si>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</si>
  <si>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</si>
  <si>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</si>
  <si>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</si>
  <si>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</si>
  <si>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</si>
  <si>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</si>
  <si>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</si>
  <si>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</si>
  <si>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</si>
  <si>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</si>
  <si>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</si>
  <si>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</si>
  <si>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</si>
  <si>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</si>
  <si>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</si>
  <si>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</si>
  <si>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</si>
  <si>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</si>
  <si>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</si>
  <si>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</si>
  <si>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</si>
  <si>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</si>
  <si>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</si>
  <si>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</si>
  <si>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</si>
  <si>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</si>
  <si>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</si>
  <si>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</si>
  <si>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</si>
  <si>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</si>
  <si>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</si>
  <si>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</si>
  <si>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</si>
  <si>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</si>
  <si>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</si>
  <si>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</si>
  <si>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</si>
  <si>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</si>
  <si>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</si>
  <si>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</si>
  <si>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</si>
  <si>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</si>
  <si>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</si>
  <si>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</si>
  <si>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</si>
  <si>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</si>
  <si>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</si>
  <si>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</si>
  <si>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</si>
  <si>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</si>
  <si>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</si>
  <si>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</si>
  <si>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</si>
  <si>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</si>
  <si>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A-02-02-02-006-009</t>
  </si>
  <si>
    <t>SERVICIOS DE DISTRIBUCIÓN DE ELECTRICIDAD, GAS Y AGUA (POR CUENTA PROPIA)</t>
  </si>
  <si>
    <t>A-02-02-02-008</t>
  </si>
  <si>
    <t>SERVICIOS PRESTADOS A LAS EMPRESAS Y SERVICIOS DE PRODUCCIÓN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</si>
  <si>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</si>
  <si>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</si>
  <si>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</si>
  <si>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</si>
  <si>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A-02-02-02-009</t>
  </si>
  <si>
    <t>SERVICIOS PARA LA COMUNIDAD, SOCIALES Y PERSONALES</t>
  </si>
  <si>
    <t>A-02-02-02-009-004</t>
  </si>
  <si>
    <t>SERVICIOS DE ALCANTARILLADO, RECOLECCIÓN, TRATAMIENTO Y DISPOSICIÓN DE DESECHOS Y OTROS SERVICIOS DE SANEAMIENTO AMBIENTAL</t>
  </si>
  <si>
    <t xml:space="preserve">FUNCIONAMIENTO </t>
  </si>
  <si>
    <t>ADQUISICIÓN DE BIENES  Y SERVICIOS</t>
  </si>
  <si>
    <t>ADQUISICIONES DIFERENTES DE ACTIVOS</t>
  </si>
  <si>
    <t>A-02-01</t>
  </si>
  <si>
    <t>ADQUISICIÓN DE ACTIVOS NO FINANCIEROS</t>
  </si>
  <si>
    <t>A-02-01-01-004</t>
  </si>
  <si>
    <t>MAQUINARIA Y EQUIPO</t>
  </si>
  <si>
    <t>A-02-01-01-004-009</t>
  </si>
  <si>
    <t>EQUIPO DE TRANSPORTE</t>
  </si>
  <si>
    <t>A-08-03</t>
  </si>
  <si>
    <t>TASAS Y DERECHOS ADMINISTRATIVOS</t>
  </si>
  <si>
    <t>Diciembre - Vigencia 2023</t>
  </si>
  <si>
    <t>Diciembre- Vigencia 2023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</si>
</sst>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5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4" fillId="33" borderId="10" xfId="0" applyNumberFormat="1" applyFont="1" applyFill="1" applyBorder="1" applyAlignment="1">
      <alignment horizontal="center" vertical="center" wrapText="1" readingOrder="1"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54" fillId="33" borderId="10" xfId="0" applyNumberFormat="1" applyFont="1" applyFill="1" applyBorder="1" applyAlignment="1">
      <alignment horizontal="center" vertical="center" wrapText="1" readingOrder="1"/>
    </xf>
    <xf numFmtId="180" fontId="2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55" fillId="0" borderId="12" xfId="0" applyNumberFormat="1" applyFont="1" applyFill="1" applyBorder="1" applyAlignment="1">
      <alignment vertical="center" wrapText="1" readingOrder="1"/>
    </xf>
    <xf numFmtId="180" fontId="55" fillId="0" borderId="12" xfId="0" applyNumberFormat="1" applyFont="1" applyFill="1" applyBorder="1" applyAlignment="1">
      <alignment horizontal="center" vertical="center" wrapText="1" readingOrder="1"/>
    </xf>
    <xf numFmtId="180" fontId="55" fillId="0" borderId="13" xfId="0" applyNumberFormat="1" applyFont="1" applyFill="1" applyBorder="1" applyAlignment="1">
      <alignment vertical="center" wrapText="1" readingOrder="1"/>
    </xf>
    <xf numFmtId="180" fontId="55" fillId="0" borderId="13" xfId="0" applyNumberFormat="1" applyFont="1" applyFill="1" applyBorder="1" applyAlignment="1">
      <alignment horizontal="center" vertical="center" wrapText="1" readingOrder="1"/>
    </xf>
    <xf numFmtId="180" fontId="56" fillId="0" borderId="0" xfId="0" applyNumberFormat="1" applyFont="1" applyFill="1" applyBorder="1" applyAlignment="1">
      <alignment horizontal="center" vertical="center" wrapText="1" readingOrder="1"/>
    </xf>
    <xf numFmtId="180" fontId="56" fillId="0" borderId="0" xfId="0" applyNumberFormat="1" applyFont="1" applyFill="1" applyBorder="1" applyAlignment="1">
      <alignment vertical="center" wrapText="1" readingOrder="1"/>
    </xf>
    <xf numFmtId="180" fontId="5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56" fillId="0" borderId="0" xfId="0" applyNumberFormat="1" applyFont="1" applyFill="1" applyBorder="1" applyAlignment="1">
      <alignment horizontal="center" vertical="center" wrapText="1" readingOrder="1"/>
    </xf>
    <xf numFmtId="3" fontId="56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 horizontal="left"/>
      <protection locked="0"/>
    </xf>
    <xf numFmtId="180" fontId="2" fillId="0" borderId="0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80" fontId="2" fillId="0" borderId="19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80" fontId="55" fillId="0" borderId="22" xfId="0" applyNumberFormat="1" applyFont="1" applyFill="1" applyBorder="1" applyAlignment="1">
      <alignment vertical="center" wrapText="1" readingOrder="1"/>
    </xf>
    <xf numFmtId="179" fontId="5" fillId="0" borderId="0" xfId="49" applyFont="1" applyFill="1" applyBorder="1" applyAlignment="1">
      <alignment/>
    </xf>
    <xf numFmtId="180" fontId="4" fillId="0" borderId="19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54" fillId="35" borderId="10" xfId="0" applyNumberFormat="1" applyFont="1" applyFill="1" applyBorder="1" applyAlignment="1">
      <alignment vertical="center" wrapText="1" readingOrder="1"/>
    </xf>
    <xf numFmtId="180" fontId="54" fillId="35" borderId="10" xfId="0" applyNumberFormat="1" applyFont="1" applyFill="1" applyBorder="1" applyAlignment="1">
      <alignment horizontal="center" vertical="center" wrapText="1" readingOrder="1"/>
    </xf>
    <xf numFmtId="180" fontId="54" fillId="33" borderId="23" xfId="0" applyNumberFormat="1" applyFont="1" applyFill="1" applyBorder="1" applyAlignment="1">
      <alignment horizontal="center" vertical="center" wrapText="1" readingOrder="1"/>
    </xf>
    <xf numFmtId="180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0" fontId="56" fillId="35" borderId="10" xfId="0" applyNumberFormat="1" applyFont="1" applyFill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57" fillId="35" borderId="10" xfId="0" applyNumberFormat="1" applyFont="1" applyFill="1" applyBorder="1" applyAlignment="1">
      <alignment vertical="center" wrapText="1" readingOrder="1"/>
    </xf>
    <xf numFmtId="180" fontId="57" fillId="35" borderId="10" xfId="0" applyNumberFormat="1" applyFont="1" applyFill="1" applyBorder="1" applyAlignment="1">
      <alignment horizontal="center" vertical="center" wrapText="1" readingOrder="1"/>
    </xf>
    <xf numFmtId="180" fontId="55" fillId="0" borderId="24" xfId="0" applyNumberFormat="1" applyFont="1" applyFill="1" applyBorder="1" applyAlignment="1">
      <alignment vertical="center" wrapText="1" readingOrder="1"/>
    </xf>
    <xf numFmtId="180" fontId="55" fillId="0" borderId="11" xfId="0" applyNumberFormat="1" applyFont="1" applyFill="1" applyBorder="1" applyAlignment="1">
      <alignment vertical="center" wrapText="1" readingOrder="1"/>
    </xf>
    <xf numFmtId="180" fontId="55" fillId="0" borderId="11" xfId="0" applyNumberFormat="1" applyFont="1" applyFill="1" applyBorder="1" applyAlignment="1">
      <alignment horizontal="center" vertical="center" wrapText="1" readingOrder="1"/>
    </xf>
    <xf numFmtId="180" fontId="55" fillId="0" borderId="11" xfId="0" applyNumberFormat="1" applyFont="1" applyFill="1" applyBorder="1" applyAlignment="1">
      <alignment horizontal="left" vertical="center" wrapText="1" indent="3" readingOrder="1"/>
    </xf>
    <xf numFmtId="180" fontId="55" fillId="0" borderId="13" xfId="0" applyNumberFormat="1" applyFont="1" applyFill="1" applyBorder="1" applyAlignment="1">
      <alignment horizontal="left" vertical="center" wrapText="1" indent="3" readingOrder="1"/>
    </xf>
    <xf numFmtId="180" fontId="55" fillId="0" borderId="12" xfId="0" applyNumberFormat="1" applyFont="1" applyFill="1" applyBorder="1" applyAlignment="1">
      <alignment horizontal="left" vertical="center" wrapText="1" indent="3" readingOrder="1"/>
    </xf>
    <xf numFmtId="180" fontId="55" fillId="0" borderId="22" xfId="0" applyNumberFormat="1" applyFont="1" applyFill="1" applyBorder="1" applyAlignment="1">
      <alignment horizontal="center" vertical="center" wrapText="1" readingOrder="1"/>
    </xf>
    <xf numFmtId="180" fontId="55" fillId="0" borderId="22" xfId="0" applyNumberFormat="1" applyFont="1" applyFill="1" applyBorder="1" applyAlignment="1">
      <alignment horizontal="left" vertical="center" wrapText="1" indent="2" readingOrder="1"/>
    </xf>
    <xf numFmtId="180" fontId="55" fillId="0" borderId="11" xfId="0" applyNumberFormat="1" applyFont="1" applyFill="1" applyBorder="1" applyAlignment="1">
      <alignment horizontal="left" vertical="center" wrapText="1" indent="1" readingOrder="1"/>
    </xf>
    <xf numFmtId="0" fontId="54" fillId="35" borderId="10" xfId="0" applyNumberFormat="1" applyFont="1" applyFill="1" applyBorder="1" applyAlignment="1">
      <alignment horizontal="center" vertical="center" wrapText="1" readingOrder="1"/>
    </xf>
    <xf numFmtId="0" fontId="56" fillId="35" borderId="10" xfId="0" applyNumberFormat="1" applyFont="1" applyFill="1" applyBorder="1" applyAlignment="1">
      <alignment vertical="center" wrapText="1" readingOrder="1"/>
    </xf>
    <xf numFmtId="3" fontId="56" fillId="35" borderId="10" xfId="0" applyNumberFormat="1" applyFont="1" applyFill="1" applyBorder="1" applyAlignment="1">
      <alignment vertical="center" wrapText="1" readingOrder="1"/>
    </xf>
    <xf numFmtId="0" fontId="54" fillId="35" borderId="10" xfId="0" applyNumberFormat="1" applyFont="1" applyFill="1" applyBorder="1" applyAlignment="1">
      <alignment vertical="center" wrapText="1" readingOrder="1"/>
    </xf>
    <xf numFmtId="0" fontId="55" fillId="0" borderId="23" xfId="0" applyNumberFormat="1" applyFont="1" applyFill="1" applyBorder="1" applyAlignment="1">
      <alignment vertical="center" wrapText="1" readingOrder="1"/>
    </xf>
    <xf numFmtId="0" fontId="55" fillId="0" borderId="23" xfId="0" applyNumberFormat="1" applyFont="1" applyFill="1" applyBorder="1" applyAlignment="1">
      <alignment horizontal="center" vertical="center" wrapText="1" readingOrder="1"/>
    </xf>
    <xf numFmtId="180" fontId="55" fillId="0" borderId="25" xfId="0" applyNumberFormat="1" applyFont="1" applyFill="1" applyBorder="1" applyAlignment="1">
      <alignment vertical="center" wrapText="1" readingOrder="1"/>
    </xf>
    <xf numFmtId="180" fontId="55" fillId="0" borderId="25" xfId="0" applyNumberFormat="1" applyFont="1" applyFill="1" applyBorder="1" applyAlignment="1">
      <alignment horizontal="center" vertical="center" wrapText="1" readingOrder="1"/>
    </xf>
    <xf numFmtId="180" fontId="55" fillId="0" borderId="25" xfId="0" applyNumberFormat="1" applyFont="1" applyFill="1" applyBorder="1" applyAlignment="1">
      <alignment horizontal="left" vertical="center" wrapText="1" indent="3" readingOrder="1"/>
    </xf>
    <xf numFmtId="180" fontId="55" fillId="35" borderId="12" xfId="0" applyNumberFormat="1" applyFont="1" applyFill="1" applyBorder="1" applyAlignment="1">
      <alignment horizontal="center" vertical="center" wrapText="1" readingOrder="1"/>
    </xf>
    <xf numFmtId="180" fontId="55" fillId="35" borderId="12" xfId="0" applyNumberFormat="1" applyFont="1" applyFill="1" applyBorder="1" applyAlignment="1">
      <alignment horizontal="left" vertical="center" wrapText="1" indent="1" readingOrder="1"/>
    </xf>
    <xf numFmtId="180" fontId="55" fillId="35" borderId="10" xfId="0" applyNumberFormat="1" applyFont="1" applyFill="1" applyBorder="1" applyAlignment="1">
      <alignment vertical="center" wrapText="1" readingOrder="1"/>
    </xf>
    <xf numFmtId="0" fontId="55" fillId="0" borderId="26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horizontal="justify" vertical="center" wrapText="1" readingOrder="1"/>
    </xf>
    <xf numFmtId="180" fontId="2" fillId="0" borderId="28" xfId="0" applyNumberFormat="1" applyFont="1" applyFill="1" applyBorder="1" applyAlignment="1">
      <alignment vertical="center" wrapText="1" readingOrder="1"/>
    </xf>
    <xf numFmtId="3" fontId="55" fillId="0" borderId="28" xfId="0" applyNumberFormat="1" applyFont="1" applyFill="1" applyBorder="1" applyAlignment="1">
      <alignment vertical="center" wrapText="1" readingOrder="1"/>
    </xf>
    <xf numFmtId="3" fontId="56" fillId="35" borderId="23" xfId="0" applyNumberFormat="1" applyFont="1" applyFill="1" applyBorder="1" applyAlignment="1">
      <alignment vertical="center" wrapText="1" readingOrder="1"/>
    </xf>
    <xf numFmtId="3" fontId="55" fillId="0" borderId="24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/>
    </xf>
    <xf numFmtId="180" fontId="55" fillId="0" borderId="24" xfId="0" applyNumberFormat="1" applyFont="1" applyFill="1" applyBorder="1" applyAlignment="1">
      <alignment horizontal="center" vertical="center" wrapText="1" readingOrder="1"/>
    </xf>
    <xf numFmtId="180" fontId="55" fillId="0" borderId="24" xfId="0" applyNumberFormat="1" applyFont="1" applyFill="1" applyBorder="1" applyAlignment="1">
      <alignment horizontal="left" vertical="center" wrapText="1" indent="2" readingOrder="1"/>
    </xf>
    <xf numFmtId="180" fontId="55" fillId="0" borderId="12" xfId="0" applyNumberFormat="1" applyFont="1" applyFill="1" applyBorder="1" applyAlignment="1">
      <alignment horizontal="left" vertical="center" wrapText="1" indent="2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55" fillId="35" borderId="10" xfId="0" applyNumberFormat="1" applyFont="1" applyFill="1" applyBorder="1" applyAlignment="1">
      <alignment horizontal="left" vertical="center" wrapText="1" indent="1" readingOrder="1"/>
    </xf>
    <xf numFmtId="180" fontId="55" fillId="0" borderId="11" xfId="0" applyNumberFormat="1" applyFont="1" applyFill="1" applyBorder="1" applyAlignment="1">
      <alignment horizontal="left" vertical="center" wrapText="1" indent="2" readingOrder="1"/>
    </xf>
    <xf numFmtId="180" fontId="55" fillId="0" borderId="13" xfId="0" applyNumberFormat="1" applyFont="1" applyFill="1" applyBorder="1" applyAlignment="1">
      <alignment horizontal="left" vertical="center" wrapText="1" indent="2" readingOrder="1"/>
    </xf>
    <xf numFmtId="180" fontId="55" fillId="0" borderId="24" xfId="0" applyNumberFormat="1" applyFont="1" applyBorder="1" applyAlignment="1">
      <alignment vertical="center" wrapText="1" readingOrder="1"/>
    </xf>
    <xf numFmtId="180" fontId="54" fillId="33" borderId="29" xfId="0" applyNumberFormat="1" applyFont="1" applyFill="1" applyBorder="1" applyAlignment="1">
      <alignment horizontal="center" vertical="center" wrapText="1" readingOrder="1"/>
    </xf>
    <xf numFmtId="3" fontId="54" fillId="33" borderId="23" xfId="0" applyNumberFormat="1" applyFont="1" applyFill="1" applyBorder="1" applyAlignment="1">
      <alignment horizontal="center" vertical="center" wrapText="1" readingOrder="1"/>
    </xf>
    <xf numFmtId="0" fontId="54" fillId="33" borderId="10" xfId="0" applyFont="1" applyFill="1" applyBorder="1" applyAlignment="1">
      <alignment horizontal="left" vertical="center" wrapText="1" readingOrder="1"/>
    </xf>
    <xf numFmtId="0" fontId="54" fillId="33" borderId="10" xfId="0" applyFont="1" applyFill="1" applyBorder="1" applyAlignment="1">
      <alignment horizontal="center" vertical="center" wrapText="1" readingOrder="1"/>
    </xf>
    <xf numFmtId="0" fontId="56" fillId="33" borderId="10" xfId="0" applyFont="1" applyFill="1" applyBorder="1" applyAlignment="1">
      <alignment horizontal="left" vertical="center" wrapText="1" readingOrder="1"/>
    </xf>
    <xf numFmtId="0" fontId="57" fillId="33" borderId="10" xfId="0" applyFont="1" applyFill="1" applyBorder="1" applyAlignment="1">
      <alignment horizontal="left" vertical="center" wrapText="1" readingOrder="1"/>
    </xf>
    <xf numFmtId="0" fontId="58" fillId="33" borderId="10" xfId="0" applyFont="1" applyFill="1" applyBorder="1" applyAlignment="1">
      <alignment horizontal="left" vertical="center" wrapText="1" readingOrder="1"/>
    </xf>
    <xf numFmtId="0" fontId="58" fillId="33" borderId="10" xfId="0" applyFont="1" applyFill="1" applyBorder="1" applyAlignment="1">
      <alignment horizontal="center" vertical="center" wrapText="1" readingOrder="1"/>
    </xf>
    <xf numFmtId="0" fontId="58" fillId="35" borderId="10" xfId="0" applyNumberFormat="1" applyFont="1" applyFill="1" applyBorder="1" applyAlignment="1">
      <alignment horizontal="left" vertical="center" wrapText="1" readingOrder="1"/>
    </xf>
    <xf numFmtId="0" fontId="55" fillId="0" borderId="26" xfId="0" applyFont="1" applyBorder="1" applyAlignment="1">
      <alignment vertical="center" wrapText="1" readingOrder="1"/>
    </xf>
    <xf numFmtId="0" fontId="55" fillId="0" borderId="23" xfId="0" applyFont="1" applyBorder="1" applyAlignment="1">
      <alignment horizontal="center" vertical="center" wrapText="1" readingOrder="1"/>
    </xf>
    <xf numFmtId="0" fontId="55" fillId="0" borderId="27" xfId="0" applyFont="1" applyBorder="1" applyAlignment="1">
      <alignment horizontal="justify" vertical="center" wrapText="1" readingOrder="1"/>
    </xf>
    <xf numFmtId="3" fontId="54" fillId="33" borderId="23" xfId="0" applyNumberFormat="1" applyFont="1" applyFill="1" applyBorder="1" applyAlignment="1">
      <alignment horizontal="right" vertical="center" wrapText="1" readingOrder="1"/>
    </xf>
    <xf numFmtId="3" fontId="55" fillId="0" borderId="13" xfId="0" applyNumberFormat="1" applyFont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8" fillId="0" borderId="0" xfId="0" applyNumberFormat="1" applyFont="1" applyFill="1" applyBorder="1" applyAlignment="1">
      <alignment/>
    </xf>
    <xf numFmtId="180" fontId="2" fillId="0" borderId="13" xfId="0" applyNumberFormat="1" applyFont="1" applyFill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180" fontId="3" fillId="0" borderId="0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180" fontId="4" fillId="0" borderId="34" xfId="0" applyNumberFormat="1" applyFont="1" applyFill="1" applyBorder="1" applyAlignment="1">
      <alignment horizontal="center" vertical="center"/>
    </xf>
    <xf numFmtId="180" fontId="4" fillId="0" borderId="35" xfId="0" applyNumberFormat="1" applyFont="1" applyFill="1" applyBorder="1" applyAlignment="1">
      <alignment horizontal="center" vertical="center"/>
    </xf>
    <xf numFmtId="180" fontId="4" fillId="0" borderId="36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right"/>
    </xf>
    <xf numFmtId="180" fontId="4" fillId="0" borderId="20" xfId="0" applyNumberFormat="1" applyFont="1" applyFill="1" applyBorder="1" applyAlignment="1">
      <alignment horizontal="right"/>
    </xf>
    <xf numFmtId="0" fontId="56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80" fontId="4" fillId="0" borderId="14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1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0</xdr:row>
      <xdr:rowOff>219075</xdr:rowOff>
    </xdr:from>
    <xdr:to>
      <xdr:col>2</xdr:col>
      <xdr:colOff>2209800</xdr:colOff>
      <xdr:row>2</xdr:row>
      <xdr:rowOff>123825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219075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1</xdr:col>
      <xdr:colOff>276225</xdr:colOff>
      <xdr:row>2</xdr:row>
      <xdr:rowOff>95250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0</xdr:row>
      <xdr:rowOff>180975</xdr:rowOff>
    </xdr:from>
    <xdr:to>
      <xdr:col>2</xdr:col>
      <xdr:colOff>2305050</xdr:colOff>
      <xdr:row>2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180975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1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981075</xdr:colOff>
      <xdr:row>0</xdr:row>
      <xdr:rowOff>114300</xdr:rowOff>
    </xdr:from>
    <xdr:to>
      <xdr:col>2</xdr:col>
      <xdr:colOff>2524125</xdr:colOff>
      <xdr:row>2</xdr:row>
      <xdr:rowOff>114300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114300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/Informe%20FONDANE%20Gastos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/Informe%20FONDANE%20CxP%2020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FONDANE%20Gastos%20202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anegovco-my.sharepoint.com/personal/jrpedrozar_dane_gov_co/Documents/INFORMES%20EJEC%20PPTAL%202023%20-%20copia/Informe%20Reservas%20FONDANE%20202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AN%20PEDROZA\AppData\Local\Temp\wz3c72\JUNIO%202023\Informe%20FONDANE%20Gastos%20202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UAN%20PEDROZA\AppData\Local\Temp\wz3c72\JUNIO%202023\Informe%20Reservas%20FONDANE%20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23%20Semestre%20I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23%20Semestre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26"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11">
          <cell r="D11">
            <v>3006.667</v>
          </cell>
          <cell r="E11">
            <v>3006.667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4">
          <cell r="D14">
            <v>0.8923300000000001</v>
          </cell>
          <cell r="E14">
            <v>0.8923300000000001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6">
          <cell r="D16">
            <v>55223.46382</v>
          </cell>
          <cell r="E16">
            <v>55223.46382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H11">
            <v>0</v>
          </cell>
          <cell r="I11">
            <v>0</v>
          </cell>
          <cell r="J11">
            <v>330450</v>
          </cell>
          <cell r="K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H16">
            <v>602533.33333</v>
          </cell>
          <cell r="I16">
            <v>0</v>
          </cell>
          <cell r="J16">
            <v>0</v>
          </cell>
          <cell r="K16">
            <v>500</v>
          </cell>
          <cell r="U16">
            <v>97177.83839</v>
          </cell>
          <cell r="V16">
            <v>102611.01249</v>
          </cell>
          <cell r="W16">
            <v>104996.94389</v>
          </cell>
          <cell r="X16">
            <v>97360.35008</v>
          </cell>
          <cell r="AU16">
            <v>97134.0314</v>
          </cell>
          <cell r="AV16">
            <v>93551.86698</v>
          </cell>
          <cell r="AW16">
            <v>104110.55289</v>
          </cell>
          <cell r="AX16">
            <v>107349.69008</v>
          </cell>
        </row>
        <row r="18">
          <cell r="H18">
            <v>2500</v>
          </cell>
          <cell r="I18">
            <v>0.2008</v>
          </cell>
          <cell r="J18">
            <v>0.012</v>
          </cell>
          <cell r="K18">
            <v>0</v>
          </cell>
          <cell r="U18">
            <v>2500</v>
          </cell>
          <cell r="V18">
            <v>0.2008</v>
          </cell>
          <cell r="W18">
            <v>0.012</v>
          </cell>
          <cell r="X18">
            <v>0</v>
          </cell>
          <cell r="AU18">
            <v>382.942</v>
          </cell>
          <cell r="AV18">
            <v>0.2008</v>
          </cell>
          <cell r="AW18">
            <v>1.06149</v>
          </cell>
          <cell r="AX18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E8">
            <v>10697.182</v>
          </cell>
          <cell r="F8">
            <v>21942.43327</v>
          </cell>
          <cell r="R8">
            <v>10697.182</v>
          </cell>
          <cell r="S8">
            <v>21942.43327</v>
          </cell>
          <cell r="T8">
            <v>0</v>
          </cell>
          <cell r="U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L11">
            <v>0</v>
          </cell>
          <cell r="M11">
            <v>0</v>
          </cell>
          <cell r="Y11">
            <v>0</v>
          </cell>
          <cell r="Z11">
            <v>257288.479</v>
          </cell>
          <cell r="AY11">
            <v>0</v>
          </cell>
          <cell r="AZ11">
            <v>0</v>
          </cell>
        </row>
        <row r="15">
          <cell r="L15">
            <v>0</v>
          </cell>
          <cell r="M15">
            <v>0</v>
          </cell>
          <cell r="Y15">
            <v>0</v>
          </cell>
          <cell r="Z15">
            <v>0</v>
          </cell>
          <cell r="AY15">
            <v>0</v>
          </cell>
          <cell r="AZ15">
            <v>0</v>
          </cell>
        </row>
        <row r="16">
          <cell r="L16">
            <v>11200</v>
          </cell>
          <cell r="M16">
            <v>16363</v>
          </cell>
          <cell r="Y16">
            <v>112426.99422</v>
          </cell>
          <cell r="Z16">
            <v>96584.11194</v>
          </cell>
          <cell r="AY16">
            <v>101836.29321999999</v>
          </cell>
          <cell r="AZ16">
            <v>107149.43729</v>
          </cell>
        </row>
        <row r="18">
          <cell r="L18">
            <v>0</v>
          </cell>
          <cell r="M18">
            <v>0</v>
          </cell>
          <cell r="Y18">
            <v>0</v>
          </cell>
          <cell r="Z18">
            <v>0</v>
          </cell>
          <cell r="AY18">
            <v>519.52684</v>
          </cell>
          <cell r="AZ18">
            <v>0</v>
          </cell>
        </row>
        <row r="34">
          <cell r="L34">
            <v>0</v>
          </cell>
          <cell r="M34">
            <v>0</v>
          </cell>
          <cell r="Y34">
            <v>0</v>
          </cell>
          <cell r="Z34">
            <v>0</v>
          </cell>
          <cell r="AY34">
            <v>0</v>
          </cell>
          <cell r="AZ3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G8">
            <v>0</v>
          </cell>
          <cell r="H8">
            <v>0</v>
          </cell>
          <cell r="I8">
            <v>15725.85</v>
          </cell>
          <cell r="J8">
            <v>3049.726</v>
          </cell>
          <cell r="V8">
            <v>15725.85</v>
          </cell>
          <cell r="W8">
            <v>3049.726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1">
          <cell r="E11">
            <v>30000</v>
          </cell>
          <cell r="F11">
            <v>73161.521</v>
          </cell>
          <cell r="N11">
            <v>-73161.521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257288.479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BA11">
            <v>0</v>
          </cell>
          <cell r="BB11">
            <v>257288.479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</row>
        <row r="15">
          <cell r="E15">
            <v>0</v>
          </cell>
          <cell r="F15">
            <v>61067.166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150962.971</v>
          </cell>
          <cell r="F16">
            <v>11927.90933</v>
          </cell>
          <cell r="N16">
            <v>69842</v>
          </cell>
          <cell r="O16">
            <v>49139.16</v>
          </cell>
          <cell r="P16">
            <v>-231.56533</v>
          </cell>
          <cell r="Q16">
            <v>1759.1908700000001</v>
          </cell>
          <cell r="R16">
            <v>-28.50863</v>
          </cell>
          <cell r="S16">
            <v>-923.8415</v>
          </cell>
          <cell r="AA16">
            <v>81001.49351999999</v>
          </cell>
          <cell r="AB16">
            <v>51328.27786</v>
          </cell>
          <cell r="AC16">
            <v>318.89284999999995</v>
          </cell>
          <cell r="AD16">
            <v>5481.458</v>
          </cell>
          <cell r="AE16">
            <v>347.201</v>
          </cell>
          <cell r="AF16">
            <v>518.1945</v>
          </cell>
          <cell r="AH16">
            <v>97134.0314</v>
          </cell>
          <cell r="AI16">
            <v>93551.86698</v>
          </cell>
          <cell r="AJ16">
            <v>104110.55289</v>
          </cell>
          <cell r="AK16">
            <v>107349.69008</v>
          </cell>
          <cell r="AL16">
            <v>101836.29321999999</v>
          </cell>
          <cell r="AM16">
            <v>107149.43729</v>
          </cell>
          <cell r="AN16">
            <v>81026.86917</v>
          </cell>
          <cell r="AO16">
            <v>51328.27786</v>
          </cell>
          <cell r="AP16">
            <v>318.89284999999995</v>
          </cell>
          <cell r="AQ16">
            <v>5481.458</v>
          </cell>
          <cell r="AR16">
            <v>347.201</v>
          </cell>
          <cell r="AS16">
            <v>518.198</v>
          </cell>
          <cell r="BA16">
            <v>21598.46917</v>
          </cell>
          <cell r="BB16">
            <v>110756.67786</v>
          </cell>
          <cell r="BC16">
            <v>318.89284999999995</v>
          </cell>
          <cell r="BD16">
            <v>5481.458</v>
          </cell>
          <cell r="BE16">
            <v>347.201</v>
          </cell>
          <cell r="BF16">
            <v>518.198</v>
          </cell>
        </row>
        <row r="18">
          <cell r="E18">
            <v>0.5</v>
          </cell>
          <cell r="F18">
            <v>0</v>
          </cell>
          <cell r="N18">
            <v>0</v>
          </cell>
          <cell r="O18">
            <v>0.08611</v>
          </cell>
          <cell r="P18">
            <v>0</v>
          </cell>
          <cell r="Q18">
            <v>0</v>
          </cell>
          <cell r="R18">
            <v>0</v>
          </cell>
          <cell r="S18">
            <v>-1266.50223</v>
          </cell>
          <cell r="AA18">
            <v>0</v>
          </cell>
          <cell r="AB18">
            <v>0.08611</v>
          </cell>
          <cell r="AC18">
            <v>0</v>
          </cell>
          <cell r="AD18">
            <v>0</v>
          </cell>
          <cell r="AE18">
            <v>0</v>
          </cell>
          <cell r="AF18">
            <v>-1266.50223</v>
          </cell>
          <cell r="AH18">
            <v>382.942</v>
          </cell>
          <cell r="AI18">
            <v>0.2008</v>
          </cell>
          <cell r="AJ18">
            <v>1.06149</v>
          </cell>
          <cell r="AK18">
            <v>0</v>
          </cell>
          <cell r="AL18">
            <v>519.52684</v>
          </cell>
          <cell r="AM18">
            <v>0</v>
          </cell>
          <cell r="AN18">
            <v>1.35701</v>
          </cell>
          <cell r="AO18">
            <v>2.1405100000000004</v>
          </cell>
          <cell r="AP18">
            <v>82.79438999999999</v>
          </cell>
          <cell r="AQ18">
            <v>0.7086399999999999</v>
          </cell>
          <cell r="AR18">
            <v>0.9912799999999999</v>
          </cell>
          <cell r="AS18">
            <v>242.07372</v>
          </cell>
          <cell r="BA18">
            <v>1.35701</v>
          </cell>
          <cell r="BB18">
            <v>2.1405100000000004</v>
          </cell>
          <cell r="BC18">
            <v>82.79438999999999</v>
          </cell>
          <cell r="BD18">
            <v>0.7086399999999999</v>
          </cell>
          <cell r="BE18">
            <v>0.9912799999999999</v>
          </cell>
          <cell r="BF18">
            <v>1.888</v>
          </cell>
        </row>
        <row r="20">
          <cell r="E20">
            <v>61066.666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30533.333329999998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30533.333329999998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9461.165</v>
          </cell>
          <cell r="AR20">
            <v>9461.165</v>
          </cell>
          <cell r="AS20">
            <v>11611.00333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9461.165</v>
          </cell>
          <cell r="BE20">
            <v>9461.165</v>
          </cell>
          <cell r="BF20">
            <v>11611.00333</v>
          </cell>
        </row>
        <row r="21">
          <cell r="E21">
            <v>940</v>
          </cell>
          <cell r="F21">
            <v>80123.333</v>
          </cell>
          <cell r="H21">
            <v>0</v>
          </cell>
          <cell r="I21">
            <v>83000</v>
          </cell>
          <cell r="J21">
            <v>0</v>
          </cell>
          <cell r="K21">
            <v>35876.667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940</v>
          </cell>
          <cell r="R21">
            <v>0</v>
          </cell>
          <cell r="S21">
            <v>0</v>
          </cell>
          <cell r="U21">
            <v>0</v>
          </cell>
          <cell r="V21">
            <v>56000</v>
          </cell>
          <cell r="W21">
            <v>27000</v>
          </cell>
          <cell r="X21">
            <v>0</v>
          </cell>
          <cell r="Y21">
            <v>35876.667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940</v>
          </cell>
          <cell r="AF21">
            <v>0</v>
          </cell>
          <cell r="AH21">
            <v>0</v>
          </cell>
          <cell r="AI21">
            <v>0</v>
          </cell>
          <cell r="AJ21">
            <v>7000</v>
          </cell>
          <cell r="AK21">
            <v>11500</v>
          </cell>
          <cell r="AL21">
            <v>11500</v>
          </cell>
          <cell r="AM21">
            <v>16200</v>
          </cell>
          <cell r="AN21">
            <v>16200</v>
          </cell>
          <cell r="AO21">
            <v>16200</v>
          </cell>
          <cell r="AP21">
            <v>16200</v>
          </cell>
          <cell r="AQ21">
            <v>6738.835</v>
          </cell>
          <cell r="AR21">
            <v>6738.835</v>
          </cell>
          <cell r="AS21">
            <v>7622.33</v>
          </cell>
          <cell r="AU21">
            <v>0</v>
          </cell>
          <cell r="AV21">
            <v>0</v>
          </cell>
          <cell r="AW21">
            <v>7000</v>
          </cell>
          <cell r="AX21">
            <v>11500</v>
          </cell>
          <cell r="AY21">
            <v>11500</v>
          </cell>
          <cell r="AZ21">
            <v>16200</v>
          </cell>
          <cell r="BA21">
            <v>16200</v>
          </cell>
          <cell r="BB21">
            <v>16200</v>
          </cell>
          <cell r="BC21">
            <v>16200</v>
          </cell>
          <cell r="BD21">
            <v>6738.835</v>
          </cell>
          <cell r="BE21">
            <v>6738.835</v>
          </cell>
          <cell r="BF21">
            <v>7622.33</v>
          </cell>
        </row>
        <row r="22"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4">
          <cell r="E24">
            <v>1226.67533</v>
          </cell>
          <cell r="F24">
            <v>22797.5</v>
          </cell>
          <cell r="H24">
            <v>53950</v>
          </cell>
          <cell r="I24">
            <v>0</v>
          </cell>
          <cell r="J24">
            <v>0</v>
          </cell>
          <cell r="K24">
            <v>0</v>
          </cell>
          <cell r="L24">
            <v>-25800</v>
          </cell>
          <cell r="M24">
            <v>1002.5</v>
          </cell>
          <cell r="N24">
            <v>2000</v>
          </cell>
          <cell r="O24">
            <v>250</v>
          </cell>
          <cell r="P24">
            <v>0</v>
          </cell>
          <cell r="Q24">
            <v>-1201.53477</v>
          </cell>
          <cell r="R24">
            <v>-14.53642</v>
          </cell>
          <cell r="S24">
            <v>-676.166</v>
          </cell>
          <cell r="U24">
            <v>3385.89316</v>
          </cell>
          <cell r="V24">
            <v>2251.53945</v>
          </cell>
          <cell r="W24">
            <v>2610.77039</v>
          </cell>
          <cell r="X24">
            <v>4227.15004</v>
          </cell>
          <cell r="Y24">
            <v>2911.2810600000003</v>
          </cell>
          <cell r="Z24">
            <v>4231.813990000001</v>
          </cell>
          <cell r="AA24">
            <v>4631.54772</v>
          </cell>
          <cell r="AB24">
            <v>990.124</v>
          </cell>
          <cell r="AC24">
            <v>375.813</v>
          </cell>
          <cell r="AD24">
            <v>2746.193</v>
          </cell>
          <cell r="AE24">
            <v>449.031</v>
          </cell>
          <cell r="AF24">
            <v>699.106</v>
          </cell>
          <cell r="AH24">
            <v>3354.1780400000002</v>
          </cell>
          <cell r="AI24">
            <v>2283.25457</v>
          </cell>
          <cell r="AJ24">
            <v>2610.77039</v>
          </cell>
          <cell r="AK24">
            <v>4227.15004</v>
          </cell>
          <cell r="AL24">
            <v>2649.49206</v>
          </cell>
          <cell r="AM24">
            <v>4493.60299</v>
          </cell>
          <cell r="AN24">
            <v>4631.54772</v>
          </cell>
          <cell r="AO24">
            <v>990.124</v>
          </cell>
          <cell r="AP24">
            <v>375.813</v>
          </cell>
          <cell r="AQ24">
            <v>2746.193</v>
          </cell>
          <cell r="AR24">
            <v>449.031</v>
          </cell>
          <cell r="AS24">
            <v>699.106</v>
          </cell>
          <cell r="AU24">
            <v>3354.1780400000002</v>
          </cell>
          <cell r="AV24">
            <v>2283.25457</v>
          </cell>
          <cell r="AW24">
            <v>2610.77039</v>
          </cell>
          <cell r="AX24">
            <v>4227.15004</v>
          </cell>
          <cell r="AY24">
            <v>2649.49206</v>
          </cell>
          <cell r="AZ24">
            <v>4493.60299</v>
          </cell>
          <cell r="BA24">
            <v>4631.54772</v>
          </cell>
          <cell r="BB24">
            <v>990.124</v>
          </cell>
          <cell r="BC24">
            <v>375.813</v>
          </cell>
          <cell r="BD24">
            <v>2746.193</v>
          </cell>
          <cell r="BE24">
            <v>449.031</v>
          </cell>
          <cell r="BF24">
            <v>699.106</v>
          </cell>
        </row>
        <row r="28"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3"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</row>
        <row r="34">
          <cell r="E34">
            <v>0</v>
          </cell>
          <cell r="F34">
            <v>0</v>
          </cell>
          <cell r="H34">
            <v>0</v>
          </cell>
          <cell r="I34">
            <v>17000</v>
          </cell>
          <cell r="J34">
            <v>0</v>
          </cell>
          <cell r="K34">
            <v>6000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1578.476</v>
          </cell>
          <cell r="U34">
            <v>0</v>
          </cell>
          <cell r="V34">
            <v>17000</v>
          </cell>
          <cell r="W34">
            <v>0</v>
          </cell>
          <cell r="X34">
            <v>5214.776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2363.7</v>
          </cell>
          <cell r="AH34">
            <v>0</v>
          </cell>
          <cell r="AI34">
            <v>16082.1</v>
          </cell>
          <cell r="AJ34">
            <v>0</v>
          </cell>
          <cell r="AK34">
            <v>5214.776</v>
          </cell>
          <cell r="AL34">
            <v>0</v>
          </cell>
          <cell r="AM34">
            <v>0</v>
          </cell>
          <cell r="AN34">
            <v>0</v>
          </cell>
          <cell r="AO34">
            <v>513.6</v>
          </cell>
          <cell r="AP34">
            <v>0</v>
          </cell>
          <cell r="AQ34">
            <v>144</v>
          </cell>
          <cell r="AR34">
            <v>0</v>
          </cell>
          <cell r="AS34">
            <v>2624</v>
          </cell>
          <cell r="AU34">
            <v>0</v>
          </cell>
          <cell r="AV34">
            <v>16082.1</v>
          </cell>
          <cell r="AW34">
            <v>0</v>
          </cell>
          <cell r="AX34">
            <v>5214.776</v>
          </cell>
          <cell r="AY34">
            <v>0</v>
          </cell>
          <cell r="AZ34">
            <v>0</v>
          </cell>
          <cell r="BA34">
            <v>0</v>
          </cell>
          <cell r="BB34">
            <v>513.6</v>
          </cell>
          <cell r="BC34">
            <v>0</v>
          </cell>
          <cell r="BD34">
            <v>144</v>
          </cell>
          <cell r="BE34">
            <v>0</v>
          </cell>
          <cell r="BF34">
            <v>472</v>
          </cell>
        </row>
        <row r="35">
          <cell r="S35">
            <v>0</v>
          </cell>
          <cell r="AF35">
            <v>0</v>
          </cell>
          <cell r="AS35">
            <v>0</v>
          </cell>
          <cell r="BF35">
            <v>0</v>
          </cell>
        </row>
        <row r="36">
          <cell r="E36">
            <v>4880.617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4880.617</v>
          </cell>
          <cell r="Q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4880.617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4880.617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4880.617</v>
          </cell>
        </row>
        <row r="38">
          <cell r="E38">
            <v>0</v>
          </cell>
          <cell r="F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54242.906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54242.906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54242.906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54242.906</v>
          </cell>
        </row>
        <row r="40">
          <cell r="E40">
            <v>0</v>
          </cell>
          <cell r="F40">
            <v>0</v>
          </cell>
          <cell r="H40">
            <v>1348615.204</v>
          </cell>
          <cell r="I40">
            <v>180525.059</v>
          </cell>
          <cell r="J40">
            <v>685646.95034</v>
          </cell>
          <cell r="K40">
            <v>56549.216</v>
          </cell>
          <cell r="L40">
            <v>212172.893</v>
          </cell>
          <cell r="M40">
            <v>484308.319</v>
          </cell>
          <cell r="N40">
            <v>1324561.62927</v>
          </cell>
          <cell r="O40">
            <v>325147.21077999996</v>
          </cell>
          <cell r="P40">
            <v>946840.57956</v>
          </cell>
          <cell r="Q40">
            <v>398134.05714</v>
          </cell>
          <cell r="R40">
            <v>143652.18146000002</v>
          </cell>
          <cell r="S40">
            <v>-187196.66885</v>
          </cell>
          <cell r="U40">
            <v>1033798.597</v>
          </cell>
          <cell r="V40">
            <v>424223.666</v>
          </cell>
          <cell r="W40">
            <v>600440.7833400001</v>
          </cell>
          <cell r="X40">
            <v>110915.407</v>
          </cell>
          <cell r="Y40">
            <v>177130.95928</v>
          </cell>
          <cell r="Z40">
            <v>168485.263</v>
          </cell>
          <cell r="AA40">
            <v>1139148.5759700001</v>
          </cell>
          <cell r="AB40">
            <v>496513.78880000004</v>
          </cell>
          <cell r="AC40">
            <v>417532.46239</v>
          </cell>
          <cell r="AD40">
            <v>893417.80854</v>
          </cell>
          <cell r="AE40">
            <v>378417.98069</v>
          </cell>
          <cell r="AF40">
            <v>78931.33869</v>
          </cell>
          <cell r="AH40">
            <v>0</v>
          </cell>
          <cell r="AI40">
            <v>82348.745</v>
          </cell>
          <cell r="AJ40">
            <v>219513.42966</v>
          </cell>
          <cell r="AK40">
            <v>254443.574</v>
          </cell>
          <cell r="AL40">
            <v>246633.62844</v>
          </cell>
          <cell r="AM40">
            <v>234315.2668</v>
          </cell>
          <cell r="AN40">
            <v>227996.49996000002</v>
          </cell>
          <cell r="AO40">
            <v>472858.2086</v>
          </cell>
          <cell r="AP40">
            <v>581453.35361</v>
          </cell>
          <cell r="AQ40">
            <v>634495.063</v>
          </cell>
          <cell r="AR40">
            <v>942263.9242100001</v>
          </cell>
          <cell r="AS40">
            <v>1970512.44846</v>
          </cell>
          <cell r="AU40">
            <v>0</v>
          </cell>
          <cell r="AV40">
            <v>82348.745</v>
          </cell>
          <cell r="AW40">
            <v>219513.42966</v>
          </cell>
          <cell r="AX40">
            <v>254443.574</v>
          </cell>
          <cell r="AY40">
            <v>246633.62844</v>
          </cell>
          <cell r="AZ40">
            <v>234315.2668</v>
          </cell>
          <cell r="BA40">
            <v>227996.49996000002</v>
          </cell>
          <cell r="BB40">
            <v>472858.2086</v>
          </cell>
          <cell r="BC40">
            <v>581453.35361</v>
          </cell>
          <cell r="BD40">
            <v>634495.063</v>
          </cell>
          <cell r="BE40">
            <v>942263.9242100001</v>
          </cell>
          <cell r="BF40">
            <v>1574420.3118699999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D8">
            <v>69416.85627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717.665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717.665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showGridLines="0" showZeros="0" tabSelected="1" zoomScalePageLayoutView="0" workbookViewId="0" topLeftCell="A1">
      <selection activeCell="E3" sqref="E3"/>
    </sheetView>
  </sheetViews>
  <sheetFormatPr defaultColWidth="11.421875" defaultRowHeight="15"/>
  <cols>
    <col min="1" max="1" width="15.7109375" style="10" customWidth="1"/>
    <col min="2" max="2" width="4.28125" style="10" customWidth="1"/>
    <col min="3" max="3" width="48.57421875" style="10" customWidth="1"/>
    <col min="4" max="4" width="12.57421875" style="10" customWidth="1"/>
    <col min="5" max="5" width="10.57421875" style="10" customWidth="1"/>
    <col min="6" max="6" width="10.8515625" style="10" customWidth="1"/>
    <col min="7" max="7" width="12.57421875" style="10" customWidth="1"/>
    <col min="8" max="8" width="10.7109375" style="10" hidden="1" customWidth="1"/>
    <col min="9" max="9" width="12.57421875" style="10" hidden="1" customWidth="1"/>
    <col min="10" max="10" width="11.57421875" style="10" hidden="1" customWidth="1"/>
    <col min="11" max="11" width="11.00390625" style="10" hidden="1" customWidth="1"/>
    <col min="12" max="14" width="12.57421875" style="10" hidden="1" customWidth="1"/>
    <col min="15" max="15" width="11.140625" style="10" hidden="1" customWidth="1"/>
    <col min="16" max="16" width="12.00390625" style="10" hidden="1" customWidth="1"/>
    <col min="17" max="18" width="12.57421875" style="10" hidden="1" customWidth="1"/>
    <col min="19" max="19" width="12.57421875" style="10" customWidth="1"/>
    <col min="20" max="20" width="11.00390625" style="10" customWidth="1"/>
    <col min="21" max="21" width="11.57421875" style="10" hidden="1" customWidth="1"/>
    <col min="22" max="23" width="12.57421875" style="10" hidden="1" customWidth="1"/>
    <col min="24" max="24" width="11.7109375" style="10" hidden="1" customWidth="1"/>
    <col min="25" max="27" width="12.57421875" style="10" hidden="1" customWidth="1"/>
    <col min="28" max="29" width="11.8515625" style="10" hidden="1" customWidth="1"/>
    <col min="30" max="31" width="12.57421875" style="10" hidden="1" customWidth="1"/>
    <col min="32" max="32" width="12.57421875" style="10" customWidth="1"/>
    <col min="33" max="33" width="11.421875" style="10" customWidth="1"/>
    <col min="34" max="34" width="11.00390625" style="10" hidden="1" customWidth="1"/>
    <col min="35" max="36" width="12.57421875" style="10" hidden="1" customWidth="1"/>
    <col min="37" max="37" width="11.57421875" style="10" hidden="1" customWidth="1"/>
    <col min="38" max="40" width="12.57421875" style="10" hidden="1" customWidth="1"/>
    <col min="41" max="41" width="11.8515625" style="10" hidden="1" customWidth="1"/>
    <col min="42" max="44" width="12.57421875" style="10" hidden="1" customWidth="1"/>
    <col min="45" max="45" width="12.57421875" style="10" customWidth="1"/>
    <col min="46" max="46" width="11.57421875" style="10" customWidth="1"/>
    <col min="47" max="47" width="10.8515625" style="10" hidden="1" customWidth="1"/>
    <col min="48" max="48" width="12.57421875" style="10" hidden="1" customWidth="1"/>
    <col min="49" max="49" width="11.28125" style="10" hidden="1" customWidth="1"/>
    <col min="50" max="50" width="11.421875" style="10" hidden="1" customWidth="1"/>
    <col min="51" max="57" width="12.57421875" style="10" hidden="1" customWidth="1"/>
    <col min="58" max="58" width="12.00390625" style="10" customWidth="1"/>
    <col min="59" max="59" width="13.421875" style="10" customWidth="1"/>
    <col min="60" max="16384" width="11.421875" style="10" customWidth="1"/>
  </cols>
  <sheetData>
    <row r="1" spans="1:256" s="13" customFormat="1" ht="27.75">
      <c r="A1" s="26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132" t="s">
        <v>120</v>
      </c>
      <c r="BG1" s="133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s="13" customFormat="1" ht="27.75">
      <c r="A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34" t="s">
        <v>70</v>
      </c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5"/>
      <c r="BF2" s="136" t="s">
        <v>81</v>
      </c>
      <c r="BG2" s="137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s="13" customFormat="1" ht="28.5" thickBot="1">
      <c r="A3" s="35"/>
      <c r="B3" s="36"/>
      <c r="C3" s="37"/>
      <c r="D3" s="38"/>
      <c r="E3" s="38"/>
      <c r="F3" s="38"/>
      <c r="G3" s="38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  <c r="BF3" s="138"/>
      <c r="BG3" s="139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59" s="13" customFormat="1" ht="12.75">
      <c r="A4" s="42" t="s">
        <v>72</v>
      </c>
      <c r="B4" s="43"/>
      <c r="C4" s="140" t="s">
        <v>61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1"/>
      <c r="BF4" s="142" t="s">
        <v>145</v>
      </c>
      <c r="BG4" s="143"/>
    </row>
    <row r="5" spans="1:59" s="13" customFormat="1" ht="13.5" thickBot="1">
      <c r="A5" s="44" t="s">
        <v>71</v>
      </c>
      <c r="B5" s="45"/>
      <c r="C5" s="46"/>
      <c r="D5" s="144" t="s">
        <v>76</v>
      </c>
      <c r="E5" s="145"/>
      <c r="F5" s="145"/>
      <c r="G5" s="146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129"/>
      <c r="Z5" s="129"/>
      <c r="AA5" s="129"/>
      <c r="AB5" s="129"/>
      <c r="AC5" s="129"/>
      <c r="AD5" s="129"/>
      <c r="AE5" s="129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30" t="s">
        <v>0</v>
      </c>
      <c r="BG5" s="131"/>
    </row>
    <row r="6" spans="1:59" s="13" customFormat="1" ht="22.5">
      <c r="A6" s="12" t="s">
        <v>1</v>
      </c>
      <c r="B6" s="12" t="s">
        <v>62</v>
      </c>
      <c r="C6" s="12" t="s">
        <v>2</v>
      </c>
      <c r="D6" s="12" t="s">
        <v>17</v>
      </c>
      <c r="E6" s="67" t="s">
        <v>18</v>
      </c>
      <c r="F6" s="67" t="s">
        <v>19</v>
      </c>
      <c r="G6" s="67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  <c r="T6" s="12" t="s">
        <v>33</v>
      </c>
      <c r="U6" s="12" t="s">
        <v>34</v>
      </c>
      <c r="V6" s="12" t="s">
        <v>35</v>
      </c>
      <c r="W6" s="12" t="s">
        <v>36</v>
      </c>
      <c r="X6" s="12" t="s">
        <v>37</v>
      </c>
      <c r="Y6" s="12" t="s">
        <v>38</v>
      </c>
      <c r="Z6" s="12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47</v>
      </c>
      <c r="AI6" s="12" t="s">
        <v>48</v>
      </c>
      <c r="AJ6" s="12" t="s">
        <v>49</v>
      </c>
      <c r="AK6" s="12" t="s">
        <v>50</v>
      </c>
      <c r="AL6" s="12" t="s">
        <v>51</v>
      </c>
      <c r="AM6" s="12" t="s">
        <v>52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2" t="s">
        <v>11</v>
      </c>
      <c r="BD6" s="12" t="s">
        <v>12</v>
      </c>
      <c r="BE6" s="12" t="s">
        <v>13</v>
      </c>
      <c r="BF6" s="12" t="s">
        <v>14</v>
      </c>
      <c r="BG6" s="111" t="s">
        <v>15</v>
      </c>
    </row>
    <row r="7" spans="1:256" ht="12.75">
      <c r="A7" s="71" t="s">
        <v>68</v>
      </c>
      <c r="B7" s="72"/>
      <c r="C7" s="71" t="s">
        <v>82</v>
      </c>
      <c r="D7" s="71">
        <f aca="true" t="shared" si="0" ref="D7:AI7">+D8+D25+D30</f>
        <v>2914000</v>
      </c>
      <c r="E7" s="71">
        <f t="shared" si="0"/>
        <v>249077.42932999998</v>
      </c>
      <c r="F7" s="71">
        <f t="shared" si="0"/>
        <v>249077.42933</v>
      </c>
      <c r="G7" s="71">
        <f t="shared" si="0"/>
        <v>2914000</v>
      </c>
      <c r="H7" s="71">
        <f>+H8+H25+H31</f>
        <v>658983.33333</v>
      </c>
      <c r="I7" s="71">
        <f>+I8+I25+I31</f>
        <v>100000.2008</v>
      </c>
      <c r="J7" s="71">
        <f t="shared" si="0"/>
        <v>330450.012</v>
      </c>
      <c r="K7" s="71">
        <f t="shared" si="0"/>
        <v>42376.667</v>
      </c>
      <c r="L7" s="71">
        <f t="shared" si="0"/>
        <v>-14600</v>
      </c>
      <c r="M7" s="71">
        <f t="shared" si="0"/>
        <v>17365.5</v>
      </c>
      <c r="N7" s="71">
        <f t="shared" si="0"/>
        <v>-1319.5209999999934</v>
      </c>
      <c r="O7" s="71">
        <f t="shared" si="0"/>
        <v>49389.24611</v>
      </c>
      <c r="P7" s="71">
        <f t="shared" si="0"/>
        <v>35182.384999999995</v>
      </c>
      <c r="Q7" s="71">
        <f t="shared" si="0"/>
        <v>1497.6561000000004</v>
      </c>
      <c r="R7" s="71">
        <f t="shared" si="0"/>
        <v>-43.04505</v>
      </c>
      <c r="S7" s="71">
        <f t="shared" si="0"/>
        <v>52954.87227000001</v>
      </c>
      <c r="T7" s="71">
        <f t="shared" si="0"/>
        <v>1272237.3065600002</v>
      </c>
      <c r="U7" s="71">
        <f t="shared" si="0"/>
        <v>103063.73155000001</v>
      </c>
      <c r="V7" s="71">
        <f t="shared" si="0"/>
        <v>177862.75274</v>
      </c>
      <c r="W7" s="71">
        <f t="shared" si="0"/>
        <v>134607.72627999997</v>
      </c>
      <c r="X7" s="71">
        <f t="shared" si="0"/>
        <v>106802.27612000001</v>
      </c>
      <c r="Y7" s="71">
        <f t="shared" si="0"/>
        <v>151214.94228000002</v>
      </c>
      <c r="Z7" s="71">
        <f t="shared" si="0"/>
        <v>358104.40492999996</v>
      </c>
      <c r="AA7" s="71">
        <f t="shared" si="0"/>
        <v>85633.04123999999</v>
      </c>
      <c r="AB7" s="71">
        <f t="shared" si="0"/>
        <v>52318.48797</v>
      </c>
      <c r="AC7" s="71">
        <f t="shared" si="0"/>
        <v>31228.039179999996</v>
      </c>
      <c r="AD7" s="71">
        <f t="shared" si="0"/>
        <v>8227.651</v>
      </c>
      <c r="AE7" s="71">
        <f t="shared" si="0"/>
        <v>1736.232</v>
      </c>
      <c r="AF7" s="71">
        <f t="shared" si="0"/>
        <v>61438.021270000005</v>
      </c>
      <c r="AG7" s="71">
        <f t="shared" si="0"/>
        <v>1272237.3065600002</v>
      </c>
      <c r="AH7" s="71">
        <f t="shared" si="0"/>
        <v>100871.15144</v>
      </c>
      <c r="AI7" s="71">
        <f t="shared" si="0"/>
        <v>111917.42235000002</v>
      </c>
      <c r="AJ7" s="71">
        <f aca="true" t="shared" si="1" ref="AJ7:BG7">+AJ8+AJ25+AJ30</f>
        <v>113722.38477</v>
      </c>
      <c r="AK7" s="71">
        <f t="shared" si="1"/>
        <v>128291.61612</v>
      </c>
      <c r="AL7" s="71">
        <f t="shared" si="1"/>
        <v>116505.31212</v>
      </c>
      <c r="AM7" s="71">
        <f t="shared" si="1"/>
        <v>127843.04028</v>
      </c>
      <c r="AN7" s="71">
        <f t="shared" si="1"/>
        <v>101859.77390000001</v>
      </c>
      <c r="AO7" s="71">
        <f t="shared" si="1"/>
        <v>326322.62136999995</v>
      </c>
      <c r="AP7" s="71">
        <f t="shared" si="1"/>
        <v>16977.500239999998</v>
      </c>
      <c r="AQ7" s="71">
        <f t="shared" si="1"/>
        <v>24572.35964</v>
      </c>
      <c r="AR7" s="71">
        <f t="shared" si="1"/>
        <v>16997.22328</v>
      </c>
      <c r="AS7" s="71">
        <f t="shared" si="1"/>
        <v>82440.23405</v>
      </c>
      <c r="AT7" s="71">
        <f t="shared" si="1"/>
        <v>1268320.63956</v>
      </c>
      <c r="AU7" s="71">
        <f t="shared" si="1"/>
        <v>100871.15144</v>
      </c>
      <c r="AV7" s="71">
        <f t="shared" si="1"/>
        <v>111917.42235000002</v>
      </c>
      <c r="AW7" s="71">
        <f t="shared" si="1"/>
        <v>113722.38477</v>
      </c>
      <c r="AX7" s="71">
        <f t="shared" si="1"/>
        <v>128291.61612</v>
      </c>
      <c r="AY7" s="71">
        <f t="shared" si="1"/>
        <v>116505.31212</v>
      </c>
      <c r="AZ7" s="71">
        <f t="shared" si="1"/>
        <v>127843.04028</v>
      </c>
      <c r="BA7" s="71">
        <f t="shared" si="1"/>
        <v>42431.373900000006</v>
      </c>
      <c r="BB7" s="71">
        <f t="shared" si="1"/>
        <v>385751.02137</v>
      </c>
      <c r="BC7" s="71">
        <f t="shared" si="1"/>
        <v>16977.500239999998</v>
      </c>
      <c r="BD7" s="71">
        <f t="shared" si="1"/>
        <v>24572.35964</v>
      </c>
      <c r="BE7" s="71">
        <f t="shared" si="1"/>
        <v>16997.22328</v>
      </c>
      <c r="BF7" s="71">
        <f t="shared" si="1"/>
        <v>80048.04833</v>
      </c>
      <c r="BG7" s="71">
        <f t="shared" si="1"/>
        <v>1265928.45384</v>
      </c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1" customFormat="1" ht="12.75">
      <c r="A8" s="71" t="s">
        <v>83</v>
      </c>
      <c r="B8" s="72"/>
      <c r="C8" s="71" t="s">
        <v>77</v>
      </c>
      <c r="D8" s="71">
        <f>D9+D12</f>
        <v>2311000</v>
      </c>
      <c r="E8" s="71">
        <f>+E9+E12</f>
        <v>244196.81233</v>
      </c>
      <c r="F8" s="71">
        <f>+F9+F12</f>
        <v>249077.42933</v>
      </c>
      <c r="G8" s="71">
        <f>+G9+G12</f>
        <v>2306119.383</v>
      </c>
      <c r="H8" s="71">
        <f aca="true" t="shared" si="2" ref="H8:BG8">+H9+H12</f>
        <v>658983.33333</v>
      </c>
      <c r="I8" s="71">
        <f t="shared" si="2"/>
        <v>83000.2008</v>
      </c>
      <c r="J8" s="71">
        <f t="shared" si="2"/>
        <v>330450.012</v>
      </c>
      <c r="K8" s="71">
        <f t="shared" si="2"/>
        <v>36376.667</v>
      </c>
      <c r="L8" s="71">
        <f t="shared" si="2"/>
        <v>-14600</v>
      </c>
      <c r="M8" s="71">
        <f t="shared" si="2"/>
        <v>17365.5</v>
      </c>
      <c r="N8" s="71">
        <f t="shared" si="2"/>
        <v>-1319.5209999999934</v>
      </c>
      <c r="O8" s="71">
        <f t="shared" si="2"/>
        <v>49389.24611</v>
      </c>
      <c r="P8" s="71">
        <f t="shared" si="2"/>
        <v>30301.767999999996</v>
      </c>
      <c r="Q8" s="71">
        <f t="shared" si="2"/>
        <v>1497.6561000000004</v>
      </c>
      <c r="R8" s="71">
        <f t="shared" si="2"/>
        <v>-43.04505</v>
      </c>
      <c r="S8" s="71">
        <f t="shared" si="2"/>
        <v>-2866.50973</v>
      </c>
      <c r="T8" s="71">
        <f t="shared" si="2"/>
        <v>1188535.30756</v>
      </c>
      <c r="U8" s="71">
        <f t="shared" si="2"/>
        <v>103063.73155000001</v>
      </c>
      <c r="V8" s="71">
        <f t="shared" si="2"/>
        <v>160862.75274</v>
      </c>
      <c r="W8" s="71">
        <f t="shared" si="2"/>
        <v>134607.72627999997</v>
      </c>
      <c r="X8" s="71">
        <f t="shared" si="2"/>
        <v>101587.50012000001</v>
      </c>
      <c r="Y8" s="71">
        <f t="shared" si="2"/>
        <v>151214.94228000002</v>
      </c>
      <c r="Z8" s="71">
        <f t="shared" si="2"/>
        <v>358104.40492999996</v>
      </c>
      <c r="AA8" s="71">
        <f t="shared" si="2"/>
        <v>85633.04123999999</v>
      </c>
      <c r="AB8" s="71">
        <f t="shared" si="2"/>
        <v>52318.48797</v>
      </c>
      <c r="AC8" s="71">
        <f t="shared" si="2"/>
        <v>31228.039179999996</v>
      </c>
      <c r="AD8" s="71">
        <f t="shared" si="2"/>
        <v>8227.651</v>
      </c>
      <c r="AE8" s="71">
        <f t="shared" si="2"/>
        <v>1736.232</v>
      </c>
      <c r="AF8" s="71">
        <f t="shared" si="2"/>
        <v>-49.20173000000011</v>
      </c>
      <c r="AG8" s="71">
        <f t="shared" si="2"/>
        <v>1188535.30756</v>
      </c>
      <c r="AH8" s="71">
        <f t="shared" si="2"/>
        <v>100871.15144</v>
      </c>
      <c r="AI8" s="71">
        <f t="shared" si="2"/>
        <v>95835.32235000002</v>
      </c>
      <c r="AJ8" s="71">
        <f t="shared" si="2"/>
        <v>113722.38477</v>
      </c>
      <c r="AK8" s="71">
        <f t="shared" si="2"/>
        <v>123076.84012000001</v>
      </c>
      <c r="AL8" s="71">
        <f t="shared" si="2"/>
        <v>116505.31212</v>
      </c>
      <c r="AM8" s="71">
        <f t="shared" si="2"/>
        <v>127843.04028</v>
      </c>
      <c r="AN8" s="71">
        <f t="shared" si="2"/>
        <v>101859.77390000001</v>
      </c>
      <c r="AO8" s="71">
        <f t="shared" si="2"/>
        <v>325809.02137</v>
      </c>
      <c r="AP8" s="71">
        <f t="shared" si="2"/>
        <v>16977.500239999998</v>
      </c>
      <c r="AQ8" s="71">
        <f t="shared" si="2"/>
        <v>24428.35964</v>
      </c>
      <c r="AR8" s="71">
        <f t="shared" si="2"/>
        <v>16997.22328</v>
      </c>
      <c r="AS8" s="71">
        <f t="shared" si="2"/>
        <v>20692.71105</v>
      </c>
      <c r="AT8" s="71">
        <f t="shared" si="2"/>
        <v>1184618.64056</v>
      </c>
      <c r="AU8" s="71">
        <f t="shared" si="2"/>
        <v>100871.15144</v>
      </c>
      <c r="AV8" s="71">
        <f t="shared" si="2"/>
        <v>95835.32235000002</v>
      </c>
      <c r="AW8" s="71">
        <f t="shared" si="2"/>
        <v>113722.38477</v>
      </c>
      <c r="AX8" s="71">
        <f t="shared" si="2"/>
        <v>123076.84012000001</v>
      </c>
      <c r="AY8" s="71">
        <f t="shared" si="2"/>
        <v>116505.31212</v>
      </c>
      <c r="AZ8" s="71">
        <f t="shared" si="2"/>
        <v>127843.04028</v>
      </c>
      <c r="BA8" s="71">
        <f t="shared" si="2"/>
        <v>42431.373900000006</v>
      </c>
      <c r="BB8" s="71">
        <f t="shared" si="2"/>
        <v>385237.42137</v>
      </c>
      <c r="BC8" s="71">
        <f t="shared" si="2"/>
        <v>16977.500239999998</v>
      </c>
      <c r="BD8" s="71">
        <f t="shared" si="2"/>
        <v>24428.35964</v>
      </c>
      <c r="BE8" s="71">
        <f t="shared" si="2"/>
        <v>16997.22328</v>
      </c>
      <c r="BF8" s="71">
        <f t="shared" si="2"/>
        <v>20452.52533</v>
      </c>
      <c r="BG8" s="71">
        <f t="shared" si="2"/>
        <v>1184378.45484</v>
      </c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126" customFormat="1" ht="12">
      <c r="A9" s="73" t="s">
        <v>137</v>
      </c>
      <c r="B9" s="74"/>
      <c r="C9" s="73" t="s">
        <v>138</v>
      </c>
      <c r="D9" s="73">
        <f aca="true" t="shared" si="3" ref="D9:G10">+D10</f>
        <v>300450</v>
      </c>
      <c r="E9" s="73">
        <f t="shared" si="3"/>
        <v>30000</v>
      </c>
      <c r="F9" s="73">
        <f t="shared" si="3"/>
        <v>73161.521</v>
      </c>
      <c r="G9" s="73">
        <f t="shared" si="3"/>
        <v>257288.479</v>
      </c>
      <c r="H9" s="73">
        <f aca="true" t="shared" si="4" ref="H9:BG10">+H10</f>
        <v>0</v>
      </c>
      <c r="I9" s="73">
        <f t="shared" si="4"/>
        <v>0</v>
      </c>
      <c r="J9" s="73">
        <f t="shared" si="4"/>
        <v>330450</v>
      </c>
      <c r="K9" s="73">
        <f t="shared" si="4"/>
        <v>0</v>
      </c>
      <c r="L9" s="73">
        <f t="shared" si="4"/>
        <v>0</v>
      </c>
      <c r="M9" s="73">
        <f t="shared" si="4"/>
        <v>0</v>
      </c>
      <c r="N9" s="73">
        <f t="shared" si="4"/>
        <v>-73161.521</v>
      </c>
      <c r="O9" s="73">
        <f t="shared" si="4"/>
        <v>0</v>
      </c>
      <c r="P9" s="73">
        <f t="shared" si="4"/>
        <v>0</v>
      </c>
      <c r="Q9" s="73">
        <f t="shared" si="4"/>
        <v>0</v>
      </c>
      <c r="R9" s="73">
        <f t="shared" si="4"/>
        <v>0</v>
      </c>
      <c r="S9" s="73">
        <f t="shared" si="4"/>
        <v>0</v>
      </c>
      <c r="T9" s="73">
        <f t="shared" si="4"/>
        <v>257288.479</v>
      </c>
      <c r="U9" s="73">
        <f t="shared" si="4"/>
        <v>0</v>
      </c>
      <c r="V9" s="73">
        <f t="shared" si="4"/>
        <v>0</v>
      </c>
      <c r="W9" s="73">
        <f t="shared" si="4"/>
        <v>0</v>
      </c>
      <c r="X9" s="73">
        <f t="shared" si="4"/>
        <v>0</v>
      </c>
      <c r="Y9" s="73">
        <f t="shared" si="4"/>
        <v>0</v>
      </c>
      <c r="Z9" s="73">
        <f t="shared" si="4"/>
        <v>257288.479</v>
      </c>
      <c r="AA9" s="73">
        <f t="shared" si="4"/>
        <v>0</v>
      </c>
      <c r="AB9" s="73">
        <f t="shared" si="4"/>
        <v>0</v>
      </c>
      <c r="AC9" s="73">
        <f t="shared" si="4"/>
        <v>0</v>
      </c>
      <c r="AD9" s="73">
        <f t="shared" si="4"/>
        <v>0</v>
      </c>
      <c r="AE9" s="73">
        <f t="shared" si="4"/>
        <v>0</v>
      </c>
      <c r="AF9" s="73">
        <f t="shared" si="4"/>
        <v>0</v>
      </c>
      <c r="AG9" s="73">
        <f t="shared" si="4"/>
        <v>257288.479</v>
      </c>
      <c r="AH9" s="73">
        <f t="shared" si="4"/>
        <v>0</v>
      </c>
      <c r="AI9" s="73">
        <f t="shared" si="4"/>
        <v>0</v>
      </c>
      <c r="AJ9" s="73">
        <f t="shared" si="4"/>
        <v>0</v>
      </c>
      <c r="AK9" s="73">
        <f t="shared" si="4"/>
        <v>0</v>
      </c>
      <c r="AL9" s="73">
        <f t="shared" si="4"/>
        <v>0</v>
      </c>
      <c r="AM9" s="73">
        <f t="shared" si="4"/>
        <v>0</v>
      </c>
      <c r="AN9" s="73">
        <f t="shared" si="4"/>
        <v>0</v>
      </c>
      <c r="AO9" s="73">
        <f t="shared" si="4"/>
        <v>257288.479</v>
      </c>
      <c r="AP9" s="73">
        <f t="shared" si="4"/>
        <v>0</v>
      </c>
      <c r="AQ9" s="73">
        <f t="shared" si="4"/>
        <v>0</v>
      </c>
      <c r="AR9" s="73">
        <f t="shared" si="4"/>
        <v>0</v>
      </c>
      <c r="AS9" s="73">
        <f t="shared" si="4"/>
        <v>0</v>
      </c>
      <c r="AT9" s="73">
        <f t="shared" si="4"/>
        <v>257288.479</v>
      </c>
      <c r="AU9" s="73">
        <f t="shared" si="4"/>
        <v>0</v>
      </c>
      <c r="AV9" s="73">
        <f t="shared" si="4"/>
        <v>0</v>
      </c>
      <c r="AW9" s="73">
        <f t="shared" si="4"/>
        <v>0</v>
      </c>
      <c r="AX9" s="73">
        <f t="shared" si="4"/>
        <v>0</v>
      </c>
      <c r="AY9" s="73">
        <f t="shared" si="4"/>
        <v>0</v>
      </c>
      <c r="AZ9" s="73">
        <f t="shared" si="4"/>
        <v>0</v>
      </c>
      <c r="BA9" s="73">
        <f t="shared" si="4"/>
        <v>0</v>
      </c>
      <c r="BB9" s="73">
        <f t="shared" si="4"/>
        <v>257288.479</v>
      </c>
      <c r="BC9" s="73">
        <f t="shared" si="4"/>
        <v>0</v>
      </c>
      <c r="BD9" s="73">
        <f t="shared" si="4"/>
        <v>0</v>
      </c>
      <c r="BE9" s="73">
        <f t="shared" si="4"/>
        <v>0</v>
      </c>
      <c r="BF9" s="73">
        <f t="shared" si="4"/>
        <v>0</v>
      </c>
      <c r="BG9" s="73">
        <f t="shared" si="4"/>
        <v>257288.479</v>
      </c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</row>
    <row r="10" spans="1:256" s="11" customFormat="1" ht="12.75">
      <c r="A10" s="65" t="s">
        <v>139</v>
      </c>
      <c r="B10" s="66"/>
      <c r="C10" s="65" t="s">
        <v>140</v>
      </c>
      <c r="D10" s="71">
        <f t="shared" si="3"/>
        <v>300450</v>
      </c>
      <c r="E10" s="71">
        <f t="shared" si="3"/>
        <v>30000</v>
      </c>
      <c r="F10" s="71">
        <f t="shared" si="3"/>
        <v>73161.521</v>
      </c>
      <c r="G10" s="71">
        <f t="shared" si="3"/>
        <v>257288.479</v>
      </c>
      <c r="H10" s="71">
        <f>+H11</f>
        <v>0</v>
      </c>
      <c r="I10" s="71">
        <f t="shared" si="4"/>
        <v>0</v>
      </c>
      <c r="J10" s="71">
        <f t="shared" si="4"/>
        <v>330450</v>
      </c>
      <c r="K10" s="71">
        <f t="shared" si="4"/>
        <v>0</v>
      </c>
      <c r="L10" s="71">
        <f t="shared" si="4"/>
        <v>0</v>
      </c>
      <c r="M10" s="71">
        <f t="shared" si="4"/>
        <v>0</v>
      </c>
      <c r="N10" s="71">
        <f t="shared" si="4"/>
        <v>-73161.521</v>
      </c>
      <c r="O10" s="71">
        <f t="shared" si="4"/>
        <v>0</v>
      </c>
      <c r="P10" s="71">
        <f t="shared" si="4"/>
        <v>0</v>
      </c>
      <c r="Q10" s="71">
        <f t="shared" si="4"/>
        <v>0</v>
      </c>
      <c r="R10" s="71">
        <f t="shared" si="4"/>
        <v>0</v>
      </c>
      <c r="S10" s="71">
        <f t="shared" si="4"/>
        <v>0</v>
      </c>
      <c r="T10" s="71">
        <f t="shared" si="4"/>
        <v>257288.479</v>
      </c>
      <c r="U10" s="71">
        <f t="shared" si="4"/>
        <v>0</v>
      </c>
      <c r="V10" s="71">
        <f t="shared" si="4"/>
        <v>0</v>
      </c>
      <c r="W10" s="71">
        <f t="shared" si="4"/>
        <v>0</v>
      </c>
      <c r="X10" s="71">
        <f t="shared" si="4"/>
        <v>0</v>
      </c>
      <c r="Y10" s="71">
        <f t="shared" si="4"/>
        <v>0</v>
      </c>
      <c r="Z10" s="71">
        <f t="shared" si="4"/>
        <v>257288.479</v>
      </c>
      <c r="AA10" s="71">
        <f t="shared" si="4"/>
        <v>0</v>
      </c>
      <c r="AB10" s="71">
        <f t="shared" si="4"/>
        <v>0</v>
      </c>
      <c r="AC10" s="71">
        <f t="shared" si="4"/>
        <v>0</v>
      </c>
      <c r="AD10" s="71">
        <f t="shared" si="4"/>
        <v>0</v>
      </c>
      <c r="AE10" s="71">
        <f t="shared" si="4"/>
        <v>0</v>
      </c>
      <c r="AF10" s="71">
        <f t="shared" si="4"/>
        <v>0</v>
      </c>
      <c r="AG10" s="71">
        <f t="shared" si="4"/>
        <v>257288.479</v>
      </c>
      <c r="AH10" s="71">
        <f t="shared" si="4"/>
        <v>0</v>
      </c>
      <c r="AI10" s="71">
        <f t="shared" si="4"/>
        <v>0</v>
      </c>
      <c r="AJ10" s="71">
        <f t="shared" si="4"/>
        <v>0</v>
      </c>
      <c r="AK10" s="71">
        <f t="shared" si="4"/>
        <v>0</v>
      </c>
      <c r="AL10" s="71">
        <f t="shared" si="4"/>
        <v>0</v>
      </c>
      <c r="AM10" s="71">
        <f t="shared" si="4"/>
        <v>0</v>
      </c>
      <c r="AN10" s="71">
        <f t="shared" si="4"/>
        <v>0</v>
      </c>
      <c r="AO10" s="71">
        <f t="shared" si="4"/>
        <v>257288.479</v>
      </c>
      <c r="AP10" s="71">
        <f t="shared" si="4"/>
        <v>0</v>
      </c>
      <c r="AQ10" s="71">
        <f t="shared" si="4"/>
        <v>0</v>
      </c>
      <c r="AR10" s="71">
        <f t="shared" si="4"/>
        <v>0</v>
      </c>
      <c r="AS10" s="71">
        <f t="shared" si="4"/>
        <v>0</v>
      </c>
      <c r="AT10" s="71">
        <f t="shared" si="4"/>
        <v>257288.479</v>
      </c>
      <c r="AU10" s="71">
        <f t="shared" si="4"/>
        <v>0</v>
      </c>
      <c r="AV10" s="71">
        <f t="shared" si="4"/>
        <v>0</v>
      </c>
      <c r="AW10" s="71">
        <f t="shared" si="4"/>
        <v>0</v>
      </c>
      <c r="AX10" s="71">
        <f t="shared" si="4"/>
        <v>0</v>
      </c>
      <c r="AY10" s="71">
        <f t="shared" si="4"/>
        <v>0</v>
      </c>
      <c r="AZ10" s="71">
        <f t="shared" si="4"/>
        <v>0</v>
      </c>
      <c r="BA10" s="71">
        <f t="shared" si="4"/>
        <v>0</v>
      </c>
      <c r="BB10" s="71">
        <f t="shared" si="4"/>
        <v>257288.479</v>
      </c>
      <c r="BC10" s="71">
        <f t="shared" si="4"/>
        <v>0</v>
      </c>
      <c r="BD10" s="71">
        <f t="shared" si="4"/>
        <v>0</v>
      </c>
      <c r="BE10" s="71">
        <f t="shared" si="4"/>
        <v>0</v>
      </c>
      <c r="BF10" s="71">
        <f t="shared" si="4"/>
        <v>0</v>
      </c>
      <c r="BG10" s="71">
        <f t="shared" si="4"/>
        <v>257288.479</v>
      </c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59" s="13" customFormat="1" ht="14.25" customHeight="1">
      <c r="A11" s="76" t="s">
        <v>141</v>
      </c>
      <c r="B11" s="77">
        <v>21</v>
      </c>
      <c r="C11" s="108" t="s">
        <v>142</v>
      </c>
      <c r="D11" s="76">
        <v>300450</v>
      </c>
      <c r="E11" s="76">
        <f>+'[7]Informe_Fondane'!E11</f>
        <v>30000</v>
      </c>
      <c r="F11" s="76">
        <f>+'[7]Informe_Fondane'!F11</f>
        <v>73161.521</v>
      </c>
      <c r="G11" s="76">
        <f>+D11+E11-F11</f>
        <v>257288.479</v>
      </c>
      <c r="H11" s="76">
        <f>+'[3]Informe_Fondane'!H11</f>
        <v>0</v>
      </c>
      <c r="I11" s="76">
        <f>+'[3]Informe_Fondane'!I11</f>
        <v>0</v>
      </c>
      <c r="J11" s="76">
        <f>+'[3]Informe_Fondane'!J11</f>
        <v>330450</v>
      </c>
      <c r="K11" s="76">
        <f>+'[3]Informe_Fondane'!K11</f>
        <v>0</v>
      </c>
      <c r="L11" s="17">
        <f>+'[5]Informe_Fondane'!L11</f>
        <v>0</v>
      </c>
      <c r="M11" s="17">
        <f>+'[5]Informe_Fondane'!M11</f>
        <v>0</v>
      </c>
      <c r="N11" s="76">
        <f>+'[7]Informe_Fondane'!N11</f>
        <v>-73161.521</v>
      </c>
      <c r="O11" s="76">
        <f>+'[7]Informe_Fondane'!O11</f>
        <v>0</v>
      </c>
      <c r="P11" s="76">
        <f>+'[7]Informe_Fondane'!P11</f>
        <v>0</v>
      </c>
      <c r="Q11" s="76">
        <f>+'[7]Informe_Fondane'!Q11</f>
        <v>0</v>
      </c>
      <c r="R11" s="76">
        <f>+'[7]Informe_Fondane'!R11</f>
        <v>0</v>
      </c>
      <c r="S11" s="76">
        <f>+'[7]Informe_Fondane'!S11</f>
        <v>0</v>
      </c>
      <c r="T11" s="76">
        <f>SUM(H11:S11)</f>
        <v>257288.479</v>
      </c>
      <c r="U11" s="76">
        <f>+'[3]Informe_Fondane'!U11</f>
        <v>0</v>
      </c>
      <c r="V11" s="76">
        <f>+'[3]Informe_Fondane'!V11</f>
        <v>0</v>
      </c>
      <c r="W11" s="76">
        <f>+'[3]Informe_Fondane'!W11</f>
        <v>0</v>
      </c>
      <c r="X11" s="76">
        <f>+'[3]Informe_Fondane'!X11</f>
        <v>0</v>
      </c>
      <c r="Y11" s="17">
        <f>+'[5]Informe_Fondane'!Y11</f>
        <v>0</v>
      </c>
      <c r="Z11" s="17">
        <f>+'[5]Informe_Fondane'!Z11</f>
        <v>257288.479</v>
      </c>
      <c r="AA11" s="76">
        <f>+'[7]Informe_Fondane'!AA11</f>
        <v>0</v>
      </c>
      <c r="AB11" s="76">
        <f>+'[7]Informe_Fondane'!AB11</f>
        <v>0</v>
      </c>
      <c r="AC11" s="76">
        <f>+'[7]Informe_Fondane'!AC11</f>
        <v>0</v>
      </c>
      <c r="AD11" s="76">
        <f>+'[7]Informe_Fondane'!AD11</f>
        <v>0</v>
      </c>
      <c r="AE11" s="76">
        <f>+'[7]Informe_Fondane'!AE11</f>
        <v>0</v>
      </c>
      <c r="AF11" s="76">
        <f>+'[7]Informe_Fondane'!AF11</f>
        <v>0</v>
      </c>
      <c r="AG11" s="76">
        <f>SUM(U11:AF11)</f>
        <v>257288.479</v>
      </c>
      <c r="AH11" s="76">
        <f>+'[7]Informe_Fondane'!AH11</f>
        <v>0</v>
      </c>
      <c r="AI11" s="76">
        <f>+'[7]Informe_Fondane'!AI11</f>
        <v>0</v>
      </c>
      <c r="AJ11" s="76">
        <f>+'[7]Informe_Fondane'!AJ11</f>
        <v>0</v>
      </c>
      <c r="AK11" s="76">
        <f>+'[7]Informe_Fondane'!AK11</f>
        <v>0</v>
      </c>
      <c r="AL11" s="76">
        <f>+'[7]Informe_Fondane'!AL11</f>
        <v>0</v>
      </c>
      <c r="AM11" s="76">
        <f>+'[7]Informe_Fondane'!AM11</f>
        <v>0</v>
      </c>
      <c r="AN11" s="76">
        <f>+'[7]Informe_Fondane'!AN11</f>
        <v>0</v>
      </c>
      <c r="AO11" s="76">
        <f>+'[7]Informe_Fondane'!AO11</f>
        <v>257288.479</v>
      </c>
      <c r="AP11" s="76">
        <f>+'[7]Informe_Fondane'!AP11</f>
        <v>0</v>
      </c>
      <c r="AQ11" s="76">
        <f>+'[7]Informe_Fondane'!AQ11</f>
        <v>0</v>
      </c>
      <c r="AR11" s="76">
        <f>+'[7]Informe_Fondane'!AR11</f>
        <v>0</v>
      </c>
      <c r="AS11" s="76">
        <f>+'[7]Informe_Fondane'!AS11</f>
        <v>0</v>
      </c>
      <c r="AT11" s="76">
        <f>SUM(AH11:AS11)</f>
        <v>257288.479</v>
      </c>
      <c r="AU11" s="76">
        <f>+'[3]Informe_Fondane'!AU11</f>
        <v>0</v>
      </c>
      <c r="AV11" s="76">
        <f>+'[3]Informe_Fondane'!AV11</f>
        <v>0</v>
      </c>
      <c r="AW11" s="76">
        <f>+'[3]Informe_Fondane'!AW11</f>
        <v>0</v>
      </c>
      <c r="AX11" s="76">
        <f>+'[3]Informe_Fondane'!AX11</f>
        <v>0</v>
      </c>
      <c r="AY11" s="17">
        <f>+'[5]Informe_Fondane'!AY11</f>
        <v>0</v>
      </c>
      <c r="AZ11" s="17">
        <f>+'[5]Informe_Fondane'!AZ11</f>
        <v>0</v>
      </c>
      <c r="BA11" s="76">
        <f>+'[7]Informe_Fondane'!BA11</f>
        <v>0</v>
      </c>
      <c r="BB11" s="76">
        <f>+'[7]Informe_Fondane'!BB11</f>
        <v>257288.479</v>
      </c>
      <c r="BC11" s="76">
        <f>+'[7]Informe_Fondane'!BC11</f>
        <v>0</v>
      </c>
      <c r="BD11" s="76">
        <f>+'[7]Informe_Fondane'!BD11</f>
        <v>0</v>
      </c>
      <c r="BE11" s="76">
        <f>+'[7]Informe_Fondane'!BE11</f>
        <v>0</v>
      </c>
      <c r="BF11" s="76">
        <f>+'[7]Informe_Fondane'!BF11</f>
        <v>0</v>
      </c>
      <c r="BG11" s="76">
        <f>SUM(AU11:BF11)</f>
        <v>257288.479</v>
      </c>
    </row>
    <row r="12" spans="1:256" s="14" customFormat="1" ht="12">
      <c r="A12" s="73" t="s">
        <v>84</v>
      </c>
      <c r="B12" s="74"/>
      <c r="C12" s="73" t="s">
        <v>85</v>
      </c>
      <c r="D12" s="73">
        <f>+D13</f>
        <v>2010550</v>
      </c>
      <c r="E12" s="73">
        <f aca="true" t="shared" si="5" ref="E12:BG12">+E13</f>
        <v>214196.81233</v>
      </c>
      <c r="F12" s="73">
        <f t="shared" si="5"/>
        <v>175915.90833</v>
      </c>
      <c r="G12" s="73">
        <f t="shared" si="5"/>
        <v>2048830.904</v>
      </c>
      <c r="H12" s="73">
        <f t="shared" si="5"/>
        <v>658983.33333</v>
      </c>
      <c r="I12" s="73">
        <f t="shared" si="5"/>
        <v>83000.2008</v>
      </c>
      <c r="J12" s="73">
        <f t="shared" si="5"/>
        <v>0.012</v>
      </c>
      <c r="K12" s="73">
        <f t="shared" si="5"/>
        <v>36376.667</v>
      </c>
      <c r="L12" s="73">
        <f t="shared" si="5"/>
        <v>-14600</v>
      </c>
      <c r="M12" s="73">
        <f t="shared" si="5"/>
        <v>17365.5</v>
      </c>
      <c r="N12" s="73">
        <f t="shared" si="5"/>
        <v>71842</v>
      </c>
      <c r="O12" s="73">
        <f t="shared" si="5"/>
        <v>49389.24611</v>
      </c>
      <c r="P12" s="73">
        <f t="shared" si="5"/>
        <v>30301.767999999996</v>
      </c>
      <c r="Q12" s="73">
        <f t="shared" si="5"/>
        <v>1497.6561000000004</v>
      </c>
      <c r="R12" s="73">
        <f t="shared" si="5"/>
        <v>-43.04505</v>
      </c>
      <c r="S12" s="73">
        <f t="shared" si="5"/>
        <v>-2866.50973</v>
      </c>
      <c r="T12" s="73">
        <f t="shared" si="5"/>
        <v>931246.82856</v>
      </c>
      <c r="U12" s="73">
        <f t="shared" si="5"/>
        <v>103063.73155000001</v>
      </c>
      <c r="V12" s="73">
        <f t="shared" si="5"/>
        <v>160862.75274</v>
      </c>
      <c r="W12" s="73">
        <f t="shared" si="5"/>
        <v>134607.72627999997</v>
      </c>
      <c r="X12" s="73">
        <f t="shared" si="5"/>
        <v>101587.50012000001</v>
      </c>
      <c r="Y12" s="73">
        <f t="shared" si="5"/>
        <v>151214.94228000002</v>
      </c>
      <c r="Z12" s="73">
        <f t="shared" si="5"/>
        <v>100815.92593</v>
      </c>
      <c r="AA12" s="73">
        <f t="shared" si="5"/>
        <v>85633.04123999999</v>
      </c>
      <c r="AB12" s="73">
        <f t="shared" si="5"/>
        <v>52318.48797</v>
      </c>
      <c r="AC12" s="73">
        <f t="shared" si="5"/>
        <v>31228.039179999996</v>
      </c>
      <c r="AD12" s="73">
        <f t="shared" si="5"/>
        <v>8227.651</v>
      </c>
      <c r="AE12" s="73">
        <f t="shared" si="5"/>
        <v>1736.232</v>
      </c>
      <c r="AF12" s="73">
        <f t="shared" si="5"/>
        <v>-49.20173000000011</v>
      </c>
      <c r="AG12" s="73">
        <f t="shared" si="5"/>
        <v>931246.82856</v>
      </c>
      <c r="AH12" s="73">
        <f t="shared" si="5"/>
        <v>100871.15144</v>
      </c>
      <c r="AI12" s="73">
        <f t="shared" si="5"/>
        <v>95835.32235000002</v>
      </c>
      <c r="AJ12" s="73">
        <f t="shared" si="5"/>
        <v>113722.38477</v>
      </c>
      <c r="AK12" s="73">
        <f t="shared" si="5"/>
        <v>123076.84012000001</v>
      </c>
      <c r="AL12" s="73">
        <f t="shared" si="5"/>
        <v>116505.31212</v>
      </c>
      <c r="AM12" s="73">
        <f t="shared" si="5"/>
        <v>127843.04028</v>
      </c>
      <c r="AN12" s="73">
        <f t="shared" si="5"/>
        <v>101859.77390000001</v>
      </c>
      <c r="AO12" s="73">
        <f t="shared" si="5"/>
        <v>68520.54237</v>
      </c>
      <c r="AP12" s="73">
        <f t="shared" si="5"/>
        <v>16977.500239999998</v>
      </c>
      <c r="AQ12" s="73">
        <f t="shared" si="5"/>
        <v>24428.35964</v>
      </c>
      <c r="AR12" s="73">
        <f t="shared" si="5"/>
        <v>16997.22328</v>
      </c>
      <c r="AS12" s="73">
        <f t="shared" si="5"/>
        <v>20692.71105</v>
      </c>
      <c r="AT12" s="73">
        <f t="shared" si="5"/>
        <v>927330.16156</v>
      </c>
      <c r="AU12" s="73">
        <f t="shared" si="5"/>
        <v>100871.15144</v>
      </c>
      <c r="AV12" s="73">
        <f t="shared" si="5"/>
        <v>95835.32235000002</v>
      </c>
      <c r="AW12" s="73">
        <f t="shared" si="5"/>
        <v>113722.38477</v>
      </c>
      <c r="AX12" s="73">
        <f t="shared" si="5"/>
        <v>123076.84012000001</v>
      </c>
      <c r="AY12" s="73">
        <f t="shared" si="5"/>
        <v>116505.31212</v>
      </c>
      <c r="AZ12" s="73">
        <f t="shared" si="5"/>
        <v>127843.04028</v>
      </c>
      <c r="BA12" s="73">
        <f t="shared" si="5"/>
        <v>42431.373900000006</v>
      </c>
      <c r="BB12" s="73">
        <f t="shared" si="5"/>
        <v>127948.94236999999</v>
      </c>
      <c r="BC12" s="73">
        <f t="shared" si="5"/>
        <v>16977.500239999998</v>
      </c>
      <c r="BD12" s="73">
        <f t="shared" si="5"/>
        <v>24428.35964</v>
      </c>
      <c r="BE12" s="73">
        <f t="shared" si="5"/>
        <v>16997.22328</v>
      </c>
      <c r="BF12" s="73">
        <f t="shared" si="5"/>
        <v>20452.52533</v>
      </c>
      <c r="BG12" s="73">
        <f t="shared" si="5"/>
        <v>927089.9758400001</v>
      </c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14" customFormat="1" ht="11.25">
      <c r="A13" s="65" t="s">
        <v>86</v>
      </c>
      <c r="B13" s="66"/>
      <c r="C13" s="65" t="s">
        <v>87</v>
      </c>
      <c r="D13" s="65">
        <f>SUM(D14,D17,D19,D23)</f>
        <v>2010550</v>
      </c>
      <c r="E13" s="65">
        <f aca="true" t="shared" si="6" ref="E13:BG13">SUM(E14,E17,E19,E23)</f>
        <v>214196.81233</v>
      </c>
      <c r="F13" s="65">
        <f t="shared" si="6"/>
        <v>175915.90833</v>
      </c>
      <c r="G13" s="65">
        <f t="shared" si="6"/>
        <v>2048830.904</v>
      </c>
      <c r="H13" s="65">
        <f t="shared" si="6"/>
        <v>658983.33333</v>
      </c>
      <c r="I13" s="65">
        <f t="shared" si="6"/>
        <v>83000.2008</v>
      </c>
      <c r="J13" s="65">
        <f t="shared" si="6"/>
        <v>0.012</v>
      </c>
      <c r="K13" s="65">
        <f t="shared" si="6"/>
        <v>36376.667</v>
      </c>
      <c r="L13" s="65">
        <f t="shared" si="6"/>
        <v>-14600</v>
      </c>
      <c r="M13" s="65">
        <f t="shared" si="6"/>
        <v>17365.5</v>
      </c>
      <c r="N13" s="65">
        <f t="shared" si="6"/>
        <v>71842</v>
      </c>
      <c r="O13" s="65">
        <f t="shared" si="6"/>
        <v>49389.24611</v>
      </c>
      <c r="P13" s="65">
        <f t="shared" si="6"/>
        <v>30301.767999999996</v>
      </c>
      <c r="Q13" s="65">
        <f t="shared" si="6"/>
        <v>1497.6561000000004</v>
      </c>
      <c r="R13" s="65">
        <f t="shared" si="6"/>
        <v>-43.04505</v>
      </c>
      <c r="S13" s="65">
        <f t="shared" si="6"/>
        <v>-2866.50973</v>
      </c>
      <c r="T13" s="65">
        <f t="shared" si="6"/>
        <v>931246.82856</v>
      </c>
      <c r="U13" s="65">
        <f t="shared" si="6"/>
        <v>103063.73155000001</v>
      </c>
      <c r="V13" s="65">
        <f t="shared" si="6"/>
        <v>160862.75274</v>
      </c>
      <c r="W13" s="65">
        <f t="shared" si="6"/>
        <v>134607.72627999997</v>
      </c>
      <c r="X13" s="65">
        <f t="shared" si="6"/>
        <v>101587.50012000001</v>
      </c>
      <c r="Y13" s="65">
        <f t="shared" si="6"/>
        <v>151214.94228000002</v>
      </c>
      <c r="Z13" s="65">
        <f t="shared" si="6"/>
        <v>100815.92593</v>
      </c>
      <c r="AA13" s="65">
        <f t="shared" si="6"/>
        <v>85633.04123999999</v>
      </c>
      <c r="AB13" s="65">
        <f t="shared" si="6"/>
        <v>52318.48797</v>
      </c>
      <c r="AC13" s="65">
        <f t="shared" si="6"/>
        <v>31228.039179999996</v>
      </c>
      <c r="AD13" s="65">
        <f t="shared" si="6"/>
        <v>8227.651</v>
      </c>
      <c r="AE13" s="65">
        <f t="shared" si="6"/>
        <v>1736.232</v>
      </c>
      <c r="AF13" s="65">
        <f t="shared" si="6"/>
        <v>-49.20173000000011</v>
      </c>
      <c r="AG13" s="65">
        <f t="shared" si="6"/>
        <v>931246.82856</v>
      </c>
      <c r="AH13" s="65">
        <f t="shared" si="6"/>
        <v>100871.15144</v>
      </c>
      <c r="AI13" s="65">
        <f t="shared" si="6"/>
        <v>95835.32235000002</v>
      </c>
      <c r="AJ13" s="65">
        <f t="shared" si="6"/>
        <v>113722.38477</v>
      </c>
      <c r="AK13" s="65">
        <f t="shared" si="6"/>
        <v>123076.84012000001</v>
      </c>
      <c r="AL13" s="65">
        <f t="shared" si="6"/>
        <v>116505.31212</v>
      </c>
      <c r="AM13" s="65">
        <f t="shared" si="6"/>
        <v>127843.04028</v>
      </c>
      <c r="AN13" s="65">
        <f t="shared" si="6"/>
        <v>101859.77390000001</v>
      </c>
      <c r="AO13" s="65">
        <f t="shared" si="6"/>
        <v>68520.54237</v>
      </c>
      <c r="AP13" s="65">
        <f t="shared" si="6"/>
        <v>16977.500239999998</v>
      </c>
      <c r="AQ13" s="65">
        <f t="shared" si="6"/>
        <v>24428.35964</v>
      </c>
      <c r="AR13" s="65">
        <f t="shared" si="6"/>
        <v>16997.22328</v>
      </c>
      <c r="AS13" s="65">
        <f t="shared" si="6"/>
        <v>20692.71105</v>
      </c>
      <c r="AT13" s="65">
        <f t="shared" si="6"/>
        <v>927330.16156</v>
      </c>
      <c r="AU13" s="65">
        <f t="shared" si="6"/>
        <v>100871.15144</v>
      </c>
      <c r="AV13" s="65">
        <f t="shared" si="6"/>
        <v>95835.32235000002</v>
      </c>
      <c r="AW13" s="65">
        <f t="shared" si="6"/>
        <v>113722.38477</v>
      </c>
      <c r="AX13" s="65">
        <f t="shared" si="6"/>
        <v>123076.84012000001</v>
      </c>
      <c r="AY13" s="65">
        <f t="shared" si="6"/>
        <v>116505.31212</v>
      </c>
      <c r="AZ13" s="65">
        <f t="shared" si="6"/>
        <v>127843.04028</v>
      </c>
      <c r="BA13" s="65">
        <f t="shared" si="6"/>
        <v>42431.373900000006</v>
      </c>
      <c r="BB13" s="65">
        <f t="shared" si="6"/>
        <v>127948.94236999999</v>
      </c>
      <c r="BC13" s="65">
        <f t="shared" si="6"/>
        <v>16977.500239999998</v>
      </c>
      <c r="BD13" s="65">
        <f t="shared" si="6"/>
        <v>24428.35964</v>
      </c>
      <c r="BE13" s="65">
        <f t="shared" si="6"/>
        <v>16997.22328</v>
      </c>
      <c r="BF13" s="65">
        <f t="shared" si="6"/>
        <v>20452.52533</v>
      </c>
      <c r="BG13" s="65">
        <f t="shared" si="6"/>
        <v>927089.9758400001</v>
      </c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59" s="13" customFormat="1" ht="33.75">
      <c r="A14" s="95" t="s">
        <v>88</v>
      </c>
      <c r="B14" s="106"/>
      <c r="C14" s="107" t="s">
        <v>89</v>
      </c>
      <c r="D14" s="95">
        <f>+D15+D16</f>
        <v>1755100</v>
      </c>
      <c r="E14" s="95">
        <f aca="true" t="shared" si="7" ref="E14:BG14">+E15+E16</f>
        <v>150962.971</v>
      </c>
      <c r="F14" s="95">
        <f t="shared" si="7"/>
        <v>72995.07532999999</v>
      </c>
      <c r="G14" s="95">
        <f t="shared" si="7"/>
        <v>1833067.89567</v>
      </c>
      <c r="H14" s="95">
        <f t="shared" si="7"/>
        <v>602533.33333</v>
      </c>
      <c r="I14" s="95">
        <f t="shared" si="7"/>
        <v>0</v>
      </c>
      <c r="J14" s="95">
        <f t="shared" si="7"/>
        <v>0</v>
      </c>
      <c r="K14" s="95">
        <f t="shared" si="7"/>
        <v>500</v>
      </c>
      <c r="L14" s="95">
        <f t="shared" si="7"/>
        <v>11200</v>
      </c>
      <c r="M14" s="95">
        <f t="shared" si="7"/>
        <v>16363</v>
      </c>
      <c r="N14" s="95">
        <f t="shared" si="7"/>
        <v>69842</v>
      </c>
      <c r="O14" s="95">
        <f t="shared" si="7"/>
        <v>49139.16</v>
      </c>
      <c r="P14" s="95">
        <f t="shared" si="7"/>
        <v>-231.56533</v>
      </c>
      <c r="Q14" s="95">
        <f t="shared" si="7"/>
        <v>1759.1908700000001</v>
      </c>
      <c r="R14" s="95">
        <f t="shared" si="7"/>
        <v>-28.50863</v>
      </c>
      <c r="S14" s="95">
        <f t="shared" si="7"/>
        <v>-923.8415</v>
      </c>
      <c r="T14" s="95">
        <f t="shared" si="7"/>
        <v>750152.7687400001</v>
      </c>
      <c r="U14" s="95">
        <f t="shared" si="7"/>
        <v>97177.83839</v>
      </c>
      <c r="V14" s="95">
        <f t="shared" si="7"/>
        <v>102611.01249</v>
      </c>
      <c r="W14" s="95">
        <f t="shared" si="7"/>
        <v>104996.94389</v>
      </c>
      <c r="X14" s="95">
        <f t="shared" si="7"/>
        <v>97360.35008</v>
      </c>
      <c r="Y14" s="95">
        <f t="shared" si="7"/>
        <v>112426.99422</v>
      </c>
      <c r="Z14" s="95">
        <f t="shared" si="7"/>
        <v>96584.11194</v>
      </c>
      <c r="AA14" s="95">
        <f t="shared" si="7"/>
        <v>81001.49351999999</v>
      </c>
      <c r="AB14" s="95">
        <f t="shared" si="7"/>
        <v>51328.27786</v>
      </c>
      <c r="AC14" s="95">
        <f t="shared" si="7"/>
        <v>318.89284999999995</v>
      </c>
      <c r="AD14" s="95">
        <f t="shared" si="7"/>
        <v>5481.458</v>
      </c>
      <c r="AE14" s="95">
        <f t="shared" si="7"/>
        <v>347.201</v>
      </c>
      <c r="AF14" s="95">
        <f t="shared" si="7"/>
        <v>518.1945</v>
      </c>
      <c r="AG14" s="95">
        <f t="shared" si="7"/>
        <v>750152.76874</v>
      </c>
      <c r="AH14" s="95">
        <f t="shared" si="7"/>
        <v>97134.0314</v>
      </c>
      <c r="AI14" s="95">
        <f t="shared" si="7"/>
        <v>93551.86698</v>
      </c>
      <c r="AJ14" s="95">
        <f t="shared" si="7"/>
        <v>104110.55289</v>
      </c>
      <c r="AK14" s="95">
        <f t="shared" si="7"/>
        <v>107349.69008</v>
      </c>
      <c r="AL14" s="95">
        <f t="shared" si="7"/>
        <v>101836.29321999999</v>
      </c>
      <c r="AM14" s="95">
        <f t="shared" si="7"/>
        <v>107149.43729</v>
      </c>
      <c r="AN14" s="95">
        <f t="shared" si="7"/>
        <v>81026.86917</v>
      </c>
      <c r="AO14" s="95">
        <f t="shared" si="7"/>
        <v>51328.27786</v>
      </c>
      <c r="AP14" s="95">
        <f t="shared" si="7"/>
        <v>318.89284999999995</v>
      </c>
      <c r="AQ14" s="95">
        <f t="shared" si="7"/>
        <v>5481.458</v>
      </c>
      <c r="AR14" s="95">
        <f t="shared" si="7"/>
        <v>347.201</v>
      </c>
      <c r="AS14" s="95">
        <f t="shared" si="7"/>
        <v>518.198</v>
      </c>
      <c r="AT14" s="95">
        <f t="shared" si="7"/>
        <v>750152.76874</v>
      </c>
      <c r="AU14" s="95">
        <f t="shared" si="7"/>
        <v>97134.0314</v>
      </c>
      <c r="AV14" s="95">
        <f t="shared" si="7"/>
        <v>93551.86698</v>
      </c>
      <c r="AW14" s="95">
        <f t="shared" si="7"/>
        <v>104110.55289</v>
      </c>
      <c r="AX14" s="95">
        <f t="shared" si="7"/>
        <v>107349.69008</v>
      </c>
      <c r="AY14" s="95">
        <f t="shared" si="7"/>
        <v>101836.29321999999</v>
      </c>
      <c r="AZ14" s="95">
        <f t="shared" si="7"/>
        <v>107149.43729</v>
      </c>
      <c r="BA14" s="95">
        <f t="shared" si="7"/>
        <v>21598.46917</v>
      </c>
      <c r="BB14" s="95">
        <f t="shared" si="7"/>
        <v>110756.67786</v>
      </c>
      <c r="BC14" s="95">
        <f t="shared" si="7"/>
        <v>318.89284999999995</v>
      </c>
      <c r="BD14" s="95">
        <f t="shared" si="7"/>
        <v>5481.458</v>
      </c>
      <c r="BE14" s="95">
        <f t="shared" si="7"/>
        <v>347.201</v>
      </c>
      <c r="BF14" s="95">
        <f t="shared" si="7"/>
        <v>518.198</v>
      </c>
      <c r="BG14" s="95">
        <f t="shared" si="7"/>
        <v>750152.7687400001</v>
      </c>
    </row>
    <row r="15" spans="1:59" s="13" customFormat="1" ht="22.5">
      <c r="A15" s="76" t="s">
        <v>122</v>
      </c>
      <c r="B15" s="77">
        <v>20</v>
      </c>
      <c r="C15" s="108" t="s">
        <v>123</v>
      </c>
      <c r="D15" s="76">
        <v>1132500</v>
      </c>
      <c r="E15" s="76">
        <f>+'[7]Informe_Fondane'!E15</f>
        <v>0</v>
      </c>
      <c r="F15" s="76">
        <f>+'[7]Informe_Fondane'!F15</f>
        <v>61067.166</v>
      </c>
      <c r="G15" s="76">
        <f>+D15+E15-F15</f>
        <v>1071432.834</v>
      </c>
      <c r="H15" s="76">
        <f>+'[3]Informe_Fondane'!H15</f>
        <v>0</v>
      </c>
      <c r="I15" s="76">
        <f>+'[3]Informe_Fondane'!I15</f>
        <v>0</v>
      </c>
      <c r="J15" s="76">
        <f>+'[3]Informe_Fondane'!J15</f>
        <v>0</v>
      </c>
      <c r="K15" s="76">
        <f>+'[3]Informe_Fondane'!K15</f>
        <v>0</v>
      </c>
      <c r="L15" s="17">
        <f>+'[5]Informe_Fondane'!L15</f>
        <v>0</v>
      </c>
      <c r="M15" s="17">
        <f>+'[5]Informe_Fondane'!M15</f>
        <v>0</v>
      </c>
      <c r="N15" s="76">
        <f>+'[7]Informe_Fondane'!N15</f>
        <v>0</v>
      </c>
      <c r="O15" s="76">
        <f>+'[7]Informe_Fondane'!O15</f>
        <v>0</v>
      </c>
      <c r="P15" s="76">
        <f>+'[7]Informe_Fondane'!P15</f>
        <v>0</v>
      </c>
      <c r="Q15" s="76">
        <f>+'[7]Informe_Fondane'!Q15</f>
        <v>0</v>
      </c>
      <c r="R15" s="76">
        <f>+'[7]Informe_Fondane'!R15</f>
        <v>0</v>
      </c>
      <c r="S15" s="76">
        <f>+'[7]Informe_Fondane'!S15</f>
        <v>0</v>
      </c>
      <c r="T15" s="76">
        <f>SUM(H15:S15)</f>
        <v>0</v>
      </c>
      <c r="U15" s="76">
        <f>+'[3]Informe_Fondane'!U15</f>
        <v>0</v>
      </c>
      <c r="V15" s="76">
        <f>+'[3]Informe_Fondane'!V15</f>
        <v>0</v>
      </c>
      <c r="W15" s="76">
        <f>+'[3]Informe_Fondane'!W15</f>
        <v>0</v>
      </c>
      <c r="X15" s="76">
        <f>+'[3]Informe_Fondane'!X15</f>
        <v>0</v>
      </c>
      <c r="Y15" s="17">
        <f>+'[5]Informe_Fondane'!Y15</f>
        <v>0</v>
      </c>
      <c r="Z15" s="17">
        <f>+'[5]Informe_Fondane'!Z15</f>
        <v>0</v>
      </c>
      <c r="AA15" s="76">
        <f>+'[7]Informe_Fondane'!AA15</f>
        <v>0</v>
      </c>
      <c r="AB15" s="76">
        <f>+'[7]Informe_Fondane'!AB15</f>
        <v>0</v>
      </c>
      <c r="AC15" s="76">
        <f>+'[7]Informe_Fondane'!AC15</f>
        <v>0</v>
      </c>
      <c r="AD15" s="76">
        <f>+'[7]Informe_Fondane'!AD15</f>
        <v>0</v>
      </c>
      <c r="AE15" s="76">
        <f>+'[7]Informe_Fondane'!AE15</f>
        <v>0</v>
      </c>
      <c r="AF15" s="76">
        <f>+'[7]Informe_Fondane'!AF15</f>
        <v>0</v>
      </c>
      <c r="AG15" s="76">
        <f>SUM(U15:AF15)</f>
        <v>0</v>
      </c>
      <c r="AH15" s="76">
        <f>+'[7]Informe_Fondane'!AH15</f>
        <v>0</v>
      </c>
      <c r="AI15" s="76">
        <f>+'[7]Informe_Fondane'!AI15</f>
        <v>0</v>
      </c>
      <c r="AJ15" s="76">
        <f>+'[7]Informe_Fondane'!AJ15</f>
        <v>0</v>
      </c>
      <c r="AK15" s="76">
        <f>+'[7]Informe_Fondane'!AK15</f>
        <v>0</v>
      </c>
      <c r="AL15" s="76">
        <f>+'[7]Informe_Fondane'!AL15</f>
        <v>0</v>
      </c>
      <c r="AM15" s="76">
        <f>+'[7]Informe_Fondane'!AM15</f>
        <v>0</v>
      </c>
      <c r="AN15" s="76">
        <f>+'[7]Informe_Fondane'!AN15</f>
        <v>0</v>
      </c>
      <c r="AO15" s="76">
        <f>+'[7]Informe_Fondane'!AO15</f>
        <v>0</v>
      </c>
      <c r="AP15" s="76">
        <f>+'[7]Informe_Fondane'!AP15</f>
        <v>0</v>
      </c>
      <c r="AQ15" s="76">
        <f>+'[7]Informe_Fondane'!AQ15</f>
        <v>0</v>
      </c>
      <c r="AR15" s="76">
        <f>+'[7]Informe_Fondane'!AR15</f>
        <v>0</v>
      </c>
      <c r="AS15" s="76">
        <f>+'[7]Informe_Fondane'!AS15</f>
        <v>0</v>
      </c>
      <c r="AT15" s="76">
        <f>SUM(AH15:AS15)</f>
        <v>0</v>
      </c>
      <c r="AU15" s="76">
        <f>+'[3]Informe_Fondane'!AU15</f>
        <v>0</v>
      </c>
      <c r="AV15" s="76">
        <f>+'[3]Informe_Fondane'!AV15</f>
        <v>0</v>
      </c>
      <c r="AW15" s="76">
        <f>+'[3]Informe_Fondane'!AW15</f>
        <v>0</v>
      </c>
      <c r="AX15" s="76">
        <f>+'[3]Informe_Fondane'!AX15</f>
        <v>0</v>
      </c>
      <c r="AY15" s="17">
        <f>+'[5]Informe_Fondane'!AY15</f>
        <v>0</v>
      </c>
      <c r="AZ15" s="17">
        <f>+'[5]Informe_Fondane'!AZ15</f>
        <v>0</v>
      </c>
      <c r="BA15" s="76">
        <f>+'[7]Informe_Fondane'!BA15</f>
        <v>0</v>
      </c>
      <c r="BB15" s="76">
        <f>+'[7]Informe_Fondane'!BB15</f>
        <v>0</v>
      </c>
      <c r="BC15" s="76">
        <f>+'[7]Informe_Fondane'!BC15</f>
        <v>0</v>
      </c>
      <c r="BD15" s="76">
        <f>+'[7]Informe_Fondane'!BD15</f>
        <v>0</v>
      </c>
      <c r="BE15" s="76">
        <f>+'[7]Informe_Fondane'!BE15</f>
        <v>0</v>
      </c>
      <c r="BF15" s="76">
        <f>+'[7]Informe_Fondane'!BF15</f>
        <v>0</v>
      </c>
      <c r="BG15" s="76">
        <f>SUM(AU15:BF15)</f>
        <v>0</v>
      </c>
    </row>
    <row r="16" spans="1:59" s="13" customFormat="1" ht="22.5">
      <c r="A16" s="75" t="s">
        <v>122</v>
      </c>
      <c r="B16" s="103">
        <v>21</v>
      </c>
      <c r="C16" s="104" t="s">
        <v>123</v>
      </c>
      <c r="D16" s="110">
        <f>602550+20050</f>
        <v>622600</v>
      </c>
      <c r="E16" s="76">
        <f>+'[7]Informe_Fondane'!E16</f>
        <v>150962.971</v>
      </c>
      <c r="F16" s="76">
        <f>+'[7]Informe_Fondane'!F16</f>
        <v>11927.90933</v>
      </c>
      <c r="G16" s="76">
        <f>+D16+E16-F16</f>
        <v>761635.06167</v>
      </c>
      <c r="H16" s="76">
        <f>+'[3]Informe_Fondane'!H16</f>
        <v>602533.33333</v>
      </c>
      <c r="I16" s="76">
        <f>+'[3]Informe_Fondane'!I16</f>
        <v>0</v>
      </c>
      <c r="J16" s="76">
        <f>+'[3]Informe_Fondane'!J16</f>
        <v>0</v>
      </c>
      <c r="K16" s="76">
        <f>+'[3]Informe_Fondane'!K16</f>
        <v>500</v>
      </c>
      <c r="L16" s="17">
        <f>+'[5]Informe_Fondane'!L16</f>
        <v>11200</v>
      </c>
      <c r="M16" s="17">
        <f>+'[5]Informe_Fondane'!M16</f>
        <v>16363</v>
      </c>
      <c r="N16" s="76">
        <f>+'[7]Informe_Fondane'!N16</f>
        <v>69842</v>
      </c>
      <c r="O16" s="76">
        <f>+'[7]Informe_Fondane'!O16</f>
        <v>49139.16</v>
      </c>
      <c r="P16" s="76">
        <f>+'[7]Informe_Fondane'!P16</f>
        <v>-231.56533</v>
      </c>
      <c r="Q16" s="76">
        <f>+'[7]Informe_Fondane'!Q16</f>
        <v>1759.1908700000001</v>
      </c>
      <c r="R16" s="76">
        <f>+'[7]Informe_Fondane'!R16</f>
        <v>-28.50863</v>
      </c>
      <c r="S16" s="76">
        <f>+'[7]Informe_Fondane'!S16</f>
        <v>-923.8415</v>
      </c>
      <c r="T16" s="76">
        <f>SUM(H16:S16)</f>
        <v>750152.7687400001</v>
      </c>
      <c r="U16" s="76">
        <f>+'[3]Informe_Fondane'!U16</f>
        <v>97177.83839</v>
      </c>
      <c r="V16" s="76">
        <f>+'[3]Informe_Fondane'!V16</f>
        <v>102611.01249</v>
      </c>
      <c r="W16" s="76">
        <f>+'[3]Informe_Fondane'!W16</f>
        <v>104996.94389</v>
      </c>
      <c r="X16" s="76">
        <f>+'[3]Informe_Fondane'!X16</f>
        <v>97360.35008</v>
      </c>
      <c r="Y16" s="17">
        <f>+'[5]Informe_Fondane'!Y16</f>
        <v>112426.99422</v>
      </c>
      <c r="Z16" s="17">
        <f>+'[5]Informe_Fondane'!Z16</f>
        <v>96584.11194</v>
      </c>
      <c r="AA16" s="76">
        <f>+'[7]Informe_Fondane'!AA16</f>
        <v>81001.49351999999</v>
      </c>
      <c r="AB16" s="76">
        <f>+'[7]Informe_Fondane'!AB16</f>
        <v>51328.27786</v>
      </c>
      <c r="AC16" s="76">
        <f>+'[7]Informe_Fondane'!AC16</f>
        <v>318.89284999999995</v>
      </c>
      <c r="AD16" s="76">
        <f>+'[7]Informe_Fondane'!AD16</f>
        <v>5481.458</v>
      </c>
      <c r="AE16" s="76">
        <f>+'[7]Informe_Fondane'!AE16</f>
        <v>347.201</v>
      </c>
      <c r="AF16" s="76">
        <f>+'[7]Informe_Fondane'!AF16</f>
        <v>518.1945</v>
      </c>
      <c r="AG16" s="76">
        <f>SUM(U16:AF16)</f>
        <v>750152.76874</v>
      </c>
      <c r="AH16" s="76">
        <f>+'[7]Informe_Fondane'!AH16</f>
        <v>97134.0314</v>
      </c>
      <c r="AI16" s="76">
        <f>+'[7]Informe_Fondane'!AI16</f>
        <v>93551.86698</v>
      </c>
      <c r="AJ16" s="76">
        <f>+'[7]Informe_Fondane'!AJ16</f>
        <v>104110.55289</v>
      </c>
      <c r="AK16" s="76">
        <f>+'[7]Informe_Fondane'!AK16</f>
        <v>107349.69008</v>
      </c>
      <c r="AL16" s="76">
        <f>+'[7]Informe_Fondane'!AL16</f>
        <v>101836.29321999999</v>
      </c>
      <c r="AM16" s="76">
        <f>+'[7]Informe_Fondane'!AM16</f>
        <v>107149.43729</v>
      </c>
      <c r="AN16" s="76">
        <f>+'[7]Informe_Fondane'!AN16</f>
        <v>81026.86917</v>
      </c>
      <c r="AO16" s="76">
        <f>+'[7]Informe_Fondane'!AO16</f>
        <v>51328.27786</v>
      </c>
      <c r="AP16" s="76">
        <f>+'[7]Informe_Fondane'!AP16</f>
        <v>318.89284999999995</v>
      </c>
      <c r="AQ16" s="76">
        <f>+'[7]Informe_Fondane'!AQ16</f>
        <v>5481.458</v>
      </c>
      <c r="AR16" s="76">
        <f>+'[7]Informe_Fondane'!AR16</f>
        <v>347.201</v>
      </c>
      <c r="AS16" s="76">
        <f>+'[7]Informe_Fondane'!AS16</f>
        <v>518.198</v>
      </c>
      <c r="AT16" s="76">
        <f>SUM(AH16:AS16)</f>
        <v>750152.76874</v>
      </c>
      <c r="AU16" s="76">
        <f>+'[3]Informe_Fondane'!AU16</f>
        <v>97134.0314</v>
      </c>
      <c r="AV16" s="76">
        <f>+'[3]Informe_Fondane'!AV16</f>
        <v>93551.86698</v>
      </c>
      <c r="AW16" s="76">
        <f>+'[3]Informe_Fondane'!AW16</f>
        <v>104110.55289</v>
      </c>
      <c r="AX16" s="76">
        <f>+'[3]Informe_Fondane'!AX16</f>
        <v>107349.69008</v>
      </c>
      <c r="AY16" s="17">
        <f>+'[5]Informe_Fondane'!AY16</f>
        <v>101836.29321999999</v>
      </c>
      <c r="AZ16" s="17">
        <f>+'[5]Informe_Fondane'!AZ16</f>
        <v>107149.43729</v>
      </c>
      <c r="BA16" s="76">
        <f>+'[7]Informe_Fondane'!BA16</f>
        <v>21598.46917</v>
      </c>
      <c r="BB16" s="76">
        <f>+'[7]Informe_Fondane'!BB16</f>
        <v>110756.67786</v>
      </c>
      <c r="BC16" s="76">
        <f>+'[7]Informe_Fondane'!BC16</f>
        <v>318.89284999999995</v>
      </c>
      <c r="BD16" s="76">
        <f>+'[7]Informe_Fondane'!BD16</f>
        <v>5481.458</v>
      </c>
      <c r="BE16" s="76">
        <f>+'[7]Informe_Fondane'!BE16</f>
        <v>347.201</v>
      </c>
      <c r="BF16" s="76">
        <f>+'[7]Informe_Fondane'!BF16</f>
        <v>518.198</v>
      </c>
      <c r="BG16" s="76">
        <f>SUM(AU16:BF16)</f>
        <v>750152.7687400001</v>
      </c>
    </row>
    <row r="17" spans="1:59" s="13" customFormat="1" ht="22.5">
      <c r="A17" s="95" t="s">
        <v>116</v>
      </c>
      <c r="B17" s="93"/>
      <c r="C17" s="94" t="s">
        <v>117</v>
      </c>
      <c r="D17" s="95">
        <f>+D18</f>
        <v>2500</v>
      </c>
      <c r="E17" s="95">
        <f aca="true" t="shared" si="8" ref="E17:BG17">+E18</f>
        <v>0.5</v>
      </c>
      <c r="F17" s="95">
        <f t="shared" si="8"/>
        <v>0</v>
      </c>
      <c r="G17" s="95">
        <f t="shared" si="8"/>
        <v>2500.5</v>
      </c>
      <c r="H17" s="95">
        <f t="shared" si="8"/>
        <v>2500</v>
      </c>
      <c r="I17" s="95">
        <f t="shared" si="8"/>
        <v>0.2008</v>
      </c>
      <c r="J17" s="95">
        <f t="shared" si="8"/>
        <v>0.012</v>
      </c>
      <c r="K17" s="95">
        <f t="shared" si="8"/>
        <v>0</v>
      </c>
      <c r="L17" s="95">
        <f t="shared" si="8"/>
        <v>0</v>
      </c>
      <c r="M17" s="95">
        <f t="shared" si="8"/>
        <v>0</v>
      </c>
      <c r="N17" s="95">
        <f t="shared" si="8"/>
        <v>0</v>
      </c>
      <c r="O17" s="95">
        <f t="shared" si="8"/>
        <v>0.08611</v>
      </c>
      <c r="P17" s="95">
        <f t="shared" si="8"/>
        <v>0</v>
      </c>
      <c r="Q17" s="95">
        <f t="shared" si="8"/>
        <v>0</v>
      </c>
      <c r="R17" s="95">
        <f t="shared" si="8"/>
        <v>0</v>
      </c>
      <c r="S17" s="95">
        <f t="shared" si="8"/>
        <v>-1266.50223</v>
      </c>
      <c r="T17" s="95">
        <f t="shared" si="8"/>
        <v>1233.7966800000004</v>
      </c>
      <c r="U17" s="95">
        <f t="shared" si="8"/>
        <v>2500</v>
      </c>
      <c r="V17" s="95">
        <f t="shared" si="8"/>
        <v>0.2008</v>
      </c>
      <c r="W17" s="95">
        <f t="shared" si="8"/>
        <v>0.012</v>
      </c>
      <c r="X17" s="95">
        <f t="shared" si="8"/>
        <v>0</v>
      </c>
      <c r="Y17" s="95">
        <f t="shared" si="8"/>
        <v>0</v>
      </c>
      <c r="Z17" s="95">
        <f t="shared" si="8"/>
        <v>0</v>
      </c>
      <c r="AA17" s="95">
        <f t="shared" si="8"/>
        <v>0</v>
      </c>
      <c r="AB17" s="95">
        <f t="shared" si="8"/>
        <v>0.08611</v>
      </c>
      <c r="AC17" s="95">
        <f t="shared" si="8"/>
        <v>0</v>
      </c>
      <c r="AD17" s="95">
        <f t="shared" si="8"/>
        <v>0</v>
      </c>
      <c r="AE17" s="95">
        <f t="shared" si="8"/>
        <v>0</v>
      </c>
      <c r="AF17" s="95">
        <f t="shared" si="8"/>
        <v>-1266.50223</v>
      </c>
      <c r="AG17" s="95">
        <f t="shared" si="8"/>
        <v>1233.7966800000004</v>
      </c>
      <c r="AH17" s="95">
        <f t="shared" si="8"/>
        <v>382.942</v>
      </c>
      <c r="AI17" s="95">
        <f t="shared" si="8"/>
        <v>0.2008</v>
      </c>
      <c r="AJ17" s="95">
        <f t="shared" si="8"/>
        <v>1.06149</v>
      </c>
      <c r="AK17" s="95">
        <f t="shared" si="8"/>
        <v>0</v>
      </c>
      <c r="AL17" s="95">
        <f t="shared" si="8"/>
        <v>519.52684</v>
      </c>
      <c r="AM17" s="95">
        <f t="shared" si="8"/>
        <v>0</v>
      </c>
      <c r="AN17" s="95">
        <f t="shared" si="8"/>
        <v>1.35701</v>
      </c>
      <c r="AO17" s="95">
        <f t="shared" si="8"/>
        <v>2.1405100000000004</v>
      </c>
      <c r="AP17" s="95">
        <f t="shared" si="8"/>
        <v>82.79438999999999</v>
      </c>
      <c r="AQ17" s="95">
        <f t="shared" si="8"/>
        <v>0.7086399999999999</v>
      </c>
      <c r="AR17" s="95">
        <f t="shared" si="8"/>
        <v>0.9912799999999999</v>
      </c>
      <c r="AS17" s="95">
        <f t="shared" si="8"/>
        <v>242.07372</v>
      </c>
      <c r="AT17" s="95">
        <f t="shared" si="8"/>
        <v>1233.79668</v>
      </c>
      <c r="AU17" s="95">
        <f t="shared" si="8"/>
        <v>382.942</v>
      </c>
      <c r="AV17" s="95">
        <f t="shared" si="8"/>
        <v>0.2008</v>
      </c>
      <c r="AW17" s="95">
        <f t="shared" si="8"/>
        <v>1.06149</v>
      </c>
      <c r="AX17" s="95">
        <f t="shared" si="8"/>
        <v>0</v>
      </c>
      <c r="AY17" s="95">
        <f t="shared" si="8"/>
        <v>519.52684</v>
      </c>
      <c r="AZ17" s="95">
        <f t="shared" si="8"/>
        <v>0</v>
      </c>
      <c r="BA17" s="95">
        <f t="shared" si="8"/>
        <v>1.35701</v>
      </c>
      <c r="BB17" s="95">
        <f t="shared" si="8"/>
        <v>2.1405100000000004</v>
      </c>
      <c r="BC17" s="95">
        <f t="shared" si="8"/>
        <v>82.79438999999999</v>
      </c>
      <c r="BD17" s="95">
        <f t="shared" si="8"/>
        <v>0.7086399999999999</v>
      </c>
      <c r="BE17" s="95">
        <f t="shared" si="8"/>
        <v>0.9912799999999999</v>
      </c>
      <c r="BF17" s="95">
        <f t="shared" si="8"/>
        <v>1.888</v>
      </c>
      <c r="BG17" s="95">
        <f t="shared" si="8"/>
        <v>993.6109599999999</v>
      </c>
    </row>
    <row r="18" spans="1:59" s="13" customFormat="1" ht="15.75" customHeight="1">
      <c r="A18" s="76" t="s">
        <v>118</v>
      </c>
      <c r="B18" s="16">
        <v>20</v>
      </c>
      <c r="C18" s="105" t="s">
        <v>119</v>
      </c>
      <c r="D18" s="76">
        <v>2500</v>
      </c>
      <c r="E18" s="76">
        <f>+'[7]Informe_Fondane'!E18</f>
        <v>0.5</v>
      </c>
      <c r="F18" s="76">
        <f>+'[7]Informe_Fondane'!F18</f>
        <v>0</v>
      </c>
      <c r="G18" s="76">
        <f>+D18+E18-F18</f>
        <v>2500.5</v>
      </c>
      <c r="H18" s="76">
        <f>+'[3]Informe_Fondane'!H18</f>
        <v>2500</v>
      </c>
      <c r="I18" s="76">
        <f>+'[3]Informe_Fondane'!I18</f>
        <v>0.2008</v>
      </c>
      <c r="J18" s="76">
        <f>+'[3]Informe_Fondane'!J18</f>
        <v>0.012</v>
      </c>
      <c r="K18" s="76">
        <f>+'[3]Informe_Fondane'!K18</f>
        <v>0</v>
      </c>
      <c r="L18" s="17">
        <f>+'[5]Informe_Fondane'!L18</f>
        <v>0</v>
      </c>
      <c r="M18" s="17">
        <f>+'[5]Informe_Fondane'!M18</f>
        <v>0</v>
      </c>
      <c r="N18" s="76">
        <f>+'[7]Informe_Fondane'!N18</f>
        <v>0</v>
      </c>
      <c r="O18" s="76">
        <f>+'[7]Informe_Fondane'!O18</f>
        <v>0.08611</v>
      </c>
      <c r="P18" s="76">
        <f>+'[7]Informe_Fondane'!P18</f>
        <v>0</v>
      </c>
      <c r="Q18" s="76">
        <f>+'[7]Informe_Fondane'!Q18</f>
        <v>0</v>
      </c>
      <c r="R18" s="76">
        <f>+'[7]Informe_Fondane'!R18</f>
        <v>0</v>
      </c>
      <c r="S18" s="76">
        <f>+'[7]Informe_Fondane'!S18</f>
        <v>-1266.50223</v>
      </c>
      <c r="T18" s="76">
        <f>SUM(H18:S18)</f>
        <v>1233.7966800000004</v>
      </c>
      <c r="U18" s="76">
        <f>+'[3]Informe_Fondane'!U18</f>
        <v>2500</v>
      </c>
      <c r="V18" s="76">
        <f>+'[3]Informe_Fondane'!V18</f>
        <v>0.2008</v>
      </c>
      <c r="W18" s="76">
        <f>+'[3]Informe_Fondane'!W18</f>
        <v>0.012</v>
      </c>
      <c r="X18" s="76">
        <f>+'[3]Informe_Fondane'!X18</f>
        <v>0</v>
      </c>
      <c r="Y18" s="17">
        <f>+'[5]Informe_Fondane'!Y18</f>
        <v>0</v>
      </c>
      <c r="Z18" s="17">
        <f>+'[5]Informe_Fondane'!Z18</f>
        <v>0</v>
      </c>
      <c r="AA18" s="76">
        <f>+'[7]Informe_Fondane'!AA18</f>
        <v>0</v>
      </c>
      <c r="AB18" s="76">
        <f>+'[7]Informe_Fondane'!AB18</f>
        <v>0.08611</v>
      </c>
      <c r="AC18" s="76">
        <f>+'[7]Informe_Fondane'!AC18</f>
        <v>0</v>
      </c>
      <c r="AD18" s="76">
        <f>+'[7]Informe_Fondane'!AD18</f>
        <v>0</v>
      </c>
      <c r="AE18" s="76">
        <f>+'[7]Informe_Fondane'!AE18</f>
        <v>0</v>
      </c>
      <c r="AF18" s="76">
        <f>+'[7]Informe_Fondane'!AF18</f>
        <v>-1266.50223</v>
      </c>
      <c r="AG18" s="76">
        <f>SUM(U18:AF18)</f>
        <v>1233.7966800000004</v>
      </c>
      <c r="AH18" s="76">
        <f>+'[7]Informe_Fondane'!AH18</f>
        <v>382.942</v>
      </c>
      <c r="AI18" s="76">
        <f>+'[7]Informe_Fondane'!AI18</f>
        <v>0.2008</v>
      </c>
      <c r="AJ18" s="76">
        <f>+'[7]Informe_Fondane'!AJ18</f>
        <v>1.06149</v>
      </c>
      <c r="AK18" s="76">
        <f>+'[7]Informe_Fondane'!AK18</f>
        <v>0</v>
      </c>
      <c r="AL18" s="76">
        <f>+'[7]Informe_Fondane'!AL18</f>
        <v>519.52684</v>
      </c>
      <c r="AM18" s="76">
        <f>+'[7]Informe_Fondane'!AM18</f>
        <v>0</v>
      </c>
      <c r="AN18" s="76">
        <f>+'[7]Informe_Fondane'!AN18</f>
        <v>1.35701</v>
      </c>
      <c r="AO18" s="76">
        <f>+'[7]Informe_Fondane'!AO18</f>
        <v>2.1405100000000004</v>
      </c>
      <c r="AP18" s="76">
        <f>+'[7]Informe_Fondane'!AP18</f>
        <v>82.79438999999999</v>
      </c>
      <c r="AQ18" s="76">
        <f>+'[7]Informe_Fondane'!AQ18</f>
        <v>0.7086399999999999</v>
      </c>
      <c r="AR18" s="76">
        <f>+'[7]Informe_Fondane'!AR18</f>
        <v>0.9912799999999999</v>
      </c>
      <c r="AS18" s="76">
        <f>+'[7]Informe_Fondane'!AS18</f>
        <v>242.07372</v>
      </c>
      <c r="AT18" s="76">
        <f>SUM(AH18:AS18)</f>
        <v>1233.79668</v>
      </c>
      <c r="AU18" s="76">
        <f>+'[3]Informe_Fondane'!AU18</f>
        <v>382.942</v>
      </c>
      <c r="AV18" s="76">
        <f>+'[3]Informe_Fondane'!AV18</f>
        <v>0.2008</v>
      </c>
      <c r="AW18" s="76">
        <f>+'[3]Informe_Fondane'!AW18</f>
        <v>1.06149</v>
      </c>
      <c r="AX18" s="76">
        <f>+'[3]Informe_Fondane'!AX18</f>
        <v>0</v>
      </c>
      <c r="AY18" s="17">
        <f>+'[5]Informe_Fondane'!AY18</f>
        <v>519.52684</v>
      </c>
      <c r="AZ18" s="17">
        <f>+'[5]Informe_Fondane'!AZ18</f>
        <v>0</v>
      </c>
      <c r="BA18" s="76">
        <f>+'[7]Informe_Fondane'!BA18</f>
        <v>1.35701</v>
      </c>
      <c r="BB18" s="76">
        <f>+'[7]Informe_Fondane'!BB18</f>
        <v>2.1405100000000004</v>
      </c>
      <c r="BC18" s="76">
        <f>+'[7]Informe_Fondane'!BC18</f>
        <v>82.79438999999999</v>
      </c>
      <c r="BD18" s="76">
        <f>+'[7]Informe_Fondane'!BD18</f>
        <v>0.7086399999999999</v>
      </c>
      <c r="BE18" s="76">
        <f>+'[7]Informe_Fondane'!BE18</f>
        <v>0.9912799999999999</v>
      </c>
      <c r="BF18" s="76">
        <f>+'[7]Informe_Fondane'!BF18</f>
        <v>1.888</v>
      </c>
      <c r="BG18" s="76">
        <f>SUM(AU18:BF18)</f>
        <v>993.6109599999999</v>
      </c>
    </row>
    <row r="19" spans="1:59" s="13" customFormat="1" ht="22.5">
      <c r="A19" s="95" t="s">
        <v>124</v>
      </c>
      <c r="B19" s="106"/>
      <c r="C19" s="107" t="s">
        <v>125</v>
      </c>
      <c r="D19" s="95">
        <f>+D20+D21+D22</f>
        <v>199000</v>
      </c>
      <c r="E19" s="95">
        <f aca="true" t="shared" si="9" ref="E19:BG19">+E20+E21+E22</f>
        <v>62006.666</v>
      </c>
      <c r="F19" s="95">
        <f t="shared" si="9"/>
        <v>80123.333</v>
      </c>
      <c r="G19" s="95">
        <f t="shared" si="9"/>
        <v>180883.33299999998</v>
      </c>
      <c r="H19" s="95">
        <f t="shared" si="9"/>
        <v>0</v>
      </c>
      <c r="I19" s="95">
        <f t="shared" si="9"/>
        <v>83000</v>
      </c>
      <c r="J19" s="95">
        <f t="shared" si="9"/>
        <v>0</v>
      </c>
      <c r="K19" s="95">
        <f t="shared" si="9"/>
        <v>35876.667</v>
      </c>
      <c r="L19" s="95">
        <f t="shared" si="9"/>
        <v>0</v>
      </c>
      <c r="M19" s="95">
        <f t="shared" si="9"/>
        <v>0</v>
      </c>
      <c r="N19" s="95">
        <f t="shared" si="9"/>
        <v>0</v>
      </c>
      <c r="O19" s="95">
        <f t="shared" si="9"/>
        <v>0</v>
      </c>
      <c r="P19" s="95">
        <f t="shared" si="9"/>
        <v>30533.333329999998</v>
      </c>
      <c r="Q19" s="95">
        <f t="shared" si="9"/>
        <v>940</v>
      </c>
      <c r="R19" s="95">
        <f t="shared" si="9"/>
        <v>0</v>
      </c>
      <c r="S19" s="95">
        <f t="shared" si="9"/>
        <v>0</v>
      </c>
      <c r="T19" s="95">
        <f t="shared" si="9"/>
        <v>150350.00033</v>
      </c>
      <c r="U19" s="95">
        <f t="shared" si="9"/>
        <v>0</v>
      </c>
      <c r="V19" s="95">
        <f t="shared" si="9"/>
        <v>56000</v>
      </c>
      <c r="W19" s="95">
        <f t="shared" si="9"/>
        <v>27000</v>
      </c>
      <c r="X19" s="95">
        <f t="shared" si="9"/>
        <v>0</v>
      </c>
      <c r="Y19" s="95">
        <f t="shared" si="9"/>
        <v>35876.667</v>
      </c>
      <c r="Z19" s="95">
        <f t="shared" si="9"/>
        <v>0</v>
      </c>
      <c r="AA19" s="95">
        <f t="shared" si="9"/>
        <v>0</v>
      </c>
      <c r="AB19" s="95">
        <f t="shared" si="9"/>
        <v>0</v>
      </c>
      <c r="AC19" s="95">
        <f t="shared" si="9"/>
        <v>30533.333329999998</v>
      </c>
      <c r="AD19" s="95">
        <f t="shared" si="9"/>
        <v>0</v>
      </c>
      <c r="AE19" s="95">
        <f t="shared" si="9"/>
        <v>940</v>
      </c>
      <c r="AF19" s="95">
        <f t="shared" si="9"/>
        <v>0</v>
      </c>
      <c r="AG19" s="95">
        <f t="shared" si="9"/>
        <v>150350.00033</v>
      </c>
      <c r="AH19" s="95">
        <f t="shared" si="9"/>
        <v>0</v>
      </c>
      <c r="AI19" s="95">
        <f t="shared" si="9"/>
        <v>0</v>
      </c>
      <c r="AJ19" s="95">
        <f t="shared" si="9"/>
        <v>7000</v>
      </c>
      <c r="AK19" s="95">
        <f t="shared" si="9"/>
        <v>11500</v>
      </c>
      <c r="AL19" s="95">
        <f t="shared" si="9"/>
        <v>11500</v>
      </c>
      <c r="AM19" s="95">
        <f t="shared" si="9"/>
        <v>16200</v>
      </c>
      <c r="AN19" s="95">
        <f t="shared" si="9"/>
        <v>16200</v>
      </c>
      <c r="AO19" s="95">
        <f t="shared" si="9"/>
        <v>16200</v>
      </c>
      <c r="AP19" s="95">
        <f t="shared" si="9"/>
        <v>16200</v>
      </c>
      <c r="AQ19" s="95">
        <f t="shared" si="9"/>
        <v>16200</v>
      </c>
      <c r="AR19" s="95">
        <f t="shared" si="9"/>
        <v>16200</v>
      </c>
      <c r="AS19" s="95">
        <f t="shared" si="9"/>
        <v>19233.33333</v>
      </c>
      <c r="AT19" s="95">
        <f t="shared" si="9"/>
        <v>146433.33333000002</v>
      </c>
      <c r="AU19" s="95">
        <f t="shared" si="9"/>
        <v>0</v>
      </c>
      <c r="AV19" s="95">
        <f t="shared" si="9"/>
        <v>0</v>
      </c>
      <c r="AW19" s="95">
        <f t="shared" si="9"/>
        <v>7000</v>
      </c>
      <c r="AX19" s="95">
        <f t="shared" si="9"/>
        <v>11500</v>
      </c>
      <c r="AY19" s="95">
        <f t="shared" si="9"/>
        <v>11500</v>
      </c>
      <c r="AZ19" s="95">
        <f t="shared" si="9"/>
        <v>16200</v>
      </c>
      <c r="BA19" s="95">
        <f t="shared" si="9"/>
        <v>16200</v>
      </c>
      <c r="BB19" s="95">
        <f t="shared" si="9"/>
        <v>16200</v>
      </c>
      <c r="BC19" s="95">
        <f t="shared" si="9"/>
        <v>16200</v>
      </c>
      <c r="BD19" s="95">
        <f t="shared" si="9"/>
        <v>16200</v>
      </c>
      <c r="BE19" s="95">
        <f t="shared" si="9"/>
        <v>16200</v>
      </c>
      <c r="BF19" s="95">
        <f t="shared" si="9"/>
        <v>19233.33333</v>
      </c>
      <c r="BG19" s="95">
        <f t="shared" si="9"/>
        <v>146433.33333000002</v>
      </c>
    </row>
    <row r="20" spans="1:59" s="13" customFormat="1" ht="15.75" customHeight="1">
      <c r="A20" s="17" t="s">
        <v>126</v>
      </c>
      <c r="B20" s="77">
        <v>20</v>
      </c>
      <c r="C20" s="108" t="s">
        <v>127</v>
      </c>
      <c r="D20" s="17"/>
      <c r="E20" s="76">
        <f>+'[7]Informe_Fondane'!E20</f>
        <v>61066.666</v>
      </c>
      <c r="F20" s="76">
        <f>+'[7]Informe_Fondane'!F20</f>
        <v>0</v>
      </c>
      <c r="G20" s="76">
        <f>+D20+E20-F20</f>
        <v>61066.666</v>
      </c>
      <c r="H20" s="76">
        <f>+'[7]Informe_Fondane'!H20</f>
        <v>0</v>
      </c>
      <c r="I20" s="76">
        <f>+'[7]Informe_Fondane'!I20</f>
        <v>0</v>
      </c>
      <c r="J20" s="76">
        <f>+'[7]Informe_Fondane'!J20</f>
        <v>0</v>
      </c>
      <c r="K20" s="76">
        <f>+'[7]Informe_Fondane'!K20</f>
        <v>0</v>
      </c>
      <c r="L20" s="76">
        <f>+'[7]Informe_Fondane'!L20</f>
        <v>0</v>
      </c>
      <c r="M20" s="76">
        <f>+'[7]Informe_Fondane'!M20</f>
        <v>0</v>
      </c>
      <c r="N20" s="76">
        <f>+'[7]Informe_Fondane'!N20</f>
        <v>0</v>
      </c>
      <c r="O20" s="76">
        <f>+'[7]Informe_Fondane'!O20</f>
        <v>0</v>
      </c>
      <c r="P20" s="76">
        <f>+'[7]Informe_Fondane'!P20</f>
        <v>30533.333329999998</v>
      </c>
      <c r="Q20" s="76">
        <f>+'[7]Informe_Fondane'!Q20</f>
        <v>0</v>
      </c>
      <c r="R20" s="76">
        <f>+'[7]Informe_Fondane'!R20</f>
        <v>0</v>
      </c>
      <c r="S20" s="76">
        <f>+'[7]Informe_Fondane'!S20</f>
        <v>0</v>
      </c>
      <c r="T20" s="76">
        <f>SUM(H20:S20)</f>
        <v>30533.333329999998</v>
      </c>
      <c r="U20" s="76">
        <f>+'[7]Informe_Fondane'!U20</f>
        <v>0</v>
      </c>
      <c r="V20" s="76">
        <f>+'[7]Informe_Fondane'!V20</f>
        <v>0</v>
      </c>
      <c r="W20" s="76">
        <f>+'[7]Informe_Fondane'!W20</f>
        <v>0</v>
      </c>
      <c r="X20" s="76">
        <f>+'[7]Informe_Fondane'!X20</f>
        <v>0</v>
      </c>
      <c r="Y20" s="76">
        <f>+'[7]Informe_Fondane'!Y20</f>
        <v>0</v>
      </c>
      <c r="Z20" s="76">
        <f>+'[7]Informe_Fondane'!Z20</f>
        <v>0</v>
      </c>
      <c r="AA20" s="76">
        <f>+'[7]Informe_Fondane'!AA20</f>
        <v>0</v>
      </c>
      <c r="AB20" s="76">
        <f>+'[7]Informe_Fondane'!AB20</f>
        <v>0</v>
      </c>
      <c r="AC20" s="76">
        <f>+'[7]Informe_Fondane'!AC20</f>
        <v>30533.333329999998</v>
      </c>
      <c r="AD20" s="76">
        <f>+'[7]Informe_Fondane'!AD20</f>
        <v>0</v>
      </c>
      <c r="AE20" s="76">
        <f>+'[7]Informe_Fondane'!AE20</f>
        <v>0</v>
      </c>
      <c r="AF20" s="76">
        <f>+'[7]Informe_Fondane'!AF20</f>
        <v>0</v>
      </c>
      <c r="AG20" s="76">
        <f>SUM(U20:AF20)</f>
        <v>30533.333329999998</v>
      </c>
      <c r="AH20" s="76">
        <f>+'[7]Informe_Fondane'!AH20</f>
        <v>0</v>
      </c>
      <c r="AI20" s="76">
        <f>+'[7]Informe_Fondane'!AI20</f>
        <v>0</v>
      </c>
      <c r="AJ20" s="76">
        <f>+'[7]Informe_Fondane'!AJ20</f>
        <v>0</v>
      </c>
      <c r="AK20" s="76">
        <f>+'[7]Informe_Fondane'!AK20</f>
        <v>0</v>
      </c>
      <c r="AL20" s="76">
        <f>+'[7]Informe_Fondane'!AL20</f>
        <v>0</v>
      </c>
      <c r="AM20" s="76">
        <f>+'[7]Informe_Fondane'!AM20</f>
        <v>0</v>
      </c>
      <c r="AN20" s="76">
        <f>+'[7]Informe_Fondane'!AN20</f>
        <v>0</v>
      </c>
      <c r="AO20" s="76">
        <f>+'[7]Informe_Fondane'!AO20</f>
        <v>0</v>
      </c>
      <c r="AP20" s="76">
        <f>+'[7]Informe_Fondane'!AP20</f>
        <v>0</v>
      </c>
      <c r="AQ20" s="76">
        <f>+'[7]Informe_Fondane'!AQ20</f>
        <v>9461.165</v>
      </c>
      <c r="AR20" s="76">
        <f>+'[7]Informe_Fondane'!AR20</f>
        <v>9461.165</v>
      </c>
      <c r="AS20" s="76">
        <f>+'[7]Informe_Fondane'!AS20</f>
        <v>11611.00333</v>
      </c>
      <c r="AT20" s="76">
        <f>SUM(AH20:AS20)</f>
        <v>30533.33333</v>
      </c>
      <c r="AU20" s="76">
        <f>+'[7]Informe_Fondane'!AU20</f>
        <v>0</v>
      </c>
      <c r="AV20" s="76">
        <f>+'[7]Informe_Fondane'!AV20</f>
        <v>0</v>
      </c>
      <c r="AW20" s="76">
        <f>+'[7]Informe_Fondane'!AW20</f>
        <v>0</v>
      </c>
      <c r="AX20" s="76">
        <f>+'[7]Informe_Fondane'!AX20</f>
        <v>0</v>
      </c>
      <c r="AY20" s="76">
        <f>+'[7]Informe_Fondane'!AY20</f>
        <v>0</v>
      </c>
      <c r="AZ20" s="76">
        <f>+'[7]Informe_Fondane'!AZ20</f>
        <v>0</v>
      </c>
      <c r="BA20" s="76">
        <f>+'[7]Informe_Fondane'!BA20</f>
        <v>0</v>
      </c>
      <c r="BB20" s="76">
        <f>+'[7]Informe_Fondane'!BB20</f>
        <v>0</v>
      </c>
      <c r="BC20" s="76">
        <f>+'[7]Informe_Fondane'!BC20</f>
        <v>0</v>
      </c>
      <c r="BD20" s="76">
        <f>+'[7]Informe_Fondane'!BD20</f>
        <v>9461.165</v>
      </c>
      <c r="BE20" s="76">
        <f>+'[7]Informe_Fondane'!BE20</f>
        <v>9461.165</v>
      </c>
      <c r="BF20" s="76">
        <f>+'[7]Informe_Fondane'!BF20</f>
        <v>11611.00333</v>
      </c>
      <c r="BG20" s="76">
        <f>SUM(AU20:BF20)</f>
        <v>30533.33333</v>
      </c>
    </row>
    <row r="21" spans="1:59" s="13" customFormat="1" ht="15.75" customHeight="1">
      <c r="A21" s="17" t="s">
        <v>126</v>
      </c>
      <c r="B21" s="77">
        <v>21</v>
      </c>
      <c r="C21" s="108" t="s">
        <v>127</v>
      </c>
      <c r="D21" s="17">
        <v>199000</v>
      </c>
      <c r="E21" s="76">
        <f>+'[7]Informe_Fondane'!E21</f>
        <v>940</v>
      </c>
      <c r="F21" s="76">
        <f>+'[7]Informe_Fondane'!F21</f>
        <v>80123.333</v>
      </c>
      <c r="G21" s="76">
        <f>+D21+E21-F21</f>
        <v>119816.667</v>
      </c>
      <c r="H21" s="76">
        <f>+'[7]Informe_Fondane'!H21</f>
        <v>0</v>
      </c>
      <c r="I21" s="76">
        <f>+'[7]Informe_Fondane'!I21</f>
        <v>83000</v>
      </c>
      <c r="J21" s="76">
        <f>+'[7]Informe_Fondane'!J21</f>
        <v>0</v>
      </c>
      <c r="K21" s="76">
        <f>+'[7]Informe_Fondane'!K21</f>
        <v>35876.667</v>
      </c>
      <c r="L21" s="76">
        <f>+'[7]Informe_Fondane'!L21</f>
        <v>0</v>
      </c>
      <c r="M21" s="76">
        <f>+'[7]Informe_Fondane'!M21</f>
        <v>0</v>
      </c>
      <c r="N21" s="76">
        <f>+'[7]Informe_Fondane'!N21</f>
        <v>0</v>
      </c>
      <c r="O21" s="76">
        <f>+'[7]Informe_Fondane'!O21</f>
        <v>0</v>
      </c>
      <c r="P21" s="76">
        <f>+'[7]Informe_Fondane'!P21</f>
        <v>0</v>
      </c>
      <c r="Q21" s="76">
        <f>+'[7]Informe_Fondane'!Q21</f>
        <v>940</v>
      </c>
      <c r="R21" s="76">
        <f>+'[7]Informe_Fondane'!R21</f>
        <v>0</v>
      </c>
      <c r="S21" s="76">
        <f>+'[7]Informe_Fondane'!S21</f>
        <v>0</v>
      </c>
      <c r="T21" s="76">
        <f>SUM(H21:S21)</f>
        <v>119816.667</v>
      </c>
      <c r="U21" s="76">
        <f>+'[7]Informe_Fondane'!U21</f>
        <v>0</v>
      </c>
      <c r="V21" s="76">
        <f>+'[7]Informe_Fondane'!V21</f>
        <v>56000</v>
      </c>
      <c r="W21" s="76">
        <f>+'[7]Informe_Fondane'!W21</f>
        <v>27000</v>
      </c>
      <c r="X21" s="76">
        <f>+'[7]Informe_Fondane'!X21</f>
        <v>0</v>
      </c>
      <c r="Y21" s="76">
        <f>+'[7]Informe_Fondane'!Y21</f>
        <v>35876.667</v>
      </c>
      <c r="Z21" s="76">
        <f>+'[7]Informe_Fondane'!Z21</f>
        <v>0</v>
      </c>
      <c r="AA21" s="76">
        <f>+'[7]Informe_Fondane'!AA21</f>
        <v>0</v>
      </c>
      <c r="AB21" s="76">
        <f>+'[7]Informe_Fondane'!AB21</f>
        <v>0</v>
      </c>
      <c r="AC21" s="76">
        <f>+'[7]Informe_Fondane'!AC21</f>
        <v>0</v>
      </c>
      <c r="AD21" s="76">
        <f>+'[7]Informe_Fondane'!AD21</f>
        <v>0</v>
      </c>
      <c r="AE21" s="76">
        <f>+'[7]Informe_Fondane'!AE21</f>
        <v>940</v>
      </c>
      <c r="AF21" s="76">
        <f>+'[7]Informe_Fondane'!AF21</f>
        <v>0</v>
      </c>
      <c r="AG21" s="76">
        <f>SUM(U21:AF21)</f>
        <v>119816.667</v>
      </c>
      <c r="AH21" s="76">
        <f>+'[7]Informe_Fondane'!AH21</f>
        <v>0</v>
      </c>
      <c r="AI21" s="76">
        <f>+'[7]Informe_Fondane'!AI21</f>
        <v>0</v>
      </c>
      <c r="AJ21" s="76">
        <f>+'[7]Informe_Fondane'!AJ21</f>
        <v>7000</v>
      </c>
      <c r="AK21" s="76">
        <f>+'[7]Informe_Fondane'!AK21</f>
        <v>11500</v>
      </c>
      <c r="AL21" s="76">
        <f>+'[7]Informe_Fondane'!AL21</f>
        <v>11500</v>
      </c>
      <c r="AM21" s="76">
        <f>+'[7]Informe_Fondane'!AM21</f>
        <v>16200</v>
      </c>
      <c r="AN21" s="76">
        <f>+'[7]Informe_Fondane'!AN21</f>
        <v>16200</v>
      </c>
      <c r="AO21" s="76">
        <f>+'[7]Informe_Fondane'!AO21</f>
        <v>16200</v>
      </c>
      <c r="AP21" s="76">
        <f>+'[7]Informe_Fondane'!AP21</f>
        <v>16200</v>
      </c>
      <c r="AQ21" s="76">
        <f>+'[7]Informe_Fondane'!AQ21</f>
        <v>6738.835</v>
      </c>
      <c r="AR21" s="76">
        <f>+'[7]Informe_Fondane'!AR21</f>
        <v>6738.835</v>
      </c>
      <c r="AS21" s="76">
        <f>+'[7]Informe_Fondane'!AS21</f>
        <v>7622.33</v>
      </c>
      <c r="AT21" s="76">
        <f>SUM(AH21:AS21)</f>
        <v>115900.00000000001</v>
      </c>
      <c r="AU21" s="76">
        <f>+'[7]Informe_Fondane'!AU21</f>
        <v>0</v>
      </c>
      <c r="AV21" s="76">
        <f>+'[7]Informe_Fondane'!AV21</f>
        <v>0</v>
      </c>
      <c r="AW21" s="76">
        <f>+'[7]Informe_Fondane'!AW21</f>
        <v>7000</v>
      </c>
      <c r="AX21" s="76">
        <f>+'[7]Informe_Fondane'!AX21</f>
        <v>11500</v>
      </c>
      <c r="AY21" s="76">
        <f>+'[7]Informe_Fondane'!AY21</f>
        <v>11500</v>
      </c>
      <c r="AZ21" s="76">
        <f>+'[7]Informe_Fondane'!AZ21</f>
        <v>16200</v>
      </c>
      <c r="BA21" s="76">
        <f>+'[7]Informe_Fondane'!BA21</f>
        <v>16200</v>
      </c>
      <c r="BB21" s="76">
        <f>+'[7]Informe_Fondane'!BB21</f>
        <v>16200</v>
      </c>
      <c r="BC21" s="76">
        <f>+'[7]Informe_Fondane'!BC21</f>
        <v>16200</v>
      </c>
      <c r="BD21" s="76">
        <f>+'[7]Informe_Fondane'!BD21</f>
        <v>6738.835</v>
      </c>
      <c r="BE21" s="76">
        <f>+'[7]Informe_Fondane'!BE21</f>
        <v>6738.835</v>
      </c>
      <c r="BF21" s="76">
        <f>+'[7]Informe_Fondane'!BF21</f>
        <v>7622.33</v>
      </c>
      <c r="BG21" s="76">
        <f>SUM(AU21:BF21)</f>
        <v>115900.00000000001</v>
      </c>
    </row>
    <row r="22" spans="1:59" s="13" customFormat="1" ht="21.75" customHeight="1">
      <c r="A22" s="17" t="s">
        <v>128</v>
      </c>
      <c r="B22" s="18">
        <v>20</v>
      </c>
      <c r="C22" s="109" t="s">
        <v>129</v>
      </c>
      <c r="D22" s="17"/>
      <c r="E22" s="76">
        <f>+'[7]Informe_Fondane'!E22</f>
        <v>0</v>
      </c>
      <c r="F22" s="76">
        <f>+'[7]Informe_Fondane'!F22</f>
        <v>0</v>
      </c>
      <c r="G22" s="76">
        <f>+D22+E22-F22</f>
        <v>0</v>
      </c>
      <c r="H22" s="76">
        <f>+'[7]Informe_Fondane'!H22</f>
        <v>0</v>
      </c>
      <c r="I22" s="76">
        <f>+'[7]Informe_Fondane'!I22</f>
        <v>0</v>
      </c>
      <c r="J22" s="76">
        <f>+'[7]Informe_Fondane'!J22</f>
        <v>0</v>
      </c>
      <c r="K22" s="76">
        <f>+'[7]Informe_Fondane'!K22</f>
        <v>0</v>
      </c>
      <c r="L22" s="76">
        <f>+'[7]Informe_Fondane'!L22</f>
        <v>0</v>
      </c>
      <c r="M22" s="76">
        <f>+'[7]Informe_Fondane'!M22</f>
        <v>0</v>
      </c>
      <c r="N22" s="76">
        <f>+'[7]Informe_Fondane'!N22</f>
        <v>0</v>
      </c>
      <c r="O22" s="76">
        <f>+'[7]Informe_Fondane'!O22</f>
        <v>0</v>
      </c>
      <c r="P22" s="76">
        <f>+'[7]Informe_Fondane'!P22</f>
        <v>0</v>
      </c>
      <c r="Q22" s="76">
        <f>+'[7]Informe_Fondane'!Q22</f>
        <v>0</v>
      </c>
      <c r="R22" s="76">
        <f>+'[7]Informe_Fondane'!R22</f>
        <v>0</v>
      </c>
      <c r="S22" s="76">
        <f>+'[7]Informe_Fondane'!S22</f>
        <v>0</v>
      </c>
      <c r="T22" s="76">
        <f>SUM(H22:S22)</f>
        <v>0</v>
      </c>
      <c r="U22" s="76">
        <f>+'[7]Informe_Fondane'!U22</f>
        <v>0</v>
      </c>
      <c r="V22" s="76">
        <f>+'[7]Informe_Fondane'!V22</f>
        <v>0</v>
      </c>
      <c r="W22" s="76">
        <f>+'[7]Informe_Fondane'!W22</f>
        <v>0</v>
      </c>
      <c r="X22" s="76">
        <f>+'[7]Informe_Fondane'!X22</f>
        <v>0</v>
      </c>
      <c r="Y22" s="76">
        <f>+'[7]Informe_Fondane'!Y22</f>
        <v>0</v>
      </c>
      <c r="Z22" s="76">
        <f>+'[7]Informe_Fondane'!Z22</f>
        <v>0</v>
      </c>
      <c r="AA22" s="76">
        <f>+'[7]Informe_Fondane'!AA22</f>
        <v>0</v>
      </c>
      <c r="AB22" s="76">
        <f>+'[7]Informe_Fondane'!AB22</f>
        <v>0</v>
      </c>
      <c r="AC22" s="76">
        <f>+'[7]Informe_Fondane'!AC22</f>
        <v>0</v>
      </c>
      <c r="AD22" s="76">
        <f>+'[7]Informe_Fondane'!AD22</f>
        <v>0</v>
      </c>
      <c r="AE22" s="76">
        <f>+'[7]Informe_Fondane'!AE22</f>
        <v>0</v>
      </c>
      <c r="AF22" s="76">
        <f>+'[7]Informe_Fondane'!AF22</f>
        <v>0</v>
      </c>
      <c r="AG22" s="76">
        <f>SUM(U22:AF22)</f>
        <v>0</v>
      </c>
      <c r="AH22" s="76">
        <f>+'[7]Informe_Fondane'!AH22</f>
        <v>0</v>
      </c>
      <c r="AI22" s="76">
        <f>+'[7]Informe_Fondane'!AI22</f>
        <v>0</v>
      </c>
      <c r="AJ22" s="76">
        <f>+'[7]Informe_Fondane'!AJ22</f>
        <v>0</v>
      </c>
      <c r="AK22" s="76">
        <f>+'[7]Informe_Fondane'!AK22</f>
        <v>0</v>
      </c>
      <c r="AL22" s="76">
        <f>+'[7]Informe_Fondane'!AL22</f>
        <v>0</v>
      </c>
      <c r="AM22" s="76">
        <f>+'[7]Informe_Fondane'!AM22</f>
        <v>0</v>
      </c>
      <c r="AN22" s="76">
        <f>+'[7]Informe_Fondane'!AN22</f>
        <v>0</v>
      </c>
      <c r="AO22" s="76">
        <f>+'[7]Informe_Fondane'!AO22</f>
        <v>0</v>
      </c>
      <c r="AP22" s="76">
        <f>+'[7]Informe_Fondane'!AP22</f>
        <v>0</v>
      </c>
      <c r="AQ22" s="76">
        <f>+'[7]Informe_Fondane'!AQ22</f>
        <v>0</v>
      </c>
      <c r="AR22" s="76">
        <f>+'[7]Informe_Fondane'!AR22</f>
        <v>0</v>
      </c>
      <c r="AS22" s="76">
        <f>+'[7]Informe_Fondane'!AS22</f>
        <v>0</v>
      </c>
      <c r="AT22" s="76">
        <f>SUM(AH22:AS22)</f>
        <v>0</v>
      </c>
      <c r="AU22" s="76">
        <f>+'[7]Informe_Fondane'!AU22</f>
        <v>0</v>
      </c>
      <c r="AV22" s="76">
        <f>+'[7]Informe_Fondane'!AV22</f>
        <v>0</v>
      </c>
      <c r="AW22" s="76">
        <f>+'[7]Informe_Fondane'!AW22</f>
        <v>0</v>
      </c>
      <c r="AX22" s="76">
        <f>+'[7]Informe_Fondane'!AX22</f>
        <v>0</v>
      </c>
      <c r="AY22" s="76">
        <f>+'[7]Informe_Fondane'!AY22</f>
        <v>0</v>
      </c>
      <c r="AZ22" s="76">
        <f>+'[7]Informe_Fondane'!AZ22</f>
        <v>0</v>
      </c>
      <c r="BA22" s="76">
        <f>+'[7]Informe_Fondane'!BA22</f>
        <v>0</v>
      </c>
      <c r="BB22" s="76">
        <f>+'[7]Informe_Fondane'!BB22</f>
        <v>0</v>
      </c>
      <c r="BC22" s="76">
        <f>+'[7]Informe_Fondane'!BC22</f>
        <v>0</v>
      </c>
      <c r="BD22" s="76">
        <f>+'[7]Informe_Fondane'!BD22</f>
        <v>0</v>
      </c>
      <c r="BE22" s="76">
        <f>+'[7]Informe_Fondane'!BE22</f>
        <v>0</v>
      </c>
      <c r="BF22" s="76">
        <f>+'[7]Informe_Fondane'!BF22</f>
        <v>0</v>
      </c>
      <c r="BG22" s="76">
        <f>SUM(AU22:BF22)</f>
        <v>0</v>
      </c>
    </row>
    <row r="23" spans="1:59" s="13" customFormat="1" ht="24.75" customHeight="1">
      <c r="A23" s="95" t="s">
        <v>130</v>
      </c>
      <c r="B23" s="106"/>
      <c r="C23" s="107" t="s">
        <v>131</v>
      </c>
      <c r="D23" s="95">
        <f>+D24</f>
        <v>53950</v>
      </c>
      <c r="E23" s="95">
        <f>+E24</f>
        <v>1226.67533</v>
      </c>
      <c r="F23" s="95">
        <f>+F24</f>
        <v>22797.5</v>
      </c>
      <c r="G23" s="95">
        <f aca="true" t="shared" si="10" ref="G23:G29">+D23+E23-F23</f>
        <v>32379.17533</v>
      </c>
      <c r="H23" s="95">
        <f>+H24</f>
        <v>53950</v>
      </c>
      <c r="I23" s="95">
        <f aca="true" t="shared" si="11" ref="I23:BG23">+I24</f>
        <v>0</v>
      </c>
      <c r="J23" s="95">
        <f t="shared" si="11"/>
        <v>0</v>
      </c>
      <c r="K23" s="95">
        <f t="shared" si="11"/>
        <v>0</v>
      </c>
      <c r="L23" s="95">
        <f t="shared" si="11"/>
        <v>-25800</v>
      </c>
      <c r="M23" s="95">
        <f t="shared" si="11"/>
        <v>1002.5</v>
      </c>
      <c r="N23" s="95">
        <f t="shared" si="11"/>
        <v>2000</v>
      </c>
      <c r="O23" s="95">
        <f t="shared" si="11"/>
        <v>250</v>
      </c>
      <c r="P23" s="95">
        <f t="shared" si="11"/>
        <v>0</v>
      </c>
      <c r="Q23" s="95">
        <f t="shared" si="11"/>
        <v>-1201.53477</v>
      </c>
      <c r="R23" s="95">
        <f t="shared" si="11"/>
        <v>-14.53642</v>
      </c>
      <c r="S23" s="95">
        <f t="shared" si="11"/>
        <v>-676.166</v>
      </c>
      <c r="T23" s="95">
        <f t="shared" si="11"/>
        <v>29510.26281</v>
      </c>
      <c r="U23" s="95">
        <f t="shared" si="11"/>
        <v>3385.89316</v>
      </c>
      <c r="V23" s="95">
        <f t="shared" si="11"/>
        <v>2251.53945</v>
      </c>
      <c r="W23" s="95">
        <f t="shared" si="11"/>
        <v>2610.77039</v>
      </c>
      <c r="X23" s="95">
        <f t="shared" si="11"/>
        <v>4227.15004</v>
      </c>
      <c r="Y23" s="95">
        <f t="shared" si="11"/>
        <v>2911.2810600000003</v>
      </c>
      <c r="Z23" s="95">
        <f t="shared" si="11"/>
        <v>4231.813990000001</v>
      </c>
      <c r="AA23" s="95">
        <f t="shared" si="11"/>
        <v>4631.54772</v>
      </c>
      <c r="AB23" s="95">
        <f t="shared" si="11"/>
        <v>990.124</v>
      </c>
      <c r="AC23" s="95">
        <f t="shared" si="11"/>
        <v>375.813</v>
      </c>
      <c r="AD23" s="95">
        <f t="shared" si="11"/>
        <v>2746.193</v>
      </c>
      <c r="AE23" s="95">
        <f t="shared" si="11"/>
        <v>449.031</v>
      </c>
      <c r="AF23" s="95">
        <f t="shared" si="11"/>
        <v>699.106</v>
      </c>
      <c r="AG23" s="95">
        <f t="shared" si="11"/>
        <v>29510.262809999993</v>
      </c>
      <c r="AH23" s="95">
        <f t="shared" si="11"/>
        <v>3354.1780400000002</v>
      </c>
      <c r="AI23" s="95">
        <f t="shared" si="11"/>
        <v>2283.25457</v>
      </c>
      <c r="AJ23" s="95">
        <f t="shared" si="11"/>
        <v>2610.77039</v>
      </c>
      <c r="AK23" s="95">
        <f t="shared" si="11"/>
        <v>4227.15004</v>
      </c>
      <c r="AL23" s="95">
        <f t="shared" si="11"/>
        <v>2649.49206</v>
      </c>
      <c r="AM23" s="95">
        <f t="shared" si="11"/>
        <v>4493.60299</v>
      </c>
      <c r="AN23" s="95">
        <f t="shared" si="11"/>
        <v>4631.54772</v>
      </c>
      <c r="AO23" s="95">
        <f t="shared" si="11"/>
        <v>990.124</v>
      </c>
      <c r="AP23" s="95">
        <f t="shared" si="11"/>
        <v>375.813</v>
      </c>
      <c r="AQ23" s="95">
        <f t="shared" si="11"/>
        <v>2746.193</v>
      </c>
      <c r="AR23" s="95">
        <f t="shared" si="11"/>
        <v>449.031</v>
      </c>
      <c r="AS23" s="95">
        <f t="shared" si="11"/>
        <v>699.106</v>
      </c>
      <c r="AT23" s="95">
        <f t="shared" si="11"/>
        <v>29510.262809999997</v>
      </c>
      <c r="AU23" s="95">
        <f t="shared" si="11"/>
        <v>3354.1780400000002</v>
      </c>
      <c r="AV23" s="95">
        <f t="shared" si="11"/>
        <v>2283.25457</v>
      </c>
      <c r="AW23" s="95">
        <f t="shared" si="11"/>
        <v>2610.77039</v>
      </c>
      <c r="AX23" s="95">
        <f t="shared" si="11"/>
        <v>4227.15004</v>
      </c>
      <c r="AY23" s="95">
        <f t="shared" si="11"/>
        <v>2649.49206</v>
      </c>
      <c r="AZ23" s="95">
        <f t="shared" si="11"/>
        <v>4493.60299</v>
      </c>
      <c r="BA23" s="95">
        <f t="shared" si="11"/>
        <v>4631.54772</v>
      </c>
      <c r="BB23" s="95">
        <f t="shared" si="11"/>
        <v>990.124</v>
      </c>
      <c r="BC23" s="95">
        <f t="shared" si="11"/>
        <v>375.813</v>
      </c>
      <c r="BD23" s="95">
        <f t="shared" si="11"/>
        <v>2746.193</v>
      </c>
      <c r="BE23" s="95">
        <f t="shared" si="11"/>
        <v>449.031</v>
      </c>
      <c r="BF23" s="95">
        <f t="shared" si="11"/>
        <v>699.106</v>
      </c>
      <c r="BG23" s="95">
        <f t="shared" si="11"/>
        <v>29510.262809999997</v>
      </c>
    </row>
    <row r="24" spans="1:59" s="13" customFormat="1" ht="32.25" customHeight="1">
      <c r="A24" s="75" t="s">
        <v>132</v>
      </c>
      <c r="B24" s="103">
        <v>21</v>
      </c>
      <c r="C24" s="104" t="s">
        <v>133</v>
      </c>
      <c r="D24" s="75">
        <v>53950</v>
      </c>
      <c r="E24" s="76">
        <f>+'[7]Informe_Fondane'!E24</f>
        <v>1226.67533</v>
      </c>
      <c r="F24" s="76">
        <f>+'[7]Informe_Fondane'!F24</f>
        <v>22797.5</v>
      </c>
      <c r="G24" s="76">
        <f t="shared" si="10"/>
        <v>32379.17533</v>
      </c>
      <c r="H24" s="76">
        <f>+'[7]Informe_Fondane'!H24</f>
        <v>53950</v>
      </c>
      <c r="I24" s="76">
        <f>+'[7]Informe_Fondane'!I24</f>
        <v>0</v>
      </c>
      <c r="J24" s="76">
        <f>+'[7]Informe_Fondane'!J24</f>
        <v>0</v>
      </c>
      <c r="K24" s="76">
        <f>+'[7]Informe_Fondane'!K24</f>
        <v>0</v>
      </c>
      <c r="L24" s="76">
        <f>+'[7]Informe_Fondane'!L24</f>
        <v>-25800</v>
      </c>
      <c r="M24" s="76">
        <f>+'[7]Informe_Fondane'!M24</f>
        <v>1002.5</v>
      </c>
      <c r="N24" s="76">
        <f>+'[7]Informe_Fondane'!N24</f>
        <v>2000</v>
      </c>
      <c r="O24" s="76">
        <f>+'[7]Informe_Fondane'!O24</f>
        <v>250</v>
      </c>
      <c r="P24" s="76">
        <f>+'[7]Informe_Fondane'!P24</f>
        <v>0</v>
      </c>
      <c r="Q24" s="76">
        <f>+'[7]Informe_Fondane'!Q24</f>
        <v>-1201.53477</v>
      </c>
      <c r="R24" s="76">
        <f>+'[7]Informe_Fondane'!R24</f>
        <v>-14.53642</v>
      </c>
      <c r="S24" s="76">
        <f>+'[7]Informe_Fondane'!S24</f>
        <v>-676.166</v>
      </c>
      <c r="T24" s="76">
        <f>SUM(H24:S24)</f>
        <v>29510.26281</v>
      </c>
      <c r="U24" s="76">
        <f>+'[7]Informe_Fondane'!U24</f>
        <v>3385.89316</v>
      </c>
      <c r="V24" s="76">
        <f>+'[7]Informe_Fondane'!V24</f>
        <v>2251.53945</v>
      </c>
      <c r="W24" s="76">
        <f>+'[7]Informe_Fondane'!W24</f>
        <v>2610.77039</v>
      </c>
      <c r="X24" s="76">
        <f>+'[7]Informe_Fondane'!X24</f>
        <v>4227.15004</v>
      </c>
      <c r="Y24" s="76">
        <f>+'[7]Informe_Fondane'!Y24</f>
        <v>2911.2810600000003</v>
      </c>
      <c r="Z24" s="76">
        <f>+'[7]Informe_Fondane'!Z24</f>
        <v>4231.813990000001</v>
      </c>
      <c r="AA24" s="76">
        <f>+'[7]Informe_Fondane'!AA24</f>
        <v>4631.54772</v>
      </c>
      <c r="AB24" s="76">
        <f>+'[7]Informe_Fondane'!AB24</f>
        <v>990.124</v>
      </c>
      <c r="AC24" s="76">
        <f>+'[7]Informe_Fondane'!AC24</f>
        <v>375.813</v>
      </c>
      <c r="AD24" s="76">
        <f>+'[7]Informe_Fondane'!AD24</f>
        <v>2746.193</v>
      </c>
      <c r="AE24" s="76">
        <f>+'[7]Informe_Fondane'!AE24</f>
        <v>449.031</v>
      </c>
      <c r="AF24" s="76">
        <f>+'[7]Informe_Fondane'!AF24</f>
        <v>699.106</v>
      </c>
      <c r="AG24" s="76">
        <f>SUM(U24:AF24)</f>
        <v>29510.262809999993</v>
      </c>
      <c r="AH24" s="76">
        <f>+'[7]Informe_Fondane'!AH24</f>
        <v>3354.1780400000002</v>
      </c>
      <c r="AI24" s="76">
        <f>+'[7]Informe_Fondane'!AI24</f>
        <v>2283.25457</v>
      </c>
      <c r="AJ24" s="76">
        <f>+'[7]Informe_Fondane'!AJ24</f>
        <v>2610.77039</v>
      </c>
      <c r="AK24" s="76">
        <f>+'[7]Informe_Fondane'!AK24</f>
        <v>4227.15004</v>
      </c>
      <c r="AL24" s="76">
        <f>+'[7]Informe_Fondane'!AL24</f>
        <v>2649.49206</v>
      </c>
      <c r="AM24" s="76">
        <f>+'[7]Informe_Fondane'!AM24</f>
        <v>4493.60299</v>
      </c>
      <c r="AN24" s="76">
        <f>+'[7]Informe_Fondane'!AN24</f>
        <v>4631.54772</v>
      </c>
      <c r="AO24" s="76">
        <f>+'[7]Informe_Fondane'!AO24</f>
        <v>990.124</v>
      </c>
      <c r="AP24" s="76">
        <f>+'[7]Informe_Fondane'!AP24</f>
        <v>375.813</v>
      </c>
      <c r="AQ24" s="76">
        <f>+'[7]Informe_Fondane'!AQ24</f>
        <v>2746.193</v>
      </c>
      <c r="AR24" s="76">
        <f>+'[7]Informe_Fondane'!AR24</f>
        <v>449.031</v>
      </c>
      <c r="AS24" s="76">
        <f>+'[7]Informe_Fondane'!AS24</f>
        <v>699.106</v>
      </c>
      <c r="AT24" s="76">
        <f>SUM(AH24:AS24)</f>
        <v>29510.262809999997</v>
      </c>
      <c r="AU24" s="76">
        <f>+'[7]Informe_Fondane'!AU24</f>
        <v>3354.1780400000002</v>
      </c>
      <c r="AV24" s="76">
        <f>+'[7]Informe_Fondane'!AV24</f>
        <v>2283.25457</v>
      </c>
      <c r="AW24" s="76">
        <f>+'[7]Informe_Fondane'!AW24</f>
        <v>2610.77039</v>
      </c>
      <c r="AX24" s="76">
        <f>+'[7]Informe_Fondane'!AX24</f>
        <v>4227.15004</v>
      </c>
      <c r="AY24" s="76">
        <f>+'[7]Informe_Fondane'!AY24</f>
        <v>2649.49206</v>
      </c>
      <c r="AZ24" s="76">
        <f>+'[7]Informe_Fondane'!AZ24</f>
        <v>4493.60299</v>
      </c>
      <c r="BA24" s="76">
        <f>+'[7]Informe_Fondane'!BA24</f>
        <v>4631.54772</v>
      </c>
      <c r="BB24" s="76">
        <f>+'[7]Informe_Fondane'!BB24</f>
        <v>990.124</v>
      </c>
      <c r="BC24" s="76">
        <f>+'[7]Informe_Fondane'!BC24</f>
        <v>375.813</v>
      </c>
      <c r="BD24" s="76">
        <f>+'[7]Informe_Fondane'!BD24</f>
        <v>2746.193</v>
      </c>
      <c r="BE24" s="76">
        <f>+'[7]Informe_Fondane'!BE24</f>
        <v>449.031</v>
      </c>
      <c r="BF24" s="76">
        <f>+'[7]Informe_Fondane'!BF24</f>
        <v>699.106</v>
      </c>
      <c r="BG24" s="76">
        <f>SUM(AU24:BF24)</f>
        <v>29510.262809999997</v>
      </c>
    </row>
    <row r="25" spans="1:256" s="71" customFormat="1" ht="12.75">
      <c r="A25" s="71" t="s">
        <v>90</v>
      </c>
      <c r="C25" s="71" t="s">
        <v>64</v>
      </c>
      <c r="D25" s="71">
        <f>+D26</f>
        <v>250000</v>
      </c>
      <c r="E25" s="71">
        <f>+E26</f>
        <v>0</v>
      </c>
      <c r="F25" s="71">
        <f>+F26</f>
        <v>0</v>
      </c>
      <c r="G25" s="71">
        <f t="shared" si="10"/>
        <v>250000</v>
      </c>
      <c r="H25" s="71">
        <f>+H26</f>
        <v>0</v>
      </c>
      <c r="I25" s="71">
        <f aca="true" t="shared" si="12" ref="I25:S26">+I26</f>
        <v>0</v>
      </c>
      <c r="J25" s="71">
        <f t="shared" si="12"/>
        <v>0</v>
      </c>
      <c r="K25" s="71">
        <f t="shared" si="12"/>
        <v>0</v>
      </c>
      <c r="L25" s="71">
        <f t="shared" si="12"/>
        <v>0</v>
      </c>
      <c r="M25" s="71">
        <f t="shared" si="12"/>
        <v>0</v>
      </c>
      <c r="N25" s="71">
        <f t="shared" si="12"/>
        <v>0</v>
      </c>
      <c r="O25" s="71">
        <f t="shared" si="12"/>
        <v>0</v>
      </c>
      <c r="P25" s="71">
        <f t="shared" si="12"/>
        <v>0</v>
      </c>
      <c r="Q25" s="71">
        <f t="shared" si="12"/>
        <v>0</v>
      </c>
      <c r="R25" s="71">
        <f t="shared" si="12"/>
        <v>0</v>
      </c>
      <c r="S25" s="71">
        <f t="shared" si="12"/>
        <v>0</v>
      </c>
      <c r="T25" s="71">
        <f>+T26</f>
        <v>0</v>
      </c>
      <c r="U25" s="71">
        <f aca="true" t="shared" si="13" ref="U25:AD26">+U26</f>
        <v>0</v>
      </c>
      <c r="V25" s="71">
        <f t="shared" si="13"/>
        <v>0</v>
      </c>
      <c r="W25" s="71">
        <f t="shared" si="13"/>
        <v>0</v>
      </c>
      <c r="X25" s="71">
        <f t="shared" si="13"/>
        <v>0</v>
      </c>
      <c r="Y25" s="71">
        <f t="shared" si="13"/>
        <v>0</v>
      </c>
      <c r="Z25" s="71">
        <f t="shared" si="13"/>
        <v>0</v>
      </c>
      <c r="AA25" s="71">
        <f t="shared" si="13"/>
        <v>0</v>
      </c>
      <c r="AB25" s="71">
        <f t="shared" si="13"/>
        <v>0</v>
      </c>
      <c r="AC25" s="71">
        <f t="shared" si="13"/>
        <v>0</v>
      </c>
      <c r="AD25" s="71">
        <f t="shared" si="13"/>
        <v>0</v>
      </c>
      <c r="AE25" s="71">
        <f aca="true" t="shared" si="14" ref="AE25:AN26">+AE26</f>
        <v>0</v>
      </c>
      <c r="AF25" s="71">
        <f t="shared" si="14"/>
        <v>0</v>
      </c>
      <c r="AG25" s="71">
        <f t="shared" si="14"/>
        <v>0</v>
      </c>
      <c r="AH25" s="71">
        <f t="shared" si="14"/>
        <v>0</v>
      </c>
      <c r="AI25" s="71">
        <f t="shared" si="14"/>
        <v>0</v>
      </c>
      <c r="AJ25" s="71">
        <f t="shared" si="14"/>
        <v>0</v>
      </c>
      <c r="AK25" s="71">
        <f t="shared" si="14"/>
        <v>0</v>
      </c>
      <c r="AL25" s="71">
        <f t="shared" si="14"/>
        <v>0</v>
      </c>
      <c r="AM25" s="71">
        <f t="shared" si="14"/>
        <v>0</v>
      </c>
      <c r="AN25" s="71">
        <f t="shared" si="14"/>
        <v>0</v>
      </c>
      <c r="AO25" s="71">
        <f aca="true" t="shared" si="15" ref="AO25:AX26">+AO26</f>
        <v>0</v>
      </c>
      <c r="AP25" s="71">
        <f t="shared" si="15"/>
        <v>0</v>
      </c>
      <c r="AQ25" s="71">
        <f t="shared" si="15"/>
        <v>0</v>
      </c>
      <c r="AR25" s="71">
        <f t="shared" si="15"/>
        <v>0</v>
      </c>
      <c r="AS25" s="71">
        <f t="shared" si="15"/>
        <v>0</v>
      </c>
      <c r="AT25" s="71">
        <f t="shared" si="15"/>
        <v>0</v>
      </c>
      <c r="AU25" s="71">
        <f t="shared" si="15"/>
        <v>0</v>
      </c>
      <c r="AV25" s="71">
        <f t="shared" si="15"/>
        <v>0</v>
      </c>
      <c r="AW25" s="71">
        <f t="shared" si="15"/>
        <v>0</v>
      </c>
      <c r="AX25" s="71">
        <f t="shared" si="15"/>
        <v>0</v>
      </c>
      <c r="AY25" s="71">
        <f aca="true" t="shared" si="16" ref="AY25:BG26">+AY26</f>
        <v>0</v>
      </c>
      <c r="AZ25" s="71">
        <f t="shared" si="16"/>
        <v>0</v>
      </c>
      <c r="BA25" s="71">
        <f t="shared" si="16"/>
        <v>0</v>
      </c>
      <c r="BB25" s="71">
        <f t="shared" si="16"/>
        <v>0</v>
      </c>
      <c r="BC25" s="71">
        <f t="shared" si="16"/>
        <v>0</v>
      </c>
      <c r="BD25" s="71">
        <f t="shared" si="16"/>
        <v>0</v>
      </c>
      <c r="BE25" s="71">
        <f t="shared" si="16"/>
        <v>0</v>
      </c>
      <c r="BF25" s="71">
        <f t="shared" si="16"/>
        <v>0</v>
      </c>
      <c r="BG25" s="71">
        <f t="shared" si="16"/>
        <v>0</v>
      </c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s="73" customFormat="1" ht="12">
      <c r="A26" s="73" t="s">
        <v>91</v>
      </c>
      <c r="C26" s="73" t="s">
        <v>92</v>
      </c>
      <c r="D26" s="73">
        <f>+D27+250000</f>
        <v>250000</v>
      </c>
      <c r="E26" s="73">
        <f>+E27</f>
        <v>0</v>
      </c>
      <c r="F26" s="73">
        <f>+F27</f>
        <v>0</v>
      </c>
      <c r="G26" s="73">
        <f t="shared" si="10"/>
        <v>250000</v>
      </c>
      <c r="H26" s="73">
        <f>+H27</f>
        <v>0</v>
      </c>
      <c r="I26" s="73">
        <f t="shared" si="12"/>
        <v>0</v>
      </c>
      <c r="J26" s="73">
        <f t="shared" si="12"/>
        <v>0</v>
      </c>
      <c r="K26" s="73">
        <f t="shared" si="12"/>
        <v>0</v>
      </c>
      <c r="L26" s="73">
        <f t="shared" si="12"/>
        <v>0</v>
      </c>
      <c r="M26" s="73">
        <f t="shared" si="12"/>
        <v>0</v>
      </c>
      <c r="N26" s="73">
        <f t="shared" si="12"/>
        <v>0</v>
      </c>
      <c r="O26" s="73">
        <f t="shared" si="12"/>
        <v>0</v>
      </c>
      <c r="P26" s="73">
        <f t="shared" si="12"/>
        <v>0</v>
      </c>
      <c r="Q26" s="73">
        <f t="shared" si="12"/>
        <v>0</v>
      </c>
      <c r="R26" s="73">
        <f t="shared" si="12"/>
        <v>0</v>
      </c>
      <c r="S26" s="73">
        <f t="shared" si="12"/>
        <v>0</v>
      </c>
      <c r="T26" s="73">
        <f>+T27</f>
        <v>0</v>
      </c>
      <c r="U26" s="73">
        <f t="shared" si="13"/>
        <v>0</v>
      </c>
      <c r="V26" s="73">
        <f t="shared" si="13"/>
        <v>0</v>
      </c>
      <c r="W26" s="73">
        <f t="shared" si="13"/>
        <v>0</v>
      </c>
      <c r="X26" s="73">
        <f t="shared" si="13"/>
        <v>0</v>
      </c>
      <c r="Y26" s="73">
        <f t="shared" si="13"/>
        <v>0</v>
      </c>
      <c r="Z26" s="73">
        <f t="shared" si="13"/>
        <v>0</v>
      </c>
      <c r="AA26" s="73">
        <f t="shared" si="13"/>
        <v>0</v>
      </c>
      <c r="AB26" s="73">
        <f t="shared" si="13"/>
        <v>0</v>
      </c>
      <c r="AC26" s="73">
        <f t="shared" si="13"/>
        <v>0</v>
      </c>
      <c r="AD26" s="73">
        <f t="shared" si="13"/>
        <v>0</v>
      </c>
      <c r="AE26" s="73">
        <f t="shared" si="14"/>
        <v>0</v>
      </c>
      <c r="AF26" s="73">
        <f t="shared" si="14"/>
        <v>0</v>
      </c>
      <c r="AG26" s="73">
        <f t="shared" si="14"/>
        <v>0</v>
      </c>
      <c r="AH26" s="73">
        <f t="shared" si="14"/>
        <v>0</v>
      </c>
      <c r="AI26" s="73">
        <f t="shared" si="14"/>
        <v>0</v>
      </c>
      <c r="AJ26" s="73">
        <f t="shared" si="14"/>
        <v>0</v>
      </c>
      <c r="AK26" s="73">
        <f t="shared" si="14"/>
        <v>0</v>
      </c>
      <c r="AL26" s="73">
        <f t="shared" si="14"/>
        <v>0</v>
      </c>
      <c r="AM26" s="73">
        <f t="shared" si="14"/>
        <v>0</v>
      </c>
      <c r="AN26" s="73">
        <f t="shared" si="14"/>
        <v>0</v>
      </c>
      <c r="AO26" s="73">
        <f t="shared" si="15"/>
        <v>0</v>
      </c>
      <c r="AP26" s="73">
        <f t="shared" si="15"/>
        <v>0</v>
      </c>
      <c r="AQ26" s="73">
        <f t="shared" si="15"/>
        <v>0</v>
      </c>
      <c r="AR26" s="73">
        <f t="shared" si="15"/>
        <v>0</v>
      </c>
      <c r="AS26" s="73">
        <f t="shared" si="15"/>
        <v>0</v>
      </c>
      <c r="AT26" s="73">
        <f t="shared" si="15"/>
        <v>0</v>
      </c>
      <c r="AU26" s="73">
        <f t="shared" si="15"/>
        <v>0</v>
      </c>
      <c r="AV26" s="73">
        <f t="shared" si="15"/>
        <v>0</v>
      </c>
      <c r="AW26" s="73">
        <f t="shared" si="15"/>
        <v>0</v>
      </c>
      <c r="AX26" s="73">
        <f t="shared" si="15"/>
        <v>0</v>
      </c>
      <c r="AY26" s="73">
        <f t="shared" si="16"/>
        <v>0</v>
      </c>
      <c r="AZ26" s="73">
        <f t="shared" si="16"/>
        <v>0</v>
      </c>
      <c r="BA26" s="73">
        <f t="shared" si="16"/>
        <v>0</v>
      </c>
      <c r="BB26" s="73">
        <f t="shared" si="16"/>
        <v>0</v>
      </c>
      <c r="BC26" s="73">
        <f t="shared" si="16"/>
        <v>0</v>
      </c>
      <c r="BD26" s="73">
        <f t="shared" si="16"/>
        <v>0</v>
      </c>
      <c r="BE26" s="73">
        <f t="shared" si="16"/>
        <v>0</v>
      </c>
      <c r="BF26" s="73">
        <f t="shared" si="16"/>
        <v>0</v>
      </c>
      <c r="BG26" s="73">
        <f t="shared" si="16"/>
        <v>0</v>
      </c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s="65" customFormat="1" ht="11.25">
      <c r="A27" s="65" t="s">
        <v>93</v>
      </c>
      <c r="C27" s="65" t="s">
        <v>94</v>
      </c>
      <c r="D27" s="65">
        <f>+D28+D29</f>
        <v>0</v>
      </c>
      <c r="E27" s="65">
        <f>+E28+E29</f>
        <v>0</v>
      </c>
      <c r="F27" s="65">
        <f>+F28+F29</f>
        <v>0</v>
      </c>
      <c r="G27" s="65">
        <f t="shared" si="10"/>
        <v>0</v>
      </c>
      <c r="H27" s="65">
        <f>+H28+H29</f>
        <v>0</v>
      </c>
      <c r="I27" s="65">
        <f aca="true" t="shared" si="17" ref="I27:S27">+I28+I29</f>
        <v>0</v>
      </c>
      <c r="J27" s="65">
        <f t="shared" si="17"/>
        <v>0</v>
      </c>
      <c r="K27" s="65">
        <f t="shared" si="17"/>
        <v>0</v>
      </c>
      <c r="L27" s="65">
        <f t="shared" si="17"/>
        <v>0</v>
      </c>
      <c r="M27" s="65">
        <f t="shared" si="17"/>
        <v>0</v>
      </c>
      <c r="N27" s="65">
        <f t="shared" si="17"/>
        <v>0</v>
      </c>
      <c r="O27" s="65">
        <f t="shared" si="17"/>
        <v>0</v>
      </c>
      <c r="P27" s="65">
        <f t="shared" si="17"/>
        <v>0</v>
      </c>
      <c r="Q27" s="65">
        <f t="shared" si="17"/>
        <v>0</v>
      </c>
      <c r="R27" s="65">
        <f t="shared" si="17"/>
        <v>0</v>
      </c>
      <c r="S27" s="65">
        <f t="shared" si="17"/>
        <v>0</v>
      </c>
      <c r="T27" s="65">
        <f>+T28+T29</f>
        <v>0</v>
      </c>
      <c r="U27" s="65">
        <f>+'[1]Informe_Fondane'!U26</f>
        <v>0</v>
      </c>
      <c r="V27" s="65">
        <f>+'[1]Informe_Fondane'!V26</f>
        <v>0</v>
      </c>
      <c r="W27" s="65">
        <f>+'[1]Informe_Fondane'!W26</f>
        <v>0</v>
      </c>
      <c r="X27" s="65">
        <f>+'[1]Informe_Fondane'!X26</f>
        <v>0</v>
      </c>
      <c r="Y27" s="65">
        <f>+'[1]Informe_Fondane'!Y26</f>
        <v>0</v>
      </c>
      <c r="Z27" s="65">
        <f>+'[1]Informe_Fondane'!Z26</f>
        <v>0</v>
      </c>
      <c r="AA27" s="65">
        <f>+'[1]Informe_Fondane'!AA26</f>
        <v>0</v>
      </c>
      <c r="AB27" s="65">
        <f>+'[1]Informe_Fondane'!AB26</f>
        <v>0</v>
      </c>
      <c r="AC27" s="65">
        <f>+'[1]Informe_Fondane'!AC26</f>
        <v>0</v>
      </c>
      <c r="AD27" s="65">
        <f>+'[1]Informe_Fondane'!AD26</f>
        <v>0</v>
      </c>
      <c r="AE27" s="65">
        <f>+'[1]Informe_Fondane'!AE26</f>
        <v>0</v>
      </c>
      <c r="AF27" s="65">
        <f>+'[1]Informe_Fondane'!AF26</f>
        <v>0</v>
      </c>
      <c r="AG27" s="65">
        <f>+AG28+AG29</f>
        <v>0</v>
      </c>
      <c r="AH27" s="65">
        <f>+'[1]Informe_Fondane'!AH26</f>
        <v>0</v>
      </c>
      <c r="AI27" s="65">
        <f>+'[1]Informe_Fondane'!AI26</f>
        <v>0</v>
      </c>
      <c r="AJ27" s="65">
        <f>+'[1]Informe_Fondane'!AJ26</f>
        <v>0</v>
      </c>
      <c r="AK27" s="65">
        <f>+'[1]Informe_Fondane'!AK26</f>
        <v>0</v>
      </c>
      <c r="AL27" s="65">
        <f>+'[1]Informe_Fondane'!AL26</f>
        <v>0</v>
      </c>
      <c r="AM27" s="65">
        <f>+'[1]Informe_Fondane'!AM26</f>
        <v>0</v>
      </c>
      <c r="AN27" s="65">
        <f>+'[1]Informe_Fondane'!AN26</f>
        <v>0</v>
      </c>
      <c r="AO27" s="65">
        <f>+'[1]Informe_Fondane'!AO26</f>
        <v>0</v>
      </c>
      <c r="AP27" s="65">
        <f>+'[1]Informe_Fondane'!AP26</f>
        <v>0</v>
      </c>
      <c r="AQ27" s="65">
        <f>+'[1]Informe_Fondane'!AQ26</f>
        <v>0</v>
      </c>
      <c r="AR27" s="65">
        <f>+'[1]Informe_Fondane'!AR26</f>
        <v>0</v>
      </c>
      <c r="AS27" s="65">
        <f>+'[1]Informe_Fondane'!AS26</f>
        <v>0</v>
      </c>
      <c r="AT27" s="65">
        <f>SUM(AH27:AS27)</f>
        <v>0</v>
      </c>
      <c r="AU27" s="65">
        <f>+'[1]Informe_Fondane'!AU26</f>
        <v>0</v>
      </c>
      <c r="AV27" s="65">
        <f>+'[1]Informe_Fondane'!AV26</f>
        <v>0</v>
      </c>
      <c r="AW27" s="65">
        <f>+'[1]Informe_Fondane'!AW26</f>
        <v>0</v>
      </c>
      <c r="AX27" s="65">
        <f>+'[1]Informe_Fondane'!AX26</f>
        <v>0</v>
      </c>
      <c r="AY27" s="65">
        <f>+'[1]Informe_Fondane'!AY26</f>
        <v>0</v>
      </c>
      <c r="AZ27" s="65">
        <f>+'[1]Informe_Fondane'!AZ26</f>
        <v>0</v>
      </c>
      <c r="BA27" s="65">
        <f>+'[1]Informe_Fondane'!BA26</f>
        <v>0</v>
      </c>
      <c r="BB27" s="65">
        <f>+'[1]Informe_Fondane'!BB26</f>
        <v>0</v>
      </c>
      <c r="BC27" s="65">
        <f>+'[1]Informe_Fondane'!BC26</f>
        <v>0</v>
      </c>
      <c r="BD27" s="65">
        <f>+'[1]Informe_Fondane'!BD26</f>
        <v>0</v>
      </c>
      <c r="BE27" s="65">
        <f>+'[1]Informe_Fondane'!BE26</f>
        <v>0</v>
      </c>
      <c r="BF27" s="65">
        <f>+'[1]Informe_Fondane'!BF26</f>
        <v>0</v>
      </c>
      <c r="BG27" s="65">
        <f>+BG28+BG29</f>
        <v>0</v>
      </c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1:59" s="13" customFormat="1" ht="15" customHeight="1">
      <c r="A28" s="76" t="s">
        <v>95</v>
      </c>
      <c r="B28" s="77">
        <v>20</v>
      </c>
      <c r="C28" s="78" t="s">
        <v>96</v>
      </c>
      <c r="D28" s="76"/>
      <c r="E28" s="76">
        <f>+'[7]Informe_Fondane'!E28</f>
        <v>0</v>
      </c>
      <c r="F28" s="76">
        <f>+'[7]Informe_Fondane'!F28</f>
        <v>0</v>
      </c>
      <c r="G28" s="76">
        <f t="shared" si="10"/>
        <v>0</v>
      </c>
      <c r="H28" s="76">
        <f>+'[7]Informe_Fondane'!H28</f>
        <v>0</v>
      </c>
      <c r="I28" s="76">
        <f>+'[7]Informe_Fondane'!I28</f>
        <v>0</v>
      </c>
      <c r="J28" s="76">
        <f>+'[7]Informe_Fondane'!J28</f>
        <v>0</v>
      </c>
      <c r="K28" s="76">
        <f>+'[7]Informe_Fondane'!K28</f>
        <v>0</v>
      </c>
      <c r="L28" s="76">
        <f>+'[7]Informe_Fondane'!L28</f>
        <v>0</v>
      </c>
      <c r="M28" s="76">
        <f>+'[7]Informe_Fondane'!M28</f>
        <v>0</v>
      </c>
      <c r="N28" s="76">
        <f>+'[7]Informe_Fondane'!N28</f>
        <v>0</v>
      </c>
      <c r="O28" s="76">
        <f>+'[7]Informe_Fondane'!O28</f>
        <v>0</v>
      </c>
      <c r="P28" s="76">
        <f>+'[7]Informe_Fondane'!P28</f>
        <v>0</v>
      </c>
      <c r="Q28" s="76">
        <f>+'[7]Informe_Fondane'!Q28</f>
        <v>0</v>
      </c>
      <c r="R28" s="76">
        <f>+'[7]Informe_Fondane'!R28</f>
        <v>0</v>
      </c>
      <c r="S28" s="76">
        <f>+'[7]Informe_Fondane'!S28</f>
        <v>0</v>
      </c>
      <c r="T28" s="76">
        <f>SUM(H28:S28)</f>
        <v>0</v>
      </c>
      <c r="U28" s="76">
        <f>+'[7]Informe_Fondane'!U28</f>
        <v>0</v>
      </c>
      <c r="V28" s="76">
        <f>+'[7]Informe_Fondane'!V28</f>
        <v>0</v>
      </c>
      <c r="W28" s="76">
        <f>+'[7]Informe_Fondane'!W28</f>
        <v>0</v>
      </c>
      <c r="X28" s="76">
        <f>+'[7]Informe_Fondane'!X28</f>
        <v>0</v>
      </c>
      <c r="Y28" s="76">
        <f>+'[7]Informe_Fondane'!Y28</f>
        <v>0</v>
      </c>
      <c r="Z28" s="76">
        <f>+'[7]Informe_Fondane'!Z28</f>
        <v>0</v>
      </c>
      <c r="AA28" s="76">
        <f>+'[7]Informe_Fondane'!AA28</f>
        <v>0</v>
      </c>
      <c r="AB28" s="76">
        <f>+'[7]Informe_Fondane'!AB28</f>
        <v>0</v>
      </c>
      <c r="AC28" s="76">
        <f>+'[7]Informe_Fondane'!AC28</f>
        <v>0</v>
      </c>
      <c r="AD28" s="76">
        <f>+'[7]Informe_Fondane'!AD28</f>
        <v>0</v>
      </c>
      <c r="AE28" s="76">
        <f>+'[7]Informe_Fondane'!AE28</f>
        <v>0</v>
      </c>
      <c r="AF28" s="76">
        <f>+'[7]Informe_Fondane'!AF28</f>
        <v>0</v>
      </c>
      <c r="AG28" s="76">
        <f>SUM(U28:AF28)</f>
        <v>0</v>
      </c>
      <c r="AH28" s="76">
        <f>+'[7]Informe_Fondane'!AH28</f>
        <v>0</v>
      </c>
      <c r="AI28" s="76">
        <f>+'[7]Informe_Fondane'!AI28</f>
        <v>0</v>
      </c>
      <c r="AJ28" s="76">
        <f>+'[7]Informe_Fondane'!AJ28</f>
        <v>0</v>
      </c>
      <c r="AK28" s="76">
        <f>+'[7]Informe_Fondane'!AK28</f>
        <v>0</v>
      </c>
      <c r="AL28" s="76">
        <f>+'[7]Informe_Fondane'!AL28</f>
        <v>0</v>
      </c>
      <c r="AM28" s="76">
        <f>+'[7]Informe_Fondane'!AM28</f>
        <v>0</v>
      </c>
      <c r="AN28" s="76">
        <f>+'[7]Informe_Fondane'!AN28</f>
        <v>0</v>
      </c>
      <c r="AO28" s="76">
        <f>+'[7]Informe_Fondane'!AO28</f>
        <v>0</v>
      </c>
      <c r="AP28" s="76">
        <f>+'[7]Informe_Fondane'!AP28</f>
        <v>0</v>
      </c>
      <c r="AQ28" s="76">
        <f>+'[7]Informe_Fondane'!AQ28</f>
        <v>0</v>
      </c>
      <c r="AR28" s="76">
        <f>+'[7]Informe_Fondane'!AR28</f>
        <v>0</v>
      </c>
      <c r="AS28" s="76">
        <f>+'[7]Informe_Fondane'!AS28</f>
        <v>0</v>
      </c>
      <c r="AT28" s="76">
        <f>SUM(AH28:AS28)</f>
        <v>0</v>
      </c>
      <c r="AU28" s="76">
        <f>+'[7]Informe_Fondane'!AU28</f>
        <v>0</v>
      </c>
      <c r="AV28" s="76">
        <f>+'[7]Informe_Fondane'!AV28</f>
        <v>0</v>
      </c>
      <c r="AW28" s="76">
        <f>+'[7]Informe_Fondane'!AW28</f>
        <v>0</v>
      </c>
      <c r="AX28" s="76">
        <f>+'[7]Informe_Fondane'!AX28</f>
        <v>0</v>
      </c>
      <c r="AY28" s="76">
        <f>+'[7]Informe_Fondane'!AY28</f>
        <v>0</v>
      </c>
      <c r="AZ28" s="76">
        <f>+'[7]Informe_Fondane'!AZ28</f>
        <v>0</v>
      </c>
      <c r="BA28" s="76">
        <f>+'[7]Informe_Fondane'!BA28</f>
        <v>0</v>
      </c>
      <c r="BB28" s="76">
        <f>+'[7]Informe_Fondane'!BB28</f>
        <v>0</v>
      </c>
      <c r="BC28" s="76">
        <f>+'[7]Informe_Fondane'!BC28</f>
        <v>0</v>
      </c>
      <c r="BD28" s="76">
        <f>+'[7]Informe_Fondane'!BD28</f>
        <v>0</v>
      </c>
      <c r="BE28" s="76">
        <f>+'[7]Informe_Fondane'!BE28</f>
        <v>0</v>
      </c>
      <c r="BF28" s="76">
        <f>+'[7]Informe_Fondane'!BF28</f>
        <v>0</v>
      </c>
      <c r="BG28" s="76">
        <f>SUM(AU28:BF28)</f>
        <v>0</v>
      </c>
    </row>
    <row r="29" spans="1:256" s="14" customFormat="1" ht="15" customHeight="1">
      <c r="A29" s="17" t="s">
        <v>97</v>
      </c>
      <c r="B29" s="18">
        <v>20</v>
      </c>
      <c r="C29" s="79" t="s">
        <v>75</v>
      </c>
      <c r="D29" s="17">
        <v>0</v>
      </c>
      <c r="E29" s="76">
        <f>+'[7]Informe_Fondane'!E29</f>
        <v>0</v>
      </c>
      <c r="F29" s="76">
        <f>+'[7]Informe_Fondane'!F29</f>
        <v>0</v>
      </c>
      <c r="G29" s="76">
        <f t="shared" si="10"/>
        <v>0</v>
      </c>
      <c r="H29" s="76">
        <f>+'[7]Informe_Fondane'!H29</f>
        <v>0</v>
      </c>
      <c r="I29" s="76">
        <f>+'[7]Informe_Fondane'!I29</f>
        <v>0</v>
      </c>
      <c r="J29" s="76">
        <f>+'[7]Informe_Fondane'!J29</f>
        <v>0</v>
      </c>
      <c r="K29" s="76">
        <f>+'[7]Informe_Fondane'!K29</f>
        <v>0</v>
      </c>
      <c r="L29" s="76">
        <f>+'[7]Informe_Fondane'!L29</f>
        <v>0</v>
      </c>
      <c r="M29" s="76">
        <f>+'[7]Informe_Fondane'!M29</f>
        <v>0</v>
      </c>
      <c r="N29" s="76">
        <f>+'[7]Informe_Fondane'!N29</f>
        <v>0</v>
      </c>
      <c r="O29" s="76">
        <f>+'[7]Informe_Fondane'!O29</f>
        <v>0</v>
      </c>
      <c r="P29" s="76">
        <f>+'[7]Informe_Fondane'!P29</f>
        <v>0</v>
      </c>
      <c r="Q29" s="76">
        <f>+'[7]Informe_Fondane'!Q29</f>
        <v>0</v>
      </c>
      <c r="R29" s="76">
        <f>+'[7]Informe_Fondane'!R29</f>
        <v>0</v>
      </c>
      <c r="S29" s="76">
        <f>+'[7]Informe_Fondane'!S29</f>
        <v>0</v>
      </c>
      <c r="T29" s="76">
        <f>SUM(H29:S29)</f>
        <v>0</v>
      </c>
      <c r="U29" s="76">
        <f>+'[7]Informe_Fondane'!U29</f>
        <v>0</v>
      </c>
      <c r="V29" s="76">
        <f>+'[7]Informe_Fondane'!V29</f>
        <v>0</v>
      </c>
      <c r="W29" s="76">
        <f>+'[7]Informe_Fondane'!W29</f>
        <v>0</v>
      </c>
      <c r="X29" s="76">
        <f>+'[7]Informe_Fondane'!X29</f>
        <v>0</v>
      </c>
      <c r="Y29" s="76">
        <f>+'[7]Informe_Fondane'!Y29</f>
        <v>0</v>
      </c>
      <c r="Z29" s="76">
        <f>+'[7]Informe_Fondane'!Z29</f>
        <v>0</v>
      </c>
      <c r="AA29" s="76">
        <f>+'[7]Informe_Fondane'!AA29</f>
        <v>0</v>
      </c>
      <c r="AB29" s="76">
        <f>+'[7]Informe_Fondane'!AB29</f>
        <v>0</v>
      </c>
      <c r="AC29" s="76">
        <f>+'[7]Informe_Fondane'!AC29</f>
        <v>0</v>
      </c>
      <c r="AD29" s="76">
        <f>+'[7]Informe_Fondane'!AD29</f>
        <v>0</v>
      </c>
      <c r="AE29" s="76">
        <f>+'[7]Informe_Fondane'!AE29</f>
        <v>0</v>
      </c>
      <c r="AF29" s="76">
        <f>+'[7]Informe_Fondane'!AF29</f>
        <v>0</v>
      </c>
      <c r="AG29" s="76">
        <f>SUM(U29:AF29)</f>
        <v>0</v>
      </c>
      <c r="AH29" s="76">
        <f>+'[7]Informe_Fondane'!AH29</f>
        <v>0</v>
      </c>
      <c r="AI29" s="76">
        <f>+'[7]Informe_Fondane'!AI29</f>
        <v>0</v>
      </c>
      <c r="AJ29" s="76">
        <f>+'[7]Informe_Fondane'!AJ29</f>
        <v>0</v>
      </c>
      <c r="AK29" s="76">
        <f>+'[7]Informe_Fondane'!AK29</f>
        <v>0</v>
      </c>
      <c r="AL29" s="76">
        <f>+'[7]Informe_Fondane'!AL29</f>
        <v>0</v>
      </c>
      <c r="AM29" s="76">
        <f>+'[7]Informe_Fondane'!AM29</f>
        <v>0</v>
      </c>
      <c r="AN29" s="76">
        <f>+'[7]Informe_Fondane'!AN29</f>
        <v>0</v>
      </c>
      <c r="AO29" s="76">
        <f>+'[7]Informe_Fondane'!AO29</f>
        <v>0</v>
      </c>
      <c r="AP29" s="76">
        <f>+'[7]Informe_Fondane'!AP29</f>
        <v>0</v>
      </c>
      <c r="AQ29" s="76">
        <f>+'[7]Informe_Fondane'!AQ29</f>
        <v>0</v>
      </c>
      <c r="AR29" s="76">
        <f>+'[7]Informe_Fondane'!AR29</f>
        <v>0</v>
      </c>
      <c r="AS29" s="76">
        <f>+'[7]Informe_Fondane'!AS29</f>
        <v>0</v>
      </c>
      <c r="AT29" s="76">
        <f>SUM(AH29:AS29)</f>
        <v>0</v>
      </c>
      <c r="AU29" s="76">
        <f>+'[7]Informe_Fondane'!AU29</f>
        <v>0</v>
      </c>
      <c r="AV29" s="76">
        <f>+'[7]Informe_Fondane'!AV29</f>
        <v>0</v>
      </c>
      <c r="AW29" s="76">
        <f>+'[7]Informe_Fondane'!AW29</f>
        <v>0</v>
      </c>
      <c r="AX29" s="76">
        <f>+'[7]Informe_Fondane'!AX29</f>
        <v>0</v>
      </c>
      <c r="AY29" s="76">
        <f>+'[7]Informe_Fondane'!AY29</f>
        <v>0</v>
      </c>
      <c r="AZ29" s="76">
        <f>+'[7]Informe_Fondane'!AZ29</f>
        <v>0</v>
      </c>
      <c r="BA29" s="76">
        <f>+'[7]Informe_Fondane'!BA29</f>
        <v>0</v>
      </c>
      <c r="BB29" s="76">
        <f>+'[7]Informe_Fondane'!BB29</f>
        <v>0</v>
      </c>
      <c r="BC29" s="76">
        <f>+'[7]Informe_Fondane'!BC29</f>
        <v>0</v>
      </c>
      <c r="BD29" s="76">
        <f>+'[7]Informe_Fondane'!BD29</f>
        <v>0</v>
      </c>
      <c r="BE29" s="76">
        <f>+'[7]Informe_Fondane'!BE29</f>
        <v>0</v>
      </c>
      <c r="BF29" s="76">
        <f>+'[7]Informe_Fondane'!BF29</f>
        <v>0</v>
      </c>
      <c r="BG29" s="76">
        <f>SUM(AU29:BF29)</f>
        <v>0</v>
      </c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1:256" s="71" customFormat="1" ht="25.5">
      <c r="A30" s="71" t="s">
        <v>98</v>
      </c>
      <c r="C30" s="71" t="s">
        <v>99</v>
      </c>
      <c r="D30" s="71">
        <f>+D31+D36+D37</f>
        <v>353000</v>
      </c>
      <c r="E30" s="71">
        <f aca="true" t="shared" si="18" ref="E30:BG30">+E31+E36+E37</f>
        <v>4880.617</v>
      </c>
      <c r="F30" s="71">
        <f t="shared" si="18"/>
        <v>0</v>
      </c>
      <c r="G30" s="71">
        <f t="shared" si="18"/>
        <v>357880.617</v>
      </c>
      <c r="H30" s="71">
        <f t="shared" si="18"/>
        <v>0</v>
      </c>
      <c r="I30" s="71">
        <f t="shared" si="18"/>
        <v>17000</v>
      </c>
      <c r="J30" s="71">
        <f t="shared" si="18"/>
        <v>0</v>
      </c>
      <c r="K30" s="71">
        <f t="shared" si="18"/>
        <v>6000</v>
      </c>
      <c r="L30" s="71">
        <f t="shared" si="18"/>
        <v>0</v>
      </c>
      <c r="M30" s="71">
        <f t="shared" si="18"/>
        <v>0</v>
      </c>
      <c r="N30" s="71">
        <f t="shared" si="18"/>
        <v>0</v>
      </c>
      <c r="O30" s="71">
        <f t="shared" si="18"/>
        <v>0</v>
      </c>
      <c r="P30" s="71">
        <f t="shared" si="18"/>
        <v>4880.617</v>
      </c>
      <c r="Q30" s="71">
        <f t="shared" si="18"/>
        <v>0</v>
      </c>
      <c r="R30" s="71">
        <f t="shared" si="18"/>
        <v>0</v>
      </c>
      <c r="S30" s="71">
        <f t="shared" si="18"/>
        <v>55821.382000000005</v>
      </c>
      <c r="T30" s="71">
        <f t="shared" si="18"/>
        <v>83701.99900000001</v>
      </c>
      <c r="U30" s="71">
        <f t="shared" si="18"/>
        <v>0</v>
      </c>
      <c r="V30" s="71">
        <f t="shared" si="18"/>
        <v>17000</v>
      </c>
      <c r="W30" s="71">
        <f t="shared" si="18"/>
        <v>0</v>
      </c>
      <c r="X30" s="71">
        <f t="shared" si="18"/>
        <v>5214.776</v>
      </c>
      <c r="Y30" s="71">
        <f t="shared" si="18"/>
        <v>0</v>
      </c>
      <c r="Z30" s="71">
        <f t="shared" si="18"/>
        <v>0</v>
      </c>
      <c r="AA30" s="71">
        <f t="shared" si="18"/>
        <v>0</v>
      </c>
      <c r="AB30" s="71">
        <f t="shared" si="18"/>
        <v>0</v>
      </c>
      <c r="AC30" s="71">
        <f t="shared" si="18"/>
        <v>0</v>
      </c>
      <c r="AD30" s="71">
        <f t="shared" si="18"/>
        <v>0</v>
      </c>
      <c r="AE30" s="71">
        <f t="shared" si="18"/>
        <v>0</v>
      </c>
      <c r="AF30" s="71">
        <f t="shared" si="18"/>
        <v>61487.223000000005</v>
      </c>
      <c r="AG30" s="71">
        <f t="shared" si="18"/>
        <v>83701.99900000001</v>
      </c>
      <c r="AH30" s="71">
        <f t="shared" si="18"/>
        <v>0</v>
      </c>
      <c r="AI30" s="71">
        <f t="shared" si="18"/>
        <v>16082.1</v>
      </c>
      <c r="AJ30" s="71">
        <f t="shared" si="18"/>
        <v>0</v>
      </c>
      <c r="AK30" s="71">
        <f t="shared" si="18"/>
        <v>5214.776</v>
      </c>
      <c r="AL30" s="71">
        <f t="shared" si="18"/>
        <v>0</v>
      </c>
      <c r="AM30" s="71">
        <f t="shared" si="18"/>
        <v>0</v>
      </c>
      <c r="AN30" s="71">
        <f t="shared" si="18"/>
        <v>0</v>
      </c>
      <c r="AO30" s="71">
        <f t="shared" si="18"/>
        <v>513.6</v>
      </c>
      <c r="AP30" s="71">
        <f t="shared" si="18"/>
        <v>0</v>
      </c>
      <c r="AQ30" s="71">
        <f t="shared" si="18"/>
        <v>144</v>
      </c>
      <c r="AR30" s="71">
        <f t="shared" si="18"/>
        <v>0</v>
      </c>
      <c r="AS30" s="71">
        <f t="shared" si="18"/>
        <v>61747.523</v>
      </c>
      <c r="AT30" s="71">
        <f t="shared" si="18"/>
        <v>83701.99900000001</v>
      </c>
      <c r="AU30" s="71">
        <f t="shared" si="18"/>
        <v>0</v>
      </c>
      <c r="AV30" s="71">
        <f t="shared" si="18"/>
        <v>16082.1</v>
      </c>
      <c r="AW30" s="71">
        <f t="shared" si="18"/>
        <v>0</v>
      </c>
      <c r="AX30" s="71">
        <f t="shared" si="18"/>
        <v>5214.776</v>
      </c>
      <c r="AY30" s="71">
        <f t="shared" si="18"/>
        <v>0</v>
      </c>
      <c r="AZ30" s="71">
        <f t="shared" si="18"/>
        <v>0</v>
      </c>
      <c r="BA30" s="71">
        <f t="shared" si="18"/>
        <v>0</v>
      </c>
      <c r="BB30" s="71">
        <f t="shared" si="18"/>
        <v>513.6</v>
      </c>
      <c r="BC30" s="71">
        <f t="shared" si="18"/>
        <v>0</v>
      </c>
      <c r="BD30" s="71">
        <f t="shared" si="18"/>
        <v>144</v>
      </c>
      <c r="BE30" s="71">
        <f t="shared" si="18"/>
        <v>0</v>
      </c>
      <c r="BF30" s="71">
        <f t="shared" si="18"/>
        <v>59595.523</v>
      </c>
      <c r="BG30" s="71">
        <f t="shared" si="18"/>
        <v>81549.99900000001</v>
      </c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1:256" s="73" customFormat="1" ht="12">
      <c r="A31" s="73" t="s">
        <v>100</v>
      </c>
      <c r="C31" s="73" t="s">
        <v>101</v>
      </c>
      <c r="D31" s="73">
        <f>+D32+251000</f>
        <v>280000</v>
      </c>
      <c r="E31" s="73">
        <f>+E32</f>
        <v>0</v>
      </c>
      <c r="F31" s="73">
        <f aca="true" t="shared" si="19" ref="F31:BG31">+F32</f>
        <v>0</v>
      </c>
      <c r="G31" s="73">
        <f>+G32+251000</f>
        <v>280000</v>
      </c>
      <c r="H31" s="73">
        <f t="shared" si="19"/>
        <v>0</v>
      </c>
      <c r="I31" s="73">
        <f t="shared" si="19"/>
        <v>17000</v>
      </c>
      <c r="J31" s="73">
        <f t="shared" si="19"/>
        <v>0</v>
      </c>
      <c r="K31" s="73">
        <f t="shared" si="19"/>
        <v>6000</v>
      </c>
      <c r="L31" s="73">
        <f t="shared" si="19"/>
        <v>0</v>
      </c>
      <c r="M31" s="73">
        <f t="shared" si="19"/>
        <v>0</v>
      </c>
      <c r="N31" s="73">
        <f t="shared" si="19"/>
        <v>0</v>
      </c>
      <c r="O31" s="73">
        <f t="shared" si="19"/>
        <v>0</v>
      </c>
      <c r="P31" s="73">
        <f t="shared" si="19"/>
        <v>0</v>
      </c>
      <c r="Q31" s="73">
        <f t="shared" si="19"/>
        <v>0</v>
      </c>
      <c r="R31" s="73">
        <f t="shared" si="19"/>
        <v>0</v>
      </c>
      <c r="S31" s="73">
        <f t="shared" si="19"/>
        <v>1578.476</v>
      </c>
      <c r="T31" s="73">
        <f t="shared" si="19"/>
        <v>24578.476</v>
      </c>
      <c r="U31" s="73">
        <f t="shared" si="19"/>
        <v>0</v>
      </c>
      <c r="V31" s="73">
        <f t="shared" si="19"/>
        <v>17000</v>
      </c>
      <c r="W31" s="73">
        <f t="shared" si="19"/>
        <v>0</v>
      </c>
      <c r="X31" s="73">
        <f t="shared" si="19"/>
        <v>5214.776</v>
      </c>
      <c r="Y31" s="73">
        <f t="shared" si="19"/>
        <v>0</v>
      </c>
      <c r="Z31" s="73">
        <f t="shared" si="19"/>
        <v>0</v>
      </c>
      <c r="AA31" s="73">
        <f t="shared" si="19"/>
        <v>0</v>
      </c>
      <c r="AB31" s="73">
        <f t="shared" si="19"/>
        <v>0</v>
      </c>
      <c r="AC31" s="73">
        <f t="shared" si="19"/>
        <v>0</v>
      </c>
      <c r="AD31" s="73">
        <f t="shared" si="19"/>
        <v>0</v>
      </c>
      <c r="AE31" s="73">
        <f t="shared" si="19"/>
        <v>0</v>
      </c>
      <c r="AF31" s="73">
        <f t="shared" si="19"/>
        <v>2363.7</v>
      </c>
      <c r="AG31" s="73">
        <f t="shared" si="19"/>
        <v>24578.476</v>
      </c>
      <c r="AH31" s="73">
        <f t="shared" si="19"/>
        <v>0</v>
      </c>
      <c r="AI31" s="73">
        <f t="shared" si="19"/>
        <v>16082.1</v>
      </c>
      <c r="AJ31" s="73">
        <f t="shared" si="19"/>
        <v>0</v>
      </c>
      <c r="AK31" s="73">
        <f t="shared" si="19"/>
        <v>5214.776</v>
      </c>
      <c r="AL31" s="73">
        <f t="shared" si="19"/>
        <v>0</v>
      </c>
      <c r="AM31" s="73">
        <f t="shared" si="19"/>
        <v>0</v>
      </c>
      <c r="AN31" s="73">
        <f t="shared" si="19"/>
        <v>0</v>
      </c>
      <c r="AO31" s="73">
        <f t="shared" si="19"/>
        <v>513.6</v>
      </c>
      <c r="AP31" s="73">
        <f t="shared" si="19"/>
        <v>0</v>
      </c>
      <c r="AQ31" s="73">
        <f t="shared" si="19"/>
        <v>144</v>
      </c>
      <c r="AR31" s="73">
        <f t="shared" si="19"/>
        <v>0</v>
      </c>
      <c r="AS31" s="73">
        <f t="shared" si="19"/>
        <v>2624</v>
      </c>
      <c r="AT31" s="73">
        <f t="shared" si="19"/>
        <v>24578.476</v>
      </c>
      <c r="AU31" s="73">
        <f t="shared" si="19"/>
        <v>0</v>
      </c>
      <c r="AV31" s="73">
        <f t="shared" si="19"/>
        <v>16082.1</v>
      </c>
      <c r="AW31" s="73">
        <f t="shared" si="19"/>
        <v>0</v>
      </c>
      <c r="AX31" s="73">
        <f t="shared" si="19"/>
        <v>5214.776</v>
      </c>
      <c r="AY31" s="73">
        <f t="shared" si="19"/>
        <v>0</v>
      </c>
      <c r="AZ31" s="73">
        <f t="shared" si="19"/>
        <v>0</v>
      </c>
      <c r="BA31" s="73">
        <f t="shared" si="19"/>
        <v>0</v>
      </c>
      <c r="BB31" s="73">
        <f t="shared" si="19"/>
        <v>513.6</v>
      </c>
      <c r="BC31" s="73">
        <f t="shared" si="19"/>
        <v>0</v>
      </c>
      <c r="BD31" s="73">
        <f t="shared" si="19"/>
        <v>144</v>
      </c>
      <c r="BE31" s="73">
        <f t="shared" si="19"/>
        <v>0</v>
      </c>
      <c r="BF31" s="73">
        <f t="shared" si="19"/>
        <v>472</v>
      </c>
      <c r="BG31" s="73">
        <f t="shared" si="19"/>
        <v>22426.476</v>
      </c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1:256" s="65" customFormat="1" ht="11.25">
      <c r="A32" s="65" t="s">
        <v>102</v>
      </c>
      <c r="C32" s="65" t="s">
        <v>103</v>
      </c>
      <c r="D32" s="65">
        <f>SUM(D33:D35)</f>
        <v>29000</v>
      </c>
      <c r="E32" s="65">
        <f aca="true" t="shared" si="20" ref="E32:BG32">SUM(E33:E35)</f>
        <v>0</v>
      </c>
      <c r="F32" s="65">
        <f t="shared" si="20"/>
        <v>0</v>
      </c>
      <c r="G32" s="65">
        <f t="shared" si="20"/>
        <v>29000</v>
      </c>
      <c r="H32" s="65">
        <f t="shared" si="20"/>
        <v>0</v>
      </c>
      <c r="I32" s="65">
        <f t="shared" si="20"/>
        <v>17000</v>
      </c>
      <c r="J32" s="65">
        <f t="shared" si="20"/>
        <v>0</v>
      </c>
      <c r="K32" s="65">
        <f t="shared" si="20"/>
        <v>6000</v>
      </c>
      <c r="L32" s="65">
        <f t="shared" si="20"/>
        <v>0</v>
      </c>
      <c r="M32" s="65">
        <f t="shared" si="20"/>
        <v>0</v>
      </c>
      <c r="N32" s="65">
        <f t="shared" si="20"/>
        <v>0</v>
      </c>
      <c r="O32" s="65">
        <f t="shared" si="20"/>
        <v>0</v>
      </c>
      <c r="P32" s="65">
        <f t="shared" si="20"/>
        <v>0</v>
      </c>
      <c r="Q32" s="65">
        <f t="shared" si="20"/>
        <v>0</v>
      </c>
      <c r="R32" s="65">
        <f t="shared" si="20"/>
        <v>0</v>
      </c>
      <c r="S32" s="65">
        <f t="shared" si="20"/>
        <v>1578.476</v>
      </c>
      <c r="T32" s="65">
        <f t="shared" si="20"/>
        <v>24578.476</v>
      </c>
      <c r="U32" s="65">
        <f t="shared" si="20"/>
        <v>0</v>
      </c>
      <c r="V32" s="65">
        <f t="shared" si="20"/>
        <v>17000</v>
      </c>
      <c r="W32" s="65">
        <f t="shared" si="20"/>
        <v>0</v>
      </c>
      <c r="X32" s="65">
        <f t="shared" si="20"/>
        <v>5214.776</v>
      </c>
      <c r="Y32" s="65">
        <f t="shared" si="20"/>
        <v>0</v>
      </c>
      <c r="Z32" s="65">
        <f t="shared" si="20"/>
        <v>0</v>
      </c>
      <c r="AA32" s="65">
        <f t="shared" si="20"/>
        <v>0</v>
      </c>
      <c r="AB32" s="65">
        <f t="shared" si="20"/>
        <v>0</v>
      </c>
      <c r="AC32" s="65">
        <f t="shared" si="20"/>
        <v>0</v>
      </c>
      <c r="AD32" s="65">
        <f t="shared" si="20"/>
        <v>0</v>
      </c>
      <c r="AE32" s="65">
        <f t="shared" si="20"/>
        <v>0</v>
      </c>
      <c r="AF32" s="65">
        <f t="shared" si="20"/>
        <v>2363.7</v>
      </c>
      <c r="AG32" s="65">
        <f t="shared" si="20"/>
        <v>24578.476</v>
      </c>
      <c r="AH32" s="65">
        <f t="shared" si="20"/>
        <v>0</v>
      </c>
      <c r="AI32" s="65">
        <f t="shared" si="20"/>
        <v>16082.1</v>
      </c>
      <c r="AJ32" s="65">
        <f t="shared" si="20"/>
        <v>0</v>
      </c>
      <c r="AK32" s="65">
        <f t="shared" si="20"/>
        <v>5214.776</v>
      </c>
      <c r="AL32" s="65">
        <f t="shared" si="20"/>
        <v>0</v>
      </c>
      <c r="AM32" s="65">
        <f t="shared" si="20"/>
        <v>0</v>
      </c>
      <c r="AN32" s="65">
        <f t="shared" si="20"/>
        <v>0</v>
      </c>
      <c r="AO32" s="65">
        <f t="shared" si="20"/>
        <v>513.6</v>
      </c>
      <c r="AP32" s="65">
        <f t="shared" si="20"/>
        <v>0</v>
      </c>
      <c r="AQ32" s="65">
        <f t="shared" si="20"/>
        <v>144</v>
      </c>
      <c r="AR32" s="65">
        <f t="shared" si="20"/>
        <v>0</v>
      </c>
      <c r="AS32" s="65">
        <f t="shared" si="20"/>
        <v>2624</v>
      </c>
      <c r="AT32" s="65">
        <f t="shared" si="20"/>
        <v>24578.476</v>
      </c>
      <c r="AU32" s="65">
        <f t="shared" si="20"/>
        <v>0</v>
      </c>
      <c r="AV32" s="65">
        <f t="shared" si="20"/>
        <v>16082.1</v>
      </c>
      <c r="AW32" s="65">
        <f t="shared" si="20"/>
        <v>0</v>
      </c>
      <c r="AX32" s="65">
        <f t="shared" si="20"/>
        <v>5214.776</v>
      </c>
      <c r="AY32" s="65">
        <f t="shared" si="20"/>
        <v>0</v>
      </c>
      <c r="AZ32" s="65">
        <f t="shared" si="20"/>
        <v>0</v>
      </c>
      <c r="BA32" s="65">
        <f t="shared" si="20"/>
        <v>0</v>
      </c>
      <c r="BB32" s="65">
        <f t="shared" si="20"/>
        <v>513.6</v>
      </c>
      <c r="BC32" s="65">
        <f t="shared" si="20"/>
        <v>0</v>
      </c>
      <c r="BD32" s="65">
        <f t="shared" si="20"/>
        <v>144</v>
      </c>
      <c r="BE32" s="65">
        <f t="shared" si="20"/>
        <v>0</v>
      </c>
      <c r="BF32" s="65">
        <f t="shared" si="20"/>
        <v>472</v>
      </c>
      <c r="BG32" s="65">
        <f t="shared" si="20"/>
        <v>22426.476</v>
      </c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1:59" s="13" customFormat="1" ht="11.25">
      <c r="A33" s="15" t="s">
        <v>104</v>
      </c>
      <c r="B33" s="16">
        <v>20</v>
      </c>
      <c r="C33" s="80" t="s">
        <v>105</v>
      </c>
      <c r="D33" s="15"/>
      <c r="E33" s="76">
        <f>+'[7]Informe_Fondane'!E33</f>
        <v>0</v>
      </c>
      <c r="F33" s="76">
        <f>+'[7]Informe_Fondane'!F33</f>
        <v>0</v>
      </c>
      <c r="G33" s="76">
        <f>+D33+E33-F33</f>
        <v>0</v>
      </c>
      <c r="H33" s="76">
        <f>+'[7]Informe_Fondane'!H33</f>
        <v>0</v>
      </c>
      <c r="I33" s="76">
        <f>+'[7]Informe_Fondane'!I33</f>
        <v>0</v>
      </c>
      <c r="J33" s="76">
        <f>+'[7]Informe_Fondane'!J33</f>
        <v>0</v>
      </c>
      <c r="K33" s="76">
        <f>+'[7]Informe_Fondane'!K33</f>
        <v>0</v>
      </c>
      <c r="L33" s="76">
        <f>+'[7]Informe_Fondane'!L33</f>
        <v>0</v>
      </c>
      <c r="M33" s="76">
        <f>+'[7]Informe_Fondane'!M33</f>
        <v>0</v>
      </c>
      <c r="N33" s="76">
        <f>+'[7]Informe_Fondane'!N33</f>
        <v>0</v>
      </c>
      <c r="O33" s="76">
        <f>+'[7]Informe_Fondane'!O33</f>
        <v>0</v>
      </c>
      <c r="P33" s="76">
        <f>+'[7]Informe_Fondane'!P33</f>
        <v>0</v>
      </c>
      <c r="Q33" s="76">
        <f>+'[7]Informe_Fondane'!Q33</f>
        <v>0</v>
      </c>
      <c r="R33" s="76">
        <f>+'[7]Informe_Fondane'!R33</f>
        <v>0</v>
      </c>
      <c r="S33" s="76">
        <f>+'[7]Informe_Fondane'!S33</f>
        <v>0</v>
      </c>
      <c r="T33" s="76">
        <f>SUM(H33:S33)</f>
        <v>0</v>
      </c>
      <c r="U33" s="76">
        <f>+'[7]Informe_Fondane'!U33</f>
        <v>0</v>
      </c>
      <c r="V33" s="76">
        <f>+'[7]Informe_Fondane'!V33</f>
        <v>0</v>
      </c>
      <c r="W33" s="76">
        <f>+'[7]Informe_Fondane'!W33</f>
        <v>0</v>
      </c>
      <c r="X33" s="76">
        <f>+'[7]Informe_Fondane'!X33</f>
        <v>0</v>
      </c>
      <c r="Y33" s="76">
        <f>+'[7]Informe_Fondane'!Y33</f>
        <v>0</v>
      </c>
      <c r="Z33" s="76">
        <f>+'[7]Informe_Fondane'!Z33</f>
        <v>0</v>
      </c>
      <c r="AA33" s="76">
        <f>+'[7]Informe_Fondane'!AA33</f>
        <v>0</v>
      </c>
      <c r="AB33" s="76">
        <f>+'[7]Informe_Fondane'!AB33</f>
        <v>0</v>
      </c>
      <c r="AC33" s="76">
        <f>+'[7]Informe_Fondane'!AC33</f>
        <v>0</v>
      </c>
      <c r="AD33" s="76">
        <f>+'[7]Informe_Fondane'!AD33</f>
        <v>0</v>
      </c>
      <c r="AE33" s="76">
        <f>+'[7]Informe_Fondane'!AE33</f>
        <v>0</v>
      </c>
      <c r="AF33" s="76">
        <f>+'[7]Informe_Fondane'!AF33</f>
        <v>0</v>
      </c>
      <c r="AG33" s="76">
        <f>SUM(U33:AF33)</f>
        <v>0</v>
      </c>
      <c r="AH33" s="76">
        <f>+'[7]Informe_Fondane'!AH33</f>
        <v>0</v>
      </c>
      <c r="AI33" s="76">
        <f>+'[7]Informe_Fondane'!AI33</f>
        <v>0</v>
      </c>
      <c r="AJ33" s="76">
        <f>+'[7]Informe_Fondane'!AJ33</f>
        <v>0</v>
      </c>
      <c r="AK33" s="76">
        <f>+'[7]Informe_Fondane'!AK33</f>
        <v>0</v>
      </c>
      <c r="AL33" s="76">
        <f>+'[7]Informe_Fondane'!AL33</f>
        <v>0</v>
      </c>
      <c r="AM33" s="76">
        <f>+'[7]Informe_Fondane'!AM33</f>
        <v>0</v>
      </c>
      <c r="AN33" s="76">
        <f>+'[7]Informe_Fondane'!AN33</f>
        <v>0</v>
      </c>
      <c r="AO33" s="76">
        <f>+'[7]Informe_Fondane'!AO33</f>
        <v>0</v>
      </c>
      <c r="AP33" s="76">
        <f>+'[7]Informe_Fondane'!AP33</f>
        <v>0</v>
      </c>
      <c r="AQ33" s="76">
        <f>+'[7]Informe_Fondane'!AQ33</f>
        <v>0</v>
      </c>
      <c r="AR33" s="76">
        <f>+'[7]Informe_Fondane'!AR33</f>
        <v>0</v>
      </c>
      <c r="AS33" s="76">
        <f>+'[7]Informe_Fondane'!AS33</f>
        <v>0</v>
      </c>
      <c r="AT33" s="76">
        <f>SUM(AH33:AS33)</f>
        <v>0</v>
      </c>
      <c r="AU33" s="76">
        <f>+'[7]Informe_Fondane'!AU33</f>
        <v>0</v>
      </c>
      <c r="AV33" s="76">
        <f>+'[7]Informe_Fondane'!AV33</f>
        <v>0</v>
      </c>
      <c r="AW33" s="76">
        <f>+'[7]Informe_Fondane'!AW33</f>
        <v>0</v>
      </c>
      <c r="AX33" s="76">
        <f>+'[7]Informe_Fondane'!AX33</f>
        <v>0</v>
      </c>
      <c r="AY33" s="76">
        <f>+'[7]Informe_Fondane'!AY33</f>
        <v>0</v>
      </c>
      <c r="AZ33" s="76">
        <f>+'[7]Informe_Fondane'!AZ33</f>
        <v>0</v>
      </c>
      <c r="BA33" s="76">
        <f>+'[7]Informe_Fondane'!BA33</f>
        <v>0</v>
      </c>
      <c r="BB33" s="76">
        <f>+'[7]Informe_Fondane'!BB33</f>
        <v>0</v>
      </c>
      <c r="BC33" s="76">
        <f>+'[7]Informe_Fondane'!BC33</f>
        <v>0</v>
      </c>
      <c r="BD33" s="76">
        <f>+'[7]Informe_Fondane'!BD33</f>
        <v>0</v>
      </c>
      <c r="BE33" s="76">
        <f>+'[7]Informe_Fondane'!BE33</f>
        <v>0</v>
      </c>
      <c r="BF33" s="76">
        <f>+'[7]Informe_Fondane'!BF33</f>
        <v>0</v>
      </c>
      <c r="BG33" s="76">
        <f>SUM(AU33:BF33)</f>
        <v>0</v>
      </c>
    </row>
    <row r="34" spans="1:59" s="13" customFormat="1" ht="11.25">
      <c r="A34" s="17" t="s">
        <v>106</v>
      </c>
      <c r="B34" s="18">
        <v>20</v>
      </c>
      <c r="C34" s="79" t="s">
        <v>107</v>
      </c>
      <c r="D34" s="17">
        <v>29000</v>
      </c>
      <c r="E34" s="76">
        <f>+'[7]Informe_Fondane'!E34</f>
        <v>0</v>
      </c>
      <c r="F34" s="76">
        <f>+'[7]Informe_Fondane'!F34</f>
        <v>0</v>
      </c>
      <c r="G34" s="76">
        <f>+D34+E34-F34</f>
        <v>29000</v>
      </c>
      <c r="H34" s="76">
        <f>+'[7]Informe_Fondane'!H34</f>
        <v>0</v>
      </c>
      <c r="I34" s="76">
        <f>+'[7]Informe_Fondane'!I34</f>
        <v>17000</v>
      </c>
      <c r="J34" s="76">
        <f>+'[7]Informe_Fondane'!J34</f>
        <v>0</v>
      </c>
      <c r="K34" s="76">
        <f>+'[7]Informe_Fondane'!K34</f>
        <v>6000</v>
      </c>
      <c r="L34" s="76">
        <f>+'[7]Informe_Fondane'!L34</f>
        <v>0</v>
      </c>
      <c r="M34" s="76">
        <f>+'[7]Informe_Fondane'!M34</f>
        <v>0</v>
      </c>
      <c r="N34" s="76">
        <f>+'[7]Informe_Fondane'!N34</f>
        <v>0</v>
      </c>
      <c r="O34" s="76">
        <f>+'[7]Informe_Fondane'!O34</f>
        <v>0</v>
      </c>
      <c r="P34" s="76">
        <f>+'[7]Informe_Fondane'!P34</f>
        <v>0</v>
      </c>
      <c r="Q34" s="76">
        <f>+'[7]Informe_Fondane'!Q34</f>
        <v>0</v>
      </c>
      <c r="R34" s="76">
        <f>+'[7]Informe_Fondane'!R34</f>
        <v>0</v>
      </c>
      <c r="S34" s="76">
        <f>+'[7]Informe_Fondane'!S34</f>
        <v>1578.476</v>
      </c>
      <c r="T34" s="76">
        <f>SUM(H34:S34)</f>
        <v>24578.476</v>
      </c>
      <c r="U34" s="76">
        <f>+'[7]Informe_Fondane'!U34</f>
        <v>0</v>
      </c>
      <c r="V34" s="76">
        <f>+'[7]Informe_Fondane'!V34</f>
        <v>17000</v>
      </c>
      <c r="W34" s="76">
        <f>+'[7]Informe_Fondane'!W34</f>
        <v>0</v>
      </c>
      <c r="X34" s="76">
        <f>+'[7]Informe_Fondane'!X34</f>
        <v>5214.776</v>
      </c>
      <c r="Y34" s="76">
        <f>+'[7]Informe_Fondane'!Y34</f>
        <v>0</v>
      </c>
      <c r="Z34" s="76">
        <f>+'[7]Informe_Fondane'!Z34</f>
        <v>0</v>
      </c>
      <c r="AA34" s="76">
        <f>+'[7]Informe_Fondane'!AA34</f>
        <v>0</v>
      </c>
      <c r="AB34" s="76">
        <f>+'[7]Informe_Fondane'!AB34</f>
        <v>0</v>
      </c>
      <c r="AC34" s="76">
        <f>+'[7]Informe_Fondane'!AC34</f>
        <v>0</v>
      </c>
      <c r="AD34" s="76">
        <f>+'[7]Informe_Fondane'!AD34</f>
        <v>0</v>
      </c>
      <c r="AE34" s="76">
        <f>+'[7]Informe_Fondane'!AE34</f>
        <v>0</v>
      </c>
      <c r="AF34" s="76">
        <f>+'[7]Informe_Fondane'!AF34</f>
        <v>2363.7</v>
      </c>
      <c r="AG34" s="76">
        <f>SUM(U34:AF34)</f>
        <v>24578.476</v>
      </c>
      <c r="AH34" s="76">
        <f>+'[7]Informe_Fondane'!AH34</f>
        <v>0</v>
      </c>
      <c r="AI34" s="76">
        <f>+'[7]Informe_Fondane'!AI34</f>
        <v>16082.1</v>
      </c>
      <c r="AJ34" s="76">
        <f>+'[7]Informe_Fondane'!AJ34</f>
        <v>0</v>
      </c>
      <c r="AK34" s="76">
        <f>+'[7]Informe_Fondane'!AK34</f>
        <v>5214.776</v>
      </c>
      <c r="AL34" s="76">
        <f>+'[7]Informe_Fondane'!AL34</f>
        <v>0</v>
      </c>
      <c r="AM34" s="76">
        <f>+'[7]Informe_Fondane'!AM34</f>
        <v>0</v>
      </c>
      <c r="AN34" s="76">
        <f>+'[7]Informe_Fondane'!AN34</f>
        <v>0</v>
      </c>
      <c r="AO34" s="76">
        <f>+'[7]Informe_Fondane'!AO34</f>
        <v>513.6</v>
      </c>
      <c r="AP34" s="76">
        <f>+'[7]Informe_Fondane'!AP34</f>
        <v>0</v>
      </c>
      <c r="AQ34" s="76">
        <f>+'[7]Informe_Fondane'!AQ34</f>
        <v>144</v>
      </c>
      <c r="AR34" s="76">
        <f>+'[7]Informe_Fondane'!AR34</f>
        <v>0</v>
      </c>
      <c r="AS34" s="76">
        <f>+'[7]Informe_Fondane'!AS34</f>
        <v>2624</v>
      </c>
      <c r="AT34" s="76">
        <f>SUM(AH34:AS34)</f>
        <v>24578.476</v>
      </c>
      <c r="AU34" s="76">
        <f>+'[7]Informe_Fondane'!AU34</f>
        <v>0</v>
      </c>
      <c r="AV34" s="76">
        <f>+'[7]Informe_Fondane'!AV34</f>
        <v>16082.1</v>
      </c>
      <c r="AW34" s="76">
        <f>+'[7]Informe_Fondane'!AW34</f>
        <v>0</v>
      </c>
      <c r="AX34" s="76">
        <f>+'[7]Informe_Fondane'!AX34</f>
        <v>5214.776</v>
      </c>
      <c r="AY34" s="76">
        <f>+'[7]Informe_Fondane'!AY34</f>
        <v>0</v>
      </c>
      <c r="AZ34" s="76">
        <f>+'[7]Informe_Fondane'!AZ34</f>
        <v>0</v>
      </c>
      <c r="BA34" s="76">
        <f>+'[7]Informe_Fondane'!BA34</f>
        <v>0</v>
      </c>
      <c r="BB34" s="76">
        <f>+'[7]Informe_Fondane'!BB34</f>
        <v>513.6</v>
      </c>
      <c r="BC34" s="76">
        <f>+'[7]Informe_Fondane'!BC34</f>
        <v>0</v>
      </c>
      <c r="BD34" s="76">
        <f>+'[7]Informe_Fondane'!BD34</f>
        <v>144</v>
      </c>
      <c r="BE34" s="76">
        <f>+'[7]Informe_Fondane'!BE34</f>
        <v>0</v>
      </c>
      <c r="BF34" s="76">
        <f>+'[7]Informe_Fondane'!BF34</f>
        <v>472</v>
      </c>
      <c r="BG34" s="76">
        <f>SUM(AU34:BF34)</f>
        <v>22426.476</v>
      </c>
    </row>
    <row r="35" spans="1:256" s="14" customFormat="1" ht="9" customHeight="1">
      <c r="A35" s="90" t="s">
        <v>108</v>
      </c>
      <c r="B35" s="91">
        <v>20</v>
      </c>
      <c r="C35" s="92" t="s">
        <v>109</v>
      </c>
      <c r="D35" s="90"/>
      <c r="E35" s="76">
        <f>+'[7]Informe_Fondane'!E34</f>
        <v>0</v>
      </c>
      <c r="F35" s="76">
        <f>+'[7]Informe_Fondane'!F34</f>
        <v>0</v>
      </c>
      <c r="G35" s="76">
        <f aca="true" t="shared" si="21" ref="G35:G40">+D35+E35-F35</f>
        <v>0</v>
      </c>
      <c r="H35" s="76">
        <f>+'[3]Informe_Fondane'!H34</f>
        <v>0</v>
      </c>
      <c r="I35" s="76">
        <f>+'[3]Informe_Fondane'!I34</f>
        <v>0</v>
      </c>
      <c r="J35" s="76">
        <f>+'[3]Informe_Fondane'!J34</f>
        <v>0</v>
      </c>
      <c r="K35" s="76">
        <f>+'[3]Informe_Fondane'!K34</f>
        <v>0</v>
      </c>
      <c r="L35" s="17">
        <f>+'[5]Informe_Fondane'!L34</f>
        <v>0</v>
      </c>
      <c r="M35" s="17">
        <f>+'[5]Informe_Fondane'!M34</f>
        <v>0</v>
      </c>
      <c r="N35" s="76">
        <f>+'[7]Informe_Fondane'!N34</f>
        <v>0</v>
      </c>
      <c r="O35" s="76">
        <f>+'[7]Informe_Fondane'!O34</f>
        <v>0</v>
      </c>
      <c r="P35" s="76">
        <f>+'[7]Informe_Fondane'!P34</f>
        <v>0</v>
      </c>
      <c r="Q35" s="76">
        <f>+'[7]Informe_Fondane'!Q34</f>
        <v>0</v>
      </c>
      <c r="R35" s="76">
        <f>+'[7]Informe_Fondane'!R34</f>
        <v>0</v>
      </c>
      <c r="S35" s="76">
        <f>+'[7]Informe_Fondane'!S35</f>
        <v>0</v>
      </c>
      <c r="T35" s="76">
        <f>SUM(H35:S35)</f>
        <v>0</v>
      </c>
      <c r="U35" s="76">
        <f>+'[3]Informe_Fondane'!U34</f>
        <v>0</v>
      </c>
      <c r="V35" s="76">
        <f>+'[3]Informe_Fondane'!V34</f>
        <v>0</v>
      </c>
      <c r="W35" s="76">
        <f>+'[3]Informe_Fondane'!W34</f>
        <v>0</v>
      </c>
      <c r="X35" s="76">
        <f>+'[3]Informe_Fondane'!X34</f>
        <v>0</v>
      </c>
      <c r="Y35" s="17">
        <f>+'[5]Informe_Fondane'!Y34</f>
        <v>0</v>
      </c>
      <c r="Z35" s="17">
        <f>+'[5]Informe_Fondane'!Z34</f>
        <v>0</v>
      </c>
      <c r="AA35" s="76">
        <f>+'[7]Informe_Fondane'!AA34</f>
        <v>0</v>
      </c>
      <c r="AB35" s="76">
        <f>+'[7]Informe_Fondane'!AB34</f>
        <v>0</v>
      </c>
      <c r="AC35" s="76">
        <f>+'[7]Informe_Fondane'!AC34</f>
        <v>0</v>
      </c>
      <c r="AD35" s="76">
        <f>+'[7]Informe_Fondane'!AD34</f>
        <v>0</v>
      </c>
      <c r="AE35" s="76">
        <f>+'[7]Informe_Fondane'!AE34</f>
        <v>0</v>
      </c>
      <c r="AF35" s="76">
        <f>+'[7]Informe_Fondane'!AF35</f>
        <v>0</v>
      </c>
      <c r="AG35" s="76">
        <f>SUM(U35:AF35)</f>
        <v>0</v>
      </c>
      <c r="AH35" s="76">
        <f>+'[7]Informe_Fondane'!AH34</f>
        <v>0</v>
      </c>
      <c r="AI35" s="76"/>
      <c r="AJ35" s="76">
        <f>+'[7]Informe_Fondane'!AJ34</f>
        <v>0</v>
      </c>
      <c r="AK35" s="76"/>
      <c r="AL35" s="76">
        <f>+'[7]Informe_Fondane'!AL34</f>
        <v>0</v>
      </c>
      <c r="AM35" s="76">
        <f>+'[7]Informe_Fondane'!AM34</f>
        <v>0</v>
      </c>
      <c r="AN35" s="76">
        <f>+'[7]Informe_Fondane'!AN34</f>
        <v>0</v>
      </c>
      <c r="AO35" s="76"/>
      <c r="AP35" s="76">
        <f>+'[7]Informe_Fondane'!AP34</f>
        <v>0</v>
      </c>
      <c r="AQ35" s="76"/>
      <c r="AR35" s="76">
        <f>+'[7]Informe_Fondane'!AR34</f>
        <v>0</v>
      </c>
      <c r="AS35" s="76">
        <f>+'[7]Informe_Fondane'!AS35</f>
        <v>0</v>
      </c>
      <c r="AT35" s="76">
        <f>SUM(AH35:AS35)</f>
        <v>0</v>
      </c>
      <c r="AU35" s="76">
        <f>+'[3]Informe_Fondane'!AU34</f>
        <v>0</v>
      </c>
      <c r="AV35" s="76">
        <f>+'[3]Informe_Fondane'!AV34</f>
        <v>0</v>
      </c>
      <c r="AW35" s="76">
        <f>+'[3]Informe_Fondane'!AW34</f>
        <v>0</v>
      </c>
      <c r="AX35" s="76">
        <f>+'[3]Informe_Fondane'!AX34</f>
        <v>0</v>
      </c>
      <c r="AY35" s="17">
        <f>+'[5]Informe_Fondane'!AY34</f>
        <v>0</v>
      </c>
      <c r="AZ35" s="17">
        <f>+'[5]Informe_Fondane'!AZ34</f>
        <v>0</v>
      </c>
      <c r="BA35" s="76">
        <f>+'[7]Informe_Fondane'!BA34</f>
        <v>0</v>
      </c>
      <c r="BB35" s="76"/>
      <c r="BC35" s="76">
        <f>+'[7]Informe_Fondane'!BC34</f>
        <v>0</v>
      </c>
      <c r="BD35" s="76"/>
      <c r="BE35" s="76">
        <f>+'[7]Informe_Fondane'!BE34</f>
        <v>0</v>
      </c>
      <c r="BF35" s="76">
        <f>+'[7]Informe_Fondane'!BF35</f>
        <v>0</v>
      </c>
      <c r="BG35" s="76">
        <f>SUM(AU35:BF35)</f>
        <v>0</v>
      </c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s="73" customFormat="1" ht="12">
      <c r="A36" s="73" t="s">
        <v>143</v>
      </c>
      <c r="B36" s="73">
        <v>21</v>
      </c>
      <c r="C36" s="73" t="s">
        <v>144</v>
      </c>
      <c r="E36" s="73">
        <f>+'[7]Informe_Fondane'!E36</f>
        <v>4880.617</v>
      </c>
      <c r="F36" s="73">
        <f>+'[7]Informe_Fondane'!F36</f>
        <v>0</v>
      </c>
      <c r="G36" s="73">
        <f t="shared" si="21"/>
        <v>4880.617</v>
      </c>
      <c r="H36" s="73">
        <f>+'[7]Informe_Fondane'!H36</f>
        <v>0</v>
      </c>
      <c r="I36" s="73">
        <f>+'[7]Informe_Fondane'!I36</f>
        <v>0</v>
      </c>
      <c r="J36" s="73">
        <f>+'[7]Informe_Fondane'!J36</f>
        <v>0</v>
      </c>
      <c r="K36" s="73">
        <f>+'[7]Informe_Fondane'!K36</f>
        <v>0</v>
      </c>
      <c r="L36" s="73">
        <f>+'[7]Informe_Fondane'!L36</f>
        <v>0</v>
      </c>
      <c r="M36" s="73">
        <f>+'[7]Informe_Fondane'!M36</f>
        <v>0</v>
      </c>
      <c r="N36" s="73">
        <f>+'[7]Informe_Fondane'!N36</f>
        <v>0</v>
      </c>
      <c r="O36" s="73">
        <f>+'[7]Informe_Fondane'!O36</f>
        <v>0</v>
      </c>
      <c r="P36" s="73">
        <f>+'[7]Informe_Fondane'!P36</f>
        <v>4880.617</v>
      </c>
      <c r="Q36" s="73">
        <f>+'[7]Informe_Fondane'!Q36</f>
        <v>0</v>
      </c>
      <c r="R36" s="73">
        <f>+'[7]Informe_Fondane'!R36</f>
        <v>0</v>
      </c>
      <c r="S36" s="73">
        <f>+'[7]Informe_Fondane'!S36</f>
        <v>0</v>
      </c>
      <c r="T36" s="73">
        <f>SUM(H36:S36)</f>
        <v>4880.617</v>
      </c>
      <c r="U36" s="73">
        <f>+'[7]Informe_Fondane'!U36</f>
        <v>0</v>
      </c>
      <c r="V36" s="73">
        <f>+'[7]Informe_Fondane'!V36</f>
        <v>0</v>
      </c>
      <c r="W36" s="73">
        <f>+'[7]Informe_Fondane'!W36</f>
        <v>0</v>
      </c>
      <c r="X36" s="73">
        <f>+'[7]Informe_Fondane'!X36</f>
        <v>0</v>
      </c>
      <c r="Y36" s="73">
        <f>+'[7]Informe_Fondane'!Y36</f>
        <v>0</v>
      </c>
      <c r="Z36" s="73">
        <f>+'[7]Informe_Fondane'!Z36</f>
        <v>0</v>
      </c>
      <c r="AA36" s="73">
        <f>+'[7]Informe_Fondane'!AA36</f>
        <v>0</v>
      </c>
      <c r="AB36" s="73">
        <f>+'[7]Informe_Fondane'!AB36</f>
        <v>0</v>
      </c>
      <c r="AC36" s="73">
        <f>+'[7]Informe_Fondane'!AC36</f>
        <v>0</v>
      </c>
      <c r="AD36" s="73">
        <f>+'[7]Informe_Fondane'!AD36</f>
        <v>0</v>
      </c>
      <c r="AE36" s="73">
        <f>+'[7]Informe_Fondane'!AE36</f>
        <v>0</v>
      </c>
      <c r="AF36" s="73">
        <f>+'[7]Informe_Fondane'!AF36</f>
        <v>4880.617</v>
      </c>
      <c r="AG36" s="73">
        <f>SUM(U36:AF36)</f>
        <v>4880.617</v>
      </c>
      <c r="AH36" s="73">
        <f>+'[7]Informe_Fondane'!AH36</f>
        <v>0</v>
      </c>
      <c r="AI36" s="73">
        <f>+'[7]Informe_Fondane'!AI36</f>
        <v>0</v>
      </c>
      <c r="AJ36" s="73">
        <f>+'[7]Informe_Fondane'!AJ36</f>
        <v>0</v>
      </c>
      <c r="AK36" s="73">
        <f>+'[7]Informe_Fondane'!AK36</f>
        <v>0</v>
      </c>
      <c r="AL36" s="73">
        <f>+'[7]Informe_Fondane'!AL36</f>
        <v>0</v>
      </c>
      <c r="AM36" s="73">
        <f>+'[7]Informe_Fondane'!AM36</f>
        <v>0</v>
      </c>
      <c r="AN36" s="73">
        <f>+'[7]Informe_Fondane'!AN36</f>
        <v>0</v>
      </c>
      <c r="AO36" s="73">
        <f>+'[7]Informe_Fondane'!AO36</f>
        <v>0</v>
      </c>
      <c r="AP36" s="73">
        <f>+'[7]Informe_Fondane'!AP36</f>
        <v>0</v>
      </c>
      <c r="AQ36" s="73">
        <f>+'[7]Informe_Fondane'!AQ36</f>
        <v>0</v>
      </c>
      <c r="AR36" s="73">
        <f>+'[7]Informe_Fondane'!AR36</f>
        <v>0</v>
      </c>
      <c r="AS36" s="73">
        <f>+'[7]Informe_Fondane'!AS36</f>
        <v>4880.617</v>
      </c>
      <c r="AT36" s="73">
        <f>SUM(AH36:AS36)</f>
        <v>4880.617</v>
      </c>
      <c r="AU36" s="73">
        <f>+'[7]Informe_Fondane'!AU36</f>
        <v>0</v>
      </c>
      <c r="AV36" s="73">
        <f>+'[7]Informe_Fondane'!AV36</f>
        <v>0</v>
      </c>
      <c r="AW36" s="73">
        <f>+'[7]Informe_Fondane'!AW36</f>
        <v>0</v>
      </c>
      <c r="AX36" s="73">
        <f>+'[7]Informe_Fondane'!AX36</f>
        <v>0</v>
      </c>
      <c r="AY36" s="73">
        <f>+'[7]Informe_Fondane'!AY36</f>
        <v>0</v>
      </c>
      <c r="AZ36" s="73">
        <f>+'[7]Informe_Fondane'!AZ36</f>
        <v>0</v>
      </c>
      <c r="BA36" s="73">
        <f>+'[7]Informe_Fondane'!BA36</f>
        <v>0</v>
      </c>
      <c r="BB36" s="73">
        <f>+'[7]Informe_Fondane'!BB36</f>
        <v>0</v>
      </c>
      <c r="BC36" s="73">
        <f>+'[7]Informe_Fondane'!BC36</f>
        <v>0</v>
      </c>
      <c r="BD36" s="73">
        <f>+'[7]Informe_Fondane'!BD36</f>
        <v>0</v>
      </c>
      <c r="BE36" s="73">
        <f>+'[7]Informe_Fondane'!BE36</f>
        <v>0</v>
      </c>
      <c r="BF36" s="73">
        <f>+'[7]Informe_Fondane'!BF36</f>
        <v>4880.617</v>
      </c>
      <c r="BG36" s="73">
        <f>SUM(AU36:BF36)</f>
        <v>4880.617</v>
      </c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s="73" customFormat="1" ht="12">
      <c r="A37" s="73" t="s">
        <v>110</v>
      </c>
      <c r="B37" s="73">
        <v>20</v>
      </c>
      <c r="C37" s="73" t="s">
        <v>111</v>
      </c>
      <c r="D37" s="73">
        <f>+D38</f>
        <v>73000</v>
      </c>
      <c r="E37" s="73">
        <f>+E38</f>
        <v>0</v>
      </c>
      <c r="F37" s="73">
        <f>+F38</f>
        <v>0</v>
      </c>
      <c r="G37" s="73">
        <f t="shared" si="21"/>
        <v>73000</v>
      </c>
      <c r="H37" s="73">
        <f aca="true" t="shared" si="22" ref="H37:S37">+H38</f>
        <v>0</v>
      </c>
      <c r="I37" s="73">
        <f t="shared" si="22"/>
        <v>0</v>
      </c>
      <c r="J37" s="73">
        <f t="shared" si="22"/>
        <v>0</v>
      </c>
      <c r="K37" s="73">
        <f t="shared" si="22"/>
        <v>0</v>
      </c>
      <c r="L37" s="73">
        <f t="shared" si="22"/>
        <v>0</v>
      </c>
      <c r="M37" s="73">
        <f t="shared" si="22"/>
        <v>0</v>
      </c>
      <c r="N37" s="73">
        <f t="shared" si="22"/>
        <v>0</v>
      </c>
      <c r="O37" s="73">
        <f t="shared" si="22"/>
        <v>0</v>
      </c>
      <c r="P37" s="73">
        <f t="shared" si="22"/>
        <v>0</v>
      </c>
      <c r="Q37" s="73">
        <f t="shared" si="22"/>
        <v>0</v>
      </c>
      <c r="R37" s="73">
        <f t="shared" si="22"/>
        <v>0</v>
      </c>
      <c r="S37" s="73">
        <f t="shared" si="22"/>
        <v>54242.906</v>
      </c>
      <c r="T37" s="73">
        <f>+T38</f>
        <v>54242.906</v>
      </c>
      <c r="U37" s="73">
        <f aca="true" t="shared" si="23" ref="U37:AF37">+U38</f>
        <v>0</v>
      </c>
      <c r="V37" s="73">
        <f t="shared" si="23"/>
        <v>0</v>
      </c>
      <c r="W37" s="73">
        <f t="shared" si="23"/>
        <v>0</v>
      </c>
      <c r="X37" s="73">
        <f t="shared" si="23"/>
        <v>0</v>
      </c>
      <c r="Y37" s="73">
        <f t="shared" si="23"/>
        <v>0</v>
      </c>
      <c r="Z37" s="73">
        <f t="shared" si="23"/>
        <v>0</v>
      </c>
      <c r="AA37" s="73">
        <f t="shared" si="23"/>
        <v>0</v>
      </c>
      <c r="AB37" s="73">
        <f t="shared" si="23"/>
        <v>0</v>
      </c>
      <c r="AC37" s="73">
        <f t="shared" si="23"/>
        <v>0</v>
      </c>
      <c r="AD37" s="73">
        <f t="shared" si="23"/>
        <v>0</v>
      </c>
      <c r="AE37" s="73">
        <f t="shared" si="23"/>
        <v>0</v>
      </c>
      <c r="AF37" s="73">
        <f t="shared" si="23"/>
        <v>54242.906</v>
      </c>
      <c r="AG37" s="73">
        <f>+AG38</f>
        <v>54242.906</v>
      </c>
      <c r="AH37" s="73">
        <f aca="true" t="shared" si="24" ref="AH37:AS37">+AH38</f>
        <v>0</v>
      </c>
      <c r="AI37" s="73">
        <f t="shared" si="24"/>
        <v>0</v>
      </c>
      <c r="AJ37" s="73">
        <f t="shared" si="24"/>
        <v>0</v>
      </c>
      <c r="AK37" s="73">
        <f t="shared" si="24"/>
        <v>0</v>
      </c>
      <c r="AL37" s="73">
        <f t="shared" si="24"/>
        <v>0</v>
      </c>
      <c r="AM37" s="73">
        <f t="shared" si="24"/>
        <v>0</v>
      </c>
      <c r="AN37" s="73">
        <f t="shared" si="24"/>
        <v>0</v>
      </c>
      <c r="AO37" s="73">
        <f t="shared" si="24"/>
        <v>0</v>
      </c>
      <c r="AP37" s="73">
        <f t="shared" si="24"/>
        <v>0</v>
      </c>
      <c r="AQ37" s="73">
        <f t="shared" si="24"/>
        <v>0</v>
      </c>
      <c r="AR37" s="73">
        <f t="shared" si="24"/>
        <v>0</v>
      </c>
      <c r="AS37" s="73">
        <f t="shared" si="24"/>
        <v>54242.906</v>
      </c>
      <c r="AT37" s="73">
        <f>+AT38</f>
        <v>54242.906</v>
      </c>
      <c r="AU37" s="73">
        <f aca="true" t="shared" si="25" ref="AU37:BG37">+AU38</f>
        <v>0</v>
      </c>
      <c r="AV37" s="73">
        <f t="shared" si="25"/>
        <v>0</v>
      </c>
      <c r="AW37" s="73">
        <f t="shared" si="25"/>
        <v>0</v>
      </c>
      <c r="AX37" s="73">
        <f t="shared" si="25"/>
        <v>0</v>
      </c>
      <c r="AY37" s="73">
        <f t="shared" si="25"/>
        <v>0</v>
      </c>
      <c r="AZ37" s="73">
        <f t="shared" si="25"/>
        <v>0</v>
      </c>
      <c r="BA37" s="73">
        <f t="shared" si="25"/>
        <v>0</v>
      </c>
      <c r="BB37" s="73">
        <f t="shared" si="25"/>
        <v>0</v>
      </c>
      <c r="BC37" s="73">
        <f t="shared" si="25"/>
        <v>0</v>
      </c>
      <c r="BD37" s="73">
        <f t="shared" si="25"/>
        <v>0</v>
      </c>
      <c r="BE37" s="73">
        <f t="shared" si="25"/>
        <v>0</v>
      </c>
      <c r="BF37" s="73">
        <f t="shared" si="25"/>
        <v>54242.906</v>
      </c>
      <c r="BG37" s="73">
        <f t="shared" si="25"/>
        <v>54242.906</v>
      </c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s="14" customFormat="1" ht="14.25" customHeight="1">
      <c r="A38" s="60" t="s">
        <v>112</v>
      </c>
      <c r="B38" s="81">
        <v>20</v>
      </c>
      <c r="C38" s="82" t="s">
        <v>113</v>
      </c>
      <c r="D38" s="60">
        <v>73000</v>
      </c>
      <c r="E38" s="76">
        <f>+'[7]Informe_Fondane'!E38</f>
        <v>0</v>
      </c>
      <c r="F38" s="76">
        <f>+'[7]Informe_Fondane'!F38</f>
        <v>0</v>
      </c>
      <c r="G38" s="76">
        <f t="shared" si="21"/>
        <v>73000</v>
      </c>
      <c r="H38" s="76">
        <f>+'[7]Informe_Fondane'!H38</f>
        <v>0</v>
      </c>
      <c r="I38" s="76">
        <f>+'[7]Informe_Fondane'!I38</f>
        <v>0</v>
      </c>
      <c r="J38" s="76">
        <f>+'[7]Informe_Fondane'!J38</f>
        <v>0</v>
      </c>
      <c r="K38" s="76">
        <f>+'[7]Informe_Fondane'!K38</f>
        <v>0</v>
      </c>
      <c r="L38" s="76">
        <f>+'[7]Informe_Fondane'!L38</f>
        <v>0</v>
      </c>
      <c r="M38" s="76">
        <f>+'[7]Informe_Fondane'!M38</f>
        <v>0</v>
      </c>
      <c r="N38" s="76">
        <f>+'[7]Informe_Fondane'!N38</f>
        <v>0</v>
      </c>
      <c r="O38" s="76">
        <f>+'[7]Informe_Fondane'!O38</f>
        <v>0</v>
      </c>
      <c r="P38" s="76">
        <f>+'[7]Informe_Fondane'!P38</f>
        <v>0</v>
      </c>
      <c r="Q38" s="76">
        <f>+'[7]Informe_Fondane'!Q38</f>
        <v>0</v>
      </c>
      <c r="R38" s="76">
        <f>+'[7]Informe_Fondane'!R38</f>
        <v>0</v>
      </c>
      <c r="S38" s="76">
        <f>+'[7]Informe_Fondane'!S38</f>
        <v>54242.906</v>
      </c>
      <c r="T38" s="76">
        <f>SUM(H38:S38)</f>
        <v>54242.906</v>
      </c>
      <c r="U38" s="76">
        <f>+'[7]Informe_Fondane'!U38</f>
        <v>0</v>
      </c>
      <c r="V38" s="76">
        <f>+'[7]Informe_Fondane'!V38</f>
        <v>0</v>
      </c>
      <c r="W38" s="76">
        <f>+'[7]Informe_Fondane'!W38</f>
        <v>0</v>
      </c>
      <c r="X38" s="76">
        <f>+'[7]Informe_Fondane'!X38</f>
        <v>0</v>
      </c>
      <c r="Y38" s="76">
        <f>+'[7]Informe_Fondane'!Y38</f>
        <v>0</v>
      </c>
      <c r="Z38" s="76">
        <f>+'[7]Informe_Fondane'!Z38</f>
        <v>0</v>
      </c>
      <c r="AA38" s="76">
        <f>+'[7]Informe_Fondane'!AA38</f>
        <v>0</v>
      </c>
      <c r="AB38" s="76">
        <f>+'[7]Informe_Fondane'!AB38</f>
        <v>0</v>
      </c>
      <c r="AC38" s="76">
        <f>+'[7]Informe_Fondane'!AC38</f>
        <v>0</v>
      </c>
      <c r="AD38" s="76">
        <f>+'[7]Informe_Fondane'!AD38</f>
        <v>0</v>
      </c>
      <c r="AE38" s="76">
        <f>+'[7]Informe_Fondane'!AE38</f>
        <v>0</v>
      </c>
      <c r="AF38" s="76">
        <f>+'[7]Informe_Fondane'!AF38</f>
        <v>54242.906</v>
      </c>
      <c r="AG38" s="76">
        <f>SUM(U38:AF38)</f>
        <v>54242.906</v>
      </c>
      <c r="AH38" s="76">
        <f>+'[7]Informe_Fondane'!AH38</f>
        <v>0</v>
      </c>
      <c r="AI38" s="76">
        <f>+'[7]Informe_Fondane'!AI38</f>
        <v>0</v>
      </c>
      <c r="AJ38" s="76">
        <f>+'[7]Informe_Fondane'!AJ38</f>
        <v>0</v>
      </c>
      <c r="AK38" s="76">
        <f>+'[7]Informe_Fondane'!AK38</f>
        <v>0</v>
      </c>
      <c r="AL38" s="76">
        <f>+'[7]Informe_Fondane'!AL38</f>
        <v>0</v>
      </c>
      <c r="AM38" s="76">
        <f>+'[7]Informe_Fondane'!AM38</f>
        <v>0</v>
      </c>
      <c r="AN38" s="76">
        <f>+'[7]Informe_Fondane'!AN38</f>
        <v>0</v>
      </c>
      <c r="AO38" s="76">
        <f>+'[7]Informe_Fondane'!AO38</f>
        <v>0</v>
      </c>
      <c r="AP38" s="76">
        <f>+'[7]Informe_Fondane'!AP38</f>
        <v>0</v>
      </c>
      <c r="AQ38" s="76">
        <f>+'[7]Informe_Fondane'!AQ38</f>
        <v>0</v>
      </c>
      <c r="AR38" s="76">
        <f>+'[7]Informe_Fondane'!AR38</f>
        <v>0</v>
      </c>
      <c r="AS38" s="76">
        <f>+'[7]Informe_Fondane'!AS38</f>
        <v>54242.906</v>
      </c>
      <c r="AT38" s="76">
        <f>SUM(AH38:AS38)</f>
        <v>54242.906</v>
      </c>
      <c r="AU38" s="76">
        <f>+'[7]Informe_Fondane'!AU38</f>
        <v>0</v>
      </c>
      <c r="AV38" s="76">
        <f>+'[7]Informe_Fondane'!AV38</f>
        <v>0</v>
      </c>
      <c r="AW38" s="76">
        <f>+'[7]Informe_Fondane'!AW38</f>
        <v>0</v>
      </c>
      <c r="AX38" s="76">
        <f>+'[7]Informe_Fondane'!AX38</f>
        <v>0</v>
      </c>
      <c r="AY38" s="76">
        <f>+'[7]Informe_Fondane'!AY38</f>
        <v>0</v>
      </c>
      <c r="AZ38" s="76">
        <f>+'[7]Informe_Fondane'!AZ38</f>
        <v>0</v>
      </c>
      <c r="BA38" s="76">
        <f>+'[7]Informe_Fondane'!BA38</f>
        <v>0</v>
      </c>
      <c r="BB38" s="76">
        <f>+'[7]Informe_Fondane'!BB38</f>
        <v>0</v>
      </c>
      <c r="BC38" s="76">
        <f>+'[7]Informe_Fondane'!BC38</f>
        <v>0</v>
      </c>
      <c r="BD38" s="76">
        <f>+'[7]Informe_Fondane'!BD38</f>
        <v>0</v>
      </c>
      <c r="BE38" s="76">
        <f>+'[7]Informe_Fondane'!BE38</f>
        <v>0</v>
      </c>
      <c r="BF38" s="76">
        <f>+'[7]Informe_Fondane'!BF38</f>
        <v>54242.906</v>
      </c>
      <c r="BG38" s="76">
        <f>SUM(AU38:BF38)</f>
        <v>54242.906</v>
      </c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1:256" ht="12.75">
      <c r="A39" s="71" t="s">
        <v>69</v>
      </c>
      <c r="B39" s="125"/>
      <c r="C39" s="71" t="s">
        <v>16</v>
      </c>
      <c r="D39" s="71">
        <f>+D40</f>
        <v>24141000</v>
      </c>
      <c r="E39" s="71">
        <f>+E40</f>
        <v>0</v>
      </c>
      <c r="F39" s="71">
        <f>+F40</f>
        <v>0</v>
      </c>
      <c r="G39" s="71">
        <f t="shared" si="21"/>
        <v>24141000</v>
      </c>
      <c r="H39" s="71">
        <f>+H40</f>
        <v>1348615.204</v>
      </c>
      <c r="I39" s="71">
        <f aca="true" t="shared" si="26" ref="I39:BG39">+I40</f>
        <v>180525.059</v>
      </c>
      <c r="J39" s="71">
        <f t="shared" si="26"/>
        <v>685646.95034</v>
      </c>
      <c r="K39" s="71">
        <f t="shared" si="26"/>
        <v>56549.216</v>
      </c>
      <c r="L39" s="71">
        <f t="shared" si="26"/>
        <v>212172.893</v>
      </c>
      <c r="M39" s="71">
        <f t="shared" si="26"/>
        <v>484308.319</v>
      </c>
      <c r="N39" s="71">
        <f t="shared" si="26"/>
        <v>1324561.62927</v>
      </c>
      <c r="O39" s="71">
        <f t="shared" si="26"/>
        <v>325147.21077999996</v>
      </c>
      <c r="P39" s="71">
        <f t="shared" si="26"/>
        <v>946840.57956</v>
      </c>
      <c r="Q39" s="71">
        <f t="shared" si="26"/>
        <v>398134.05714</v>
      </c>
      <c r="R39" s="71">
        <f t="shared" si="26"/>
        <v>143652.18146000002</v>
      </c>
      <c r="S39" s="71">
        <f t="shared" si="26"/>
        <v>-187196.66885</v>
      </c>
      <c r="T39" s="71">
        <f t="shared" si="26"/>
        <v>5918956.6307</v>
      </c>
      <c r="U39" s="71">
        <f t="shared" si="26"/>
        <v>1033798.597</v>
      </c>
      <c r="V39" s="71">
        <f t="shared" si="26"/>
        <v>424223.666</v>
      </c>
      <c r="W39" s="71">
        <f t="shared" si="26"/>
        <v>600440.7833400001</v>
      </c>
      <c r="X39" s="71">
        <f t="shared" si="26"/>
        <v>110915.407</v>
      </c>
      <c r="Y39" s="71">
        <f t="shared" si="26"/>
        <v>177130.95928</v>
      </c>
      <c r="Z39" s="71">
        <f t="shared" si="26"/>
        <v>168485.263</v>
      </c>
      <c r="AA39" s="71">
        <f t="shared" si="26"/>
        <v>1139148.5759700001</v>
      </c>
      <c r="AB39" s="71">
        <f t="shared" si="26"/>
        <v>496513.78880000004</v>
      </c>
      <c r="AC39" s="71">
        <f t="shared" si="26"/>
        <v>417532.46239</v>
      </c>
      <c r="AD39" s="71">
        <f t="shared" si="26"/>
        <v>893417.80854</v>
      </c>
      <c r="AE39" s="71">
        <f t="shared" si="26"/>
        <v>378417.98069</v>
      </c>
      <c r="AF39" s="71">
        <f t="shared" si="26"/>
        <v>78931.33869</v>
      </c>
      <c r="AG39" s="71">
        <f t="shared" si="26"/>
        <v>5918956.630699999</v>
      </c>
      <c r="AH39" s="71">
        <f t="shared" si="26"/>
        <v>0</v>
      </c>
      <c r="AI39" s="71">
        <f t="shared" si="26"/>
        <v>82348.745</v>
      </c>
      <c r="AJ39" s="71">
        <f t="shared" si="26"/>
        <v>219513.42966</v>
      </c>
      <c r="AK39" s="71">
        <f t="shared" si="26"/>
        <v>254443.574</v>
      </c>
      <c r="AL39" s="71">
        <f t="shared" si="26"/>
        <v>246633.62844</v>
      </c>
      <c r="AM39" s="71">
        <f t="shared" si="26"/>
        <v>234315.2668</v>
      </c>
      <c r="AN39" s="71">
        <f t="shared" si="26"/>
        <v>227996.49996000002</v>
      </c>
      <c r="AO39" s="71">
        <f t="shared" si="26"/>
        <v>472858.2086</v>
      </c>
      <c r="AP39" s="71">
        <f t="shared" si="26"/>
        <v>581453.35361</v>
      </c>
      <c r="AQ39" s="71">
        <f t="shared" si="26"/>
        <v>634495.063</v>
      </c>
      <c r="AR39" s="71">
        <f t="shared" si="26"/>
        <v>942263.9242100001</v>
      </c>
      <c r="AS39" s="71">
        <f t="shared" si="26"/>
        <v>1970512.44846</v>
      </c>
      <c r="AT39" s="71">
        <f t="shared" si="26"/>
        <v>5866834.14174</v>
      </c>
      <c r="AU39" s="71">
        <f t="shared" si="26"/>
        <v>0</v>
      </c>
      <c r="AV39" s="71">
        <f t="shared" si="26"/>
        <v>82348.745</v>
      </c>
      <c r="AW39" s="71">
        <f t="shared" si="26"/>
        <v>219513.42966</v>
      </c>
      <c r="AX39" s="71">
        <f t="shared" si="26"/>
        <v>254443.574</v>
      </c>
      <c r="AY39" s="71">
        <f t="shared" si="26"/>
        <v>246633.62844</v>
      </c>
      <c r="AZ39" s="71">
        <f t="shared" si="26"/>
        <v>234315.2668</v>
      </c>
      <c r="BA39" s="71">
        <f t="shared" si="26"/>
        <v>227996.49996000002</v>
      </c>
      <c r="BB39" s="71">
        <f t="shared" si="26"/>
        <v>472858.2086</v>
      </c>
      <c r="BC39" s="71">
        <f t="shared" si="26"/>
        <v>581453.35361</v>
      </c>
      <c r="BD39" s="71">
        <f t="shared" si="26"/>
        <v>634495.063</v>
      </c>
      <c r="BE39" s="71">
        <f t="shared" si="26"/>
        <v>942263.9242100001</v>
      </c>
      <c r="BF39" s="71">
        <f t="shared" si="26"/>
        <v>1574420.3118699999</v>
      </c>
      <c r="BG39" s="71">
        <f t="shared" si="26"/>
        <v>5470742.00515</v>
      </c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spans="1:59" s="13" customFormat="1" ht="24.75" customHeight="1">
      <c r="A40" s="76" t="s">
        <v>114</v>
      </c>
      <c r="B40" s="77">
        <v>20</v>
      </c>
      <c r="C40" s="83" t="s">
        <v>115</v>
      </c>
      <c r="D40" s="76">
        <v>24141000</v>
      </c>
      <c r="E40" s="76">
        <f>+'[7]Informe_Fondane'!E40</f>
        <v>0</v>
      </c>
      <c r="F40" s="76">
        <f>+'[7]Informe_Fondane'!F40</f>
        <v>0</v>
      </c>
      <c r="G40" s="76">
        <f t="shared" si="21"/>
        <v>24141000</v>
      </c>
      <c r="H40" s="76">
        <f>+'[7]Informe_Fondane'!H40</f>
        <v>1348615.204</v>
      </c>
      <c r="I40" s="76">
        <f>+'[7]Informe_Fondane'!I40</f>
        <v>180525.059</v>
      </c>
      <c r="J40" s="76">
        <f>+'[7]Informe_Fondane'!J40</f>
        <v>685646.95034</v>
      </c>
      <c r="K40" s="76">
        <f>+'[7]Informe_Fondane'!K40</f>
        <v>56549.216</v>
      </c>
      <c r="L40" s="76">
        <f>+'[7]Informe_Fondane'!L40</f>
        <v>212172.893</v>
      </c>
      <c r="M40" s="76">
        <f>+'[7]Informe_Fondane'!M40</f>
        <v>484308.319</v>
      </c>
      <c r="N40" s="76">
        <f>+'[7]Informe_Fondane'!N40</f>
        <v>1324561.62927</v>
      </c>
      <c r="O40" s="76">
        <f>+'[7]Informe_Fondane'!O40</f>
        <v>325147.21077999996</v>
      </c>
      <c r="P40" s="76">
        <f>+'[7]Informe_Fondane'!P40</f>
        <v>946840.57956</v>
      </c>
      <c r="Q40" s="76">
        <f>+'[7]Informe_Fondane'!Q40</f>
        <v>398134.05714</v>
      </c>
      <c r="R40" s="76">
        <f>+'[7]Informe_Fondane'!R40</f>
        <v>143652.18146000002</v>
      </c>
      <c r="S40" s="76">
        <f>+'[7]Informe_Fondane'!S40</f>
        <v>-187196.66885</v>
      </c>
      <c r="T40" s="76">
        <f>SUM(H40:S40)</f>
        <v>5918956.6307</v>
      </c>
      <c r="U40" s="76">
        <f>+'[7]Informe_Fondane'!U40</f>
        <v>1033798.597</v>
      </c>
      <c r="V40" s="76">
        <f>+'[7]Informe_Fondane'!V40</f>
        <v>424223.666</v>
      </c>
      <c r="W40" s="76">
        <f>+'[7]Informe_Fondane'!W40</f>
        <v>600440.7833400001</v>
      </c>
      <c r="X40" s="76">
        <f>+'[7]Informe_Fondane'!X40</f>
        <v>110915.407</v>
      </c>
      <c r="Y40" s="76">
        <f>+'[7]Informe_Fondane'!Y40</f>
        <v>177130.95928</v>
      </c>
      <c r="Z40" s="76">
        <f>+'[7]Informe_Fondane'!Z40</f>
        <v>168485.263</v>
      </c>
      <c r="AA40" s="76">
        <f>+'[7]Informe_Fondane'!AA40</f>
        <v>1139148.5759700001</v>
      </c>
      <c r="AB40" s="76">
        <f>+'[7]Informe_Fondane'!AB40</f>
        <v>496513.78880000004</v>
      </c>
      <c r="AC40" s="76">
        <f>+'[7]Informe_Fondane'!AC40</f>
        <v>417532.46239</v>
      </c>
      <c r="AD40" s="76">
        <f>+'[7]Informe_Fondane'!AD40</f>
        <v>893417.80854</v>
      </c>
      <c r="AE40" s="76">
        <f>+'[7]Informe_Fondane'!AE40</f>
        <v>378417.98069</v>
      </c>
      <c r="AF40" s="76">
        <f>+'[7]Informe_Fondane'!AF40</f>
        <v>78931.33869</v>
      </c>
      <c r="AG40" s="76">
        <f>SUM(U40:AF40)</f>
        <v>5918956.630699999</v>
      </c>
      <c r="AH40" s="76">
        <f>+'[7]Informe_Fondane'!AH40</f>
        <v>0</v>
      </c>
      <c r="AI40" s="76">
        <f>+'[7]Informe_Fondane'!AI40</f>
        <v>82348.745</v>
      </c>
      <c r="AJ40" s="76">
        <f>+'[7]Informe_Fondane'!AJ40</f>
        <v>219513.42966</v>
      </c>
      <c r="AK40" s="76">
        <f>+'[7]Informe_Fondane'!AK40</f>
        <v>254443.574</v>
      </c>
      <c r="AL40" s="76">
        <f>+'[7]Informe_Fondane'!AL40</f>
        <v>246633.62844</v>
      </c>
      <c r="AM40" s="76">
        <f>+'[7]Informe_Fondane'!AM40</f>
        <v>234315.2668</v>
      </c>
      <c r="AN40" s="76">
        <f>+'[7]Informe_Fondane'!AN40</f>
        <v>227996.49996000002</v>
      </c>
      <c r="AO40" s="76">
        <f>+'[7]Informe_Fondane'!AO40</f>
        <v>472858.2086</v>
      </c>
      <c r="AP40" s="76">
        <f>+'[7]Informe_Fondane'!AP40</f>
        <v>581453.35361</v>
      </c>
      <c r="AQ40" s="76">
        <f>+'[7]Informe_Fondane'!AQ40</f>
        <v>634495.063</v>
      </c>
      <c r="AR40" s="76">
        <f>+'[7]Informe_Fondane'!AR40</f>
        <v>942263.9242100001</v>
      </c>
      <c r="AS40" s="76">
        <f>+'[7]Informe_Fondane'!AS40</f>
        <v>1970512.44846</v>
      </c>
      <c r="AT40" s="76">
        <f>SUM(AH40:AS40)</f>
        <v>5866834.14174</v>
      </c>
      <c r="AU40" s="76">
        <f>+'[7]Informe_Fondane'!AU40</f>
        <v>0</v>
      </c>
      <c r="AV40" s="76">
        <f>+'[7]Informe_Fondane'!AV40</f>
        <v>82348.745</v>
      </c>
      <c r="AW40" s="76">
        <f>+'[7]Informe_Fondane'!AW40</f>
        <v>219513.42966</v>
      </c>
      <c r="AX40" s="76">
        <f>+'[7]Informe_Fondane'!AX40</f>
        <v>254443.574</v>
      </c>
      <c r="AY40" s="76">
        <f>+'[7]Informe_Fondane'!AY40</f>
        <v>246633.62844</v>
      </c>
      <c r="AZ40" s="76">
        <f>+'[7]Informe_Fondane'!AZ40</f>
        <v>234315.2668</v>
      </c>
      <c r="BA40" s="76">
        <f>+'[7]Informe_Fondane'!BA40</f>
        <v>227996.49996000002</v>
      </c>
      <c r="BB40" s="76">
        <f>+'[7]Informe_Fondane'!BB40</f>
        <v>472858.2086</v>
      </c>
      <c r="BC40" s="76">
        <f>+'[7]Informe_Fondane'!BC40</f>
        <v>581453.35361</v>
      </c>
      <c r="BD40" s="76">
        <f>+'[7]Informe_Fondane'!BD40</f>
        <v>634495.063</v>
      </c>
      <c r="BE40" s="76">
        <f>+'[7]Informe_Fondane'!BE40</f>
        <v>942263.9242100001</v>
      </c>
      <c r="BF40" s="76">
        <f>+'[7]Informe_Fondane'!BF40</f>
        <v>1574420.3118699999</v>
      </c>
      <c r="BG40" s="76">
        <f>SUM(AU40:BF40)</f>
        <v>5470742.00515</v>
      </c>
    </row>
    <row r="41" spans="1:59" s="13" customFormat="1" ht="13.5" customHeight="1">
      <c r="A41" s="128" t="s">
        <v>60</v>
      </c>
      <c r="B41" s="128"/>
      <c r="C41" s="128"/>
      <c r="D41" s="71">
        <f aca="true" t="shared" si="27" ref="D41:AI41">+D7+D39</f>
        <v>27055000</v>
      </c>
      <c r="E41" s="71">
        <f t="shared" si="27"/>
        <v>249077.42932999998</v>
      </c>
      <c r="F41" s="71">
        <f t="shared" si="27"/>
        <v>249077.42933</v>
      </c>
      <c r="G41" s="71">
        <f t="shared" si="27"/>
        <v>27055000</v>
      </c>
      <c r="H41" s="71">
        <f t="shared" si="27"/>
        <v>2007598.53733</v>
      </c>
      <c r="I41" s="71">
        <f t="shared" si="27"/>
        <v>280525.2598</v>
      </c>
      <c r="J41" s="71">
        <f t="shared" si="27"/>
        <v>1016096.96234</v>
      </c>
      <c r="K41" s="71">
        <f t="shared" si="27"/>
        <v>98925.883</v>
      </c>
      <c r="L41" s="71">
        <f t="shared" si="27"/>
        <v>197572.893</v>
      </c>
      <c r="M41" s="71">
        <f t="shared" si="27"/>
        <v>501673.819</v>
      </c>
      <c r="N41" s="71">
        <f t="shared" si="27"/>
        <v>1323242.10827</v>
      </c>
      <c r="O41" s="71">
        <f t="shared" si="27"/>
        <v>374536.45689</v>
      </c>
      <c r="P41" s="71">
        <f t="shared" si="27"/>
        <v>982022.96456</v>
      </c>
      <c r="Q41" s="71">
        <f t="shared" si="27"/>
        <v>399631.71324</v>
      </c>
      <c r="R41" s="71">
        <f t="shared" si="27"/>
        <v>143609.13641000004</v>
      </c>
      <c r="S41" s="71">
        <f t="shared" si="27"/>
        <v>-134241.79657999997</v>
      </c>
      <c r="T41" s="71">
        <f t="shared" si="27"/>
        <v>7191193.93726</v>
      </c>
      <c r="U41" s="71">
        <f t="shared" si="27"/>
        <v>1136862.32855</v>
      </c>
      <c r="V41" s="71">
        <f t="shared" si="27"/>
        <v>602086.41874</v>
      </c>
      <c r="W41" s="71">
        <f t="shared" si="27"/>
        <v>735048.50962</v>
      </c>
      <c r="X41" s="71">
        <f t="shared" si="27"/>
        <v>217717.68312</v>
      </c>
      <c r="Y41" s="71">
        <f t="shared" si="27"/>
        <v>328345.90156</v>
      </c>
      <c r="Z41" s="71">
        <f t="shared" si="27"/>
        <v>526589.66793</v>
      </c>
      <c r="AA41" s="71">
        <f t="shared" si="27"/>
        <v>1224781.61721</v>
      </c>
      <c r="AB41" s="71">
        <f t="shared" si="27"/>
        <v>548832.27677</v>
      </c>
      <c r="AC41" s="71">
        <f t="shared" si="27"/>
        <v>448760.50157</v>
      </c>
      <c r="AD41" s="71">
        <f t="shared" si="27"/>
        <v>901645.45954</v>
      </c>
      <c r="AE41" s="71">
        <f t="shared" si="27"/>
        <v>380154.21269</v>
      </c>
      <c r="AF41" s="71">
        <f t="shared" si="27"/>
        <v>140369.35996</v>
      </c>
      <c r="AG41" s="71">
        <f t="shared" si="27"/>
        <v>7191193.937259999</v>
      </c>
      <c r="AH41" s="71">
        <f t="shared" si="27"/>
        <v>100871.15144</v>
      </c>
      <c r="AI41" s="71">
        <f t="shared" si="27"/>
        <v>194266.16735</v>
      </c>
      <c r="AJ41" s="71">
        <f aca="true" t="shared" si="28" ref="AJ41:BG41">+AJ7+AJ39</f>
        <v>333235.81443</v>
      </c>
      <c r="AK41" s="71">
        <f t="shared" si="28"/>
        <v>382735.19012</v>
      </c>
      <c r="AL41" s="71">
        <f t="shared" si="28"/>
        <v>363138.94056</v>
      </c>
      <c r="AM41" s="71">
        <f t="shared" si="28"/>
        <v>362158.30708</v>
      </c>
      <c r="AN41" s="71">
        <f t="shared" si="28"/>
        <v>329856.27386</v>
      </c>
      <c r="AO41" s="71">
        <f t="shared" si="28"/>
        <v>799180.82997</v>
      </c>
      <c r="AP41" s="71">
        <f t="shared" si="28"/>
        <v>598430.85385</v>
      </c>
      <c r="AQ41" s="71">
        <f t="shared" si="28"/>
        <v>659067.42264</v>
      </c>
      <c r="AR41" s="71">
        <f t="shared" si="28"/>
        <v>959261.1474900001</v>
      </c>
      <c r="AS41" s="71">
        <f t="shared" si="28"/>
        <v>2052952.6825100002</v>
      </c>
      <c r="AT41" s="71">
        <f t="shared" si="28"/>
        <v>7135154.7813</v>
      </c>
      <c r="AU41" s="71">
        <f t="shared" si="28"/>
        <v>100871.15144</v>
      </c>
      <c r="AV41" s="71">
        <f t="shared" si="28"/>
        <v>194266.16735</v>
      </c>
      <c r="AW41" s="71">
        <f t="shared" si="28"/>
        <v>333235.81443</v>
      </c>
      <c r="AX41" s="71">
        <f t="shared" si="28"/>
        <v>382735.19012</v>
      </c>
      <c r="AY41" s="71">
        <f t="shared" si="28"/>
        <v>363138.94056</v>
      </c>
      <c r="AZ41" s="71">
        <f t="shared" si="28"/>
        <v>362158.30708</v>
      </c>
      <c r="BA41" s="71">
        <f t="shared" si="28"/>
        <v>270427.87386000005</v>
      </c>
      <c r="BB41" s="71">
        <f t="shared" si="28"/>
        <v>858609.22997</v>
      </c>
      <c r="BC41" s="71">
        <f t="shared" si="28"/>
        <v>598430.85385</v>
      </c>
      <c r="BD41" s="71">
        <f t="shared" si="28"/>
        <v>659067.42264</v>
      </c>
      <c r="BE41" s="71">
        <f t="shared" si="28"/>
        <v>959261.1474900001</v>
      </c>
      <c r="BF41" s="71">
        <f t="shared" si="28"/>
        <v>1654468.3601999998</v>
      </c>
      <c r="BG41" s="71">
        <f t="shared" si="28"/>
        <v>6736670.45899</v>
      </c>
    </row>
    <row r="42" spans="1:59" s="11" customFormat="1" ht="12.75">
      <c r="A42" s="19"/>
      <c r="B42" s="19"/>
      <c r="C42" s="19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</row>
    <row r="43" spans="1:256" ht="12.75">
      <c r="A43" s="63"/>
      <c r="B43" s="64"/>
      <c r="C43" s="64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ht="12.75">
      <c r="A44" s="13"/>
      <c r="B44" s="1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ht="12.75">
      <c r="A45" s="13"/>
      <c r="B45" s="13"/>
      <c r="C45" s="64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4:256" ht="12.75"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3:256" ht="12.75">
      <c r="C47" s="68" t="s">
        <v>79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3:47" ht="12.75">
      <c r="C48" s="68" t="s">
        <v>67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4:47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4:47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4:47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4:47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4:47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4:47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3:47" ht="12.75">
      <c r="C55" s="6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4:47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4:47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4:47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4:47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4:47" ht="12.75"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</row>
    <row r="61" spans="4:47" ht="12.75"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  <row r="62" spans="4:47" ht="12.75"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4:47" ht="12.75"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</row>
    <row r="64" spans="4:47" ht="12.75"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</row>
    <row r="65" spans="4:47" ht="12.75"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</row>
    <row r="66" spans="4:47" ht="12.75"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</row>
    <row r="67" spans="4:47" ht="12.75"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</row>
    <row r="68" spans="4:47" ht="12.75"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</row>
    <row r="69" spans="4:47" ht="12.75"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</row>
  </sheetData>
  <sheetProtection/>
  <mergeCells count="10">
    <mergeCell ref="A41:C41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zoomScalePageLayoutView="0" workbookViewId="0" topLeftCell="A1">
      <selection activeCell="S17" sqref="S17"/>
    </sheetView>
  </sheetViews>
  <sheetFormatPr defaultColWidth="11.00390625" defaultRowHeight="15"/>
  <cols>
    <col min="1" max="1" width="17.28125" style="5" customWidth="1"/>
    <col min="2" max="2" width="4.28125" style="5" customWidth="1"/>
    <col min="3" max="3" width="48.421875" style="5" customWidth="1"/>
    <col min="4" max="4" width="16.57421875" style="8" customWidth="1"/>
    <col min="5" max="5" width="15.140625" style="8" hidden="1" customWidth="1"/>
    <col min="6" max="11" width="11.00390625" style="5" hidden="1" customWidth="1"/>
    <col min="12" max="12" width="12.28125" style="5" hidden="1" customWidth="1"/>
    <col min="13" max="15" width="11.00390625" style="5" hidden="1" customWidth="1"/>
    <col min="16" max="16" width="11.57421875" style="5" customWidth="1"/>
    <col min="17" max="17" width="12.574218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6"/>
      <c r="B1" s="27"/>
      <c r="C1" s="2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32" t="s">
        <v>120</v>
      </c>
      <c r="Q1" s="133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" customFormat="1" ht="27.75">
      <c r="A2"/>
      <c r="B2" s="32"/>
      <c r="C2" s="33"/>
      <c r="D2" s="151" t="s">
        <v>74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5"/>
      <c r="P2" s="136" t="s">
        <v>121</v>
      </c>
      <c r="Q2" s="13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28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38"/>
      <c r="Q3" s="139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17" s="1" customFormat="1" ht="15.75" customHeight="1">
      <c r="A4" s="58" t="s">
        <v>72</v>
      </c>
      <c r="B4" s="57"/>
      <c r="C4" s="152" t="s">
        <v>61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3"/>
      <c r="P4" s="154" t="s">
        <v>146</v>
      </c>
      <c r="Q4" s="155"/>
    </row>
    <row r="5" spans="1:17" s="1" customFormat="1" ht="17.25" customHeight="1" thickBot="1">
      <c r="A5" s="44" t="s">
        <v>71</v>
      </c>
      <c r="B5" s="46"/>
      <c r="C5" s="46"/>
      <c r="D5" s="147"/>
      <c r="E5" s="147"/>
      <c r="F5" s="147"/>
      <c r="G5" s="147"/>
      <c r="H5" s="147"/>
      <c r="I5" s="147"/>
      <c r="J5" s="147"/>
      <c r="K5" s="59"/>
      <c r="L5" s="59"/>
      <c r="M5" s="59"/>
      <c r="N5" s="59"/>
      <c r="O5" s="59"/>
      <c r="P5" s="148" t="s">
        <v>0</v>
      </c>
      <c r="Q5" s="149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7" s="1" customFormat="1" ht="15">
      <c r="A7" s="117" t="s">
        <v>68</v>
      </c>
      <c r="B7" s="118"/>
      <c r="C7" s="117" t="s">
        <v>134</v>
      </c>
      <c r="D7" s="123">
        <f>+D8+D12</f>
        <v>3007.55933</v>
      </c>
      <c r="E7" s="123">
        <f aca="true" t="shared" si="0" ref="E7:Q7">+E8+E12</f>
        <v>3007.55933</v>
      </c>
      <c r="F7" s="112">
        <f t="shared" si="0"/>
        <v>0</v>
      </c>
      <c r="G7" s="112">
        <f t="shared" si="0"/>
        <v>0</v>
      </c>
      <c r="H7" s="112">
        <f t="shared" si="0"/>
        <v>0</v>
      </c>
      <c r="I7" s="112">
        <f t="shared" si="0"/>
        <v>0</v>
      </c>
      <c r="J7" s="112">
        <f t="shared" si="0"/>
        <v>0</v>
      </c>
      <c r="K7" s="112">
        <f t="shared" si="0"/>
        <v>0</v>
      </c>
      <c r="L7" s="112">
        <f t="shared" si="0"/>
        <v>0</v>
      </c>
      <c r="M7" s="112">
        <f t="shared" si="0"/>
        <v>0</v>
      </c>
      <c r="N7" s="112">
        <f t="shared" si="0"/>
        <v>0</v>
      </c>
      <c r="O7" s="112">
        <f t="shared" si="0"/>
        <v>0</v>
      </c>
      <c r="P7" s="112">
        <f t="shared" si="0"/>
        <v>0</v>
      </c>
      <c r="Q7" s="123">
        <f t="shared" si="0"/>
        <v>3007.55933</v>
      </c>
    </row>
    <row r="8" spans="1:17" s="1" customFormat="1" ht="12.75">
      <c r="A8" s="113" t="s">
        <v>83</v>
      </c>
      <c r="B8" s="114"/>
      <c r="C8" s="115" t="s">
        <v>135</v>
      </c>
      <c r="D8" s="123">
        <f>+D9</f>
        <v>3006.667</v>
      </c>
      <c r="E8" s="123">
        <f aca="true" t="shared" si="1" ref="E8:Q10">+E9</f>
        <v>3006.667</v>
      </c>
      <c r="F8" s="112">
        <f t="shared" si="1"/>
        <v>0</v>
      </c>
      <c r="G8" s="112">
        <f t="shared" si="1"/>
        <v>0</v>
      </c>
      <c r="H8" s="112">
        <f t="shared" si="1"/>
        <v>0</v>
      </c>
      <c r="I8" s="112">
        <f t="shared" si="1"/>
        <v>0</v>
      </c>
      <c r="J8" s="112">
        <f t="shared" si="1"/>
        <v>0</v>
      </c>
      <c r="K8" s="112">
        <f t="shared" si="1"/>
        <v>0</v>
      </c>
      <c r="L8" s="112">
        <f t="shared" si="1"/>
        <v>0</v>
      </c>
      <c r="M8" s="112">
        <f t="shared" si="1"/>
        <v>0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23">
        <f t="shared" si="1"/>
        <v>3006.667</v>
      </c>
    </row>
    <row r="9" spans="1:17" s="1" customFormat="1" ht="12">
      <c r="A9" s="113" t="s">
        <v>84</v>
      </c>
      <c r="B9" s="114"/>
      <c r="C9" s="116" t="s">
        <v>136</v>
      </c>
      <c r="D9" s="123">
        <f>+D10</f>
        <v>3006.667</v>
      </c>
      <c r="E9" s="123">
        <f t="shared" si="1"/>
        <v>3006.667</v>
      </c>
      <c r="F9" s="112">
        <f t="shared" si="1"/>
        <v>0</v>
      </c>
      <c r="G9" s="112">
        <f t="shared" si="1"/>
        <v>0</v>
      </c>
      <c r="H9" s="112">
        <f t="shared" si="1"/>
        <v>0</v>
      </c>
      <c r="I9" s="112">
        <f t="shared" si="1"/>
        <v>0</v>
      </c>
      <c r="J9" s="112">
        <f t="shared" si="1"/>
        <v>0</v>
      </c>
      <c r="K9" s="112">
        <f t="shared" si="1"/>
        <v>0</v>
      </c>
      <c r="L9" s="112">
        <f t="shared" si="1"/>
        <v>0</v>
      </c>
      <c r="M9" s="112">
        <f t="shared" si="1"/>
        <v>0</v>
      </c>
      <c r="N9" s="112">
        <f t="shared" si="1"/>
        <v>0</v>
      </c>
      <c r="O9" s="112">
        <f t="shared" si="1"/>
        <v>0</v>
      </c>
      <c r="P9" s="112">
        <f t="shared" si="1"/>
        <v>0</v>
      </c>
      <c r="Q9" s="123">
        <f t="shared" si="1"/>
        <v>3006.667</v>
      </c>
    </row>
    <row r="10" spans="1:17" s="1" customFormat="1" ht="11.25">
      <c r="A10" s="113" t="s">
        <v>86</v>
      </c>
      <c r="B10" s="114"/>
      <c r="C10" s="113" t="s">
        <v>87</v>
      </c>
      <c r="D10" s="123">
        <f>+D11</f>
        <v>3006.667</v>
      </c>
      <c r="E10" s="123">
        <f t="shared" si="1"/>
        <v>3006.667</v>
      </c>
      <c r="F10" s="112">
        <f t="shared" si="1"/>
        <v>0</v>
      </c>
      <c r="G10" s="112">
        <f t="shared" si="1"/>
        <v>0</v>
      </c>
      <c r="H10" s="112">
        <f t="shared" si="1"/>
        <v>0</v>
      </c>
      <c r="I10" s="112">
        <f t="shared" si="1"/>
        <v>0</v>
      </c>
      <c r="J10" s="112">
        <f t="shared" si="1"/>
        <v>0</v>
      </c>
      <c r="K10" s="112">
        <f t="shared" si="1"/>
        <v>0</v>
      </c>
      <c r="L10" s="112">
        <f t="shared" si="1"/>
        <v>0</v>
      </c>
      <c r="M10" s="112">
        <f t="shared" si="1"/>
        <v>0</v>
      </c>
      <c r="N10" s="112">
        <f t="shared" si="1"/>
        <v>0</v>
      </c>
      <c r="O10" s="112">
        <f t="shared" si="1"/>
        <v>0</v>
      </c>
      <c r="P10" s="112">
        <f t="shared" si="1"/>
        <v>0</v>
      </c>
      <c r="Q10" s="123">
        <f t="shared" si="1"/>
        <v>3006.667</v>
      </c>
    </row>
    <row r="11" spans="1:17" s="6" customFormat="1" ht="12.75">
      <c r="A11" s="120" t="s">
        <v>126</v>
      </c>
      <c r="B11" s="121">
        <v>20</v>
      </c>
      <c r="C11" s="122" t="s">
        <v>127</v>
      </c>
      <c r="D11" s="99">
        <f>+'[2]CxP_FONDANE'!D11</f>
        <v>3006.667</v>
      </c>
      <c r="E11" s="99">
        <f>+'[2]CxP_FONDANE'!E11</f>
        <v>3006.667</v>
      </c>
      <c r="F11" s="99">
        <f>+'[2]CxP_FONDANE'!F11</f>
        <v>0</v>
      </c>
      <c r="G11" s="99">
        <f>+'[2]CxP_FONDANE'!G11</f>
        <v>0</v>
      </c>
      <c r="H11" s="99">
        <f>+'[2]CxP_FONDANE'!H11</f>
        <v>0</v>
      </c>
      <c r="I11" s="99">
        <f>+'[2]CxP_FONDANE'!I11</f>
        <v>0</v>
      </c>
      <c r="J11" s="99">
        <f>+'[2]CxP_FONDANE'!J11</f>
        <v>0</v>
      </c>
      <c r="K11" s="99">
        <f>+'[2]CxP_FONDANE'!K11</f>
        <v>0</v>
      </c>
      <c r="L11" s="99">
        <f>+'[2]CxP_FONDANE'!L11</f>
        <v>0</v>
      </c>
      <c r="M11" s="99">
        <f>+'[2]CxP_FONDANE'!M11</f>
        <v>0</v>
      </c>
      <c r="N11" s="99">
        <f>+'[2]CxP_FONDANE'!N11</f>
        <v>0</v>
      </c>
      <c r="O11" s="99">
        <f>+'[2]CxP_FONDANE'!O11</f>
        <v>0</v>
      </c>
      <c r="P11" s="99">
        <f>+'[2]CxP_FONDANE'!P11</f>
        <v>0</v>
      </c>
      <c r="Q11" s="98">
        <f>SUM(E11:P11)</f>
        <v>3006.667</v>
      </c>
    </row>
    <row r="12" spans="1:17" s="1" customFormat="1" ht="25.5">
      <c r="A12" s="115" t="s">
        <v>98</v>
      </c>
      <c r="B12" s="114"/>
      <c r="C12" s="115" t="s">
        <v>99</v>
      </c>
      <c r="D12" s="123">
        <f>+D13</f>
        <v>0.8923300000000001</v>
      </c>
      <c r="E12" s="123">
        <f aca="true" t="shared" si="2" ref="E12:Q13">+E13</f>
        <v>0.8923300000000001</v>
      </c>
      <c r="F12" s="112">
        <f t="shared" si="2"/>
        <v>0</v>
      </c>
      <c r="G12" s="112">
        <f t="shared" si="2"/>
        <v>0</v>
      </c>
      <c r="H12" s="112">
        <f t="shared" si="2"/>
        <v>0</v>
      </c>
      <c r="I12" s="112">
        <f t="shared" si="2"/>
        <v>0</v>
      </c>
      <c r="J12" s="112">
        <f t="shared" si="2"/>
        <v>0</v>
      </c>
      <c r="K12" s="112">
        <f t="shared" si="2"/>
        <v>0</v>
      </c>
      <c r="L12" s="112">
        <f t="shared" si="2"/>
        <v>0</v>
      </c>
      <c r="M12" s="112">
        <f t="shared" si="2"/>
        <v>0</v>
      </c>
      <c r="N12" s="112">
        <f t="shared" si="2"/>
        <v>0</v>
      </c>
      <c r="O12" s="112">
        <f t="shared" si="2"/>
        <v>0</v>
      </c>
      <c r="P12" s="112">
        <f t="shared" si="2"/>
        <v>0</v>
      </c>
      <c r="Q12" s="123">
        <f t="shared" si="2"/>
        <v>0.8923300000000001</v>
      </c>
    </row>
    <row r="13" spans="1:17" s="1" customFormat="1" ht="12">
      <c r="A13" s="116" t="s">
        <v>100</v>
      </c>
      <c r="B13" s="114"/>
      <c r="C13" s="116" t="s">
        <v>101</v>
      </c>
      <c r="D13" s="123">
        <f>+D14</f>
        <v>0.8923300000000001</v>
      </c>
      <c r="E13" s="123">
        <f t="shared" si="2"/>
        <v>0.8923300000000001</v>
      </c>
      <c r="F13" s="112">
        <f t="shared" si="2"/>
        <v>0</v>
      </c>
      <c r="G13" s="112">
        <f t="shared" si="2"/>
        <v>0</v>
      </c>
      <c r="H13" s="112">
        <f t="shared" si="2"/>
        <v>0</v>
      </c>
      <c r="I13" s="112">
        <f t="shared" si="2"/>
        <v>0</v>
      </c>
      <c r="J13" s="112">
        <f t="shared" si="2"/>
        <v>0</v>
      </c>
      <c r="K13" s="112">
        <f t="shared" si="2"/>
        <v>0</v>
      </c>
      <c r="L13" s="112">
        <f t="shared" si="2"/>
        <v>0</v>
      </c>
      <c r="M13" s="112">
        <f t="shared" si="2"/>
        <v>0</v>
      </c>
      <c r="N13" s="112">
        <f t="shared" si="2"/>
        <v>0</v>
      </c>
      <c r="O13" s="112">
        <f t="shared" si="2"/>
        <v>0</v>
      </c>
      <c r="P13" s="112">
        <f t="shared" si="2"/>
        <v>0</v>
      </c>
      <c r="Q13" s="123">
        <f t="shared" si="2"/>
        <v>0.8923300000000001</v>
      </c>
    </row>
    <row r="14" spans="1:17" s="6" customFormat="1" ht="12.75">
      <c r="A14" s="120" t="s">
        <v>106</v>
      </c>
      <c r="B14" s="121">
        <v>20</v>
      </c>
      <c r="C14" s="122" t="s">
        <v>107</v>
      </c>
      <c r="D14" s="124">
        <f>+'[2]CxP_FONDANE'!D14</f>
        <v>0.8923300000000001</v>
      </c>
      <c r="E14" s="124">
        <f>+'[2]CxP_FONDANE'!E14</f>
        <v>0.8923300000000001</v>
      </c>
      <c r="F14" s="124">
        <f>+'[2]CxP_FONDANE'!F14</f>
        <v>0</v>
      </c>
      <c r="G14" s="124">
        <f>+'[2]CxP_FONDANE'!G14</f>
        <v>0</v>
      </c>
      <c r="H14" s="124">
        <f>+'[2]CxP_FONDANE'!H14</f>
        <v>0</v>
      </c>
      <c r="I14" s="124">
        <f>+'[2]CxP_FONDANE'!I14</f>
        <v>0</v>
      </c>
      <c r="J14" s="124">
        <f>+'[2]CxP_FONDANE'!J14</f>
        <v>0</v>
      </c>
      <c r="K14" s="124">
        <f>+'[2]CxP_FONDANE'!K14</f>
        <v>0</v>
      </c>
      <c r="L14" s="124">
        <f>+'[2]CxP_FONDANE'!L14</f>
        <v>0</v>
      </c>
      <c r="M14" s="124">
        <f>+'[2]CxP_FONDANE'!M14</f>
        <v>0</v>
      </c>
      <c r="N14" s="124">
        <f>+'[2]CxP_FONDANE'!N14</f>
        <v>0</v>
      </c>
      <c r="O14" s="124">
        <f>+'[2]CxP_FONDANE'!O14</f>
        <v>0</v>
      </c>
      <c r="P14" s="124">
        <f>+'[2]CxP_FONDANE'!P14</f>
        <v>0</v>
      </c>
      <c r="Q14" s="98">
        <f>SUM(E14:P14)</f>
        <v>0.8923300000000001</v>
      </c>
    </row>
    <row r="15" spans="1:18" ht="15">
      <c r="A15" s="119" t="s">
        <v>69</v>
      </c>
      <c r="B15" s="119"/>
      <c r="C15" s="119" t="s">
        <v>16</v>
      </c>
      <c r="D15" s="100">
        <f>+D16</f>
        <v>55223.46382</v>
      </c>
      <c r="E15" s="100">
        <f aca="true" t="shared" si="3" ref="E15:P15">+E16</f>
        <v>55223.46382</v>
      </c>
      <c r="F15" s="100">
        <f t="shared" si="3"/>
        <v>0</v>
      </c>
      <c r="G15" s="100">
        <f t="shared" si="3"/>
        <v>0</v>
      </c>
      <c r="H15" s="100">
        <f t="shared" si="3"/>
        <v>0</v>
      </c>
      <c r="I15" s="100">
        <f t="shared" si="3"/>
        <v>0</v>
      </c>
      <c r="J15" s="100">
        <f t="shared" si="3"/>
        <v>0</v>
      </c>
      <c r="K15" s="100">
        <f t="shared" si="3"/>
        <v>0</v>
      </c>
      <c r="L15" s="100">
        <f t="shared" si="3"/>
        <v>0</v>
      </c>
      <c r="M15" s="100">
        <f t="shared" si="3"/>
        <v>0</v>
      </c>
      <c r="N15" s="100">
        <f t="shared" si="3"/>
        <v>0</v>
      </c>
      <c r="O15" s="100">
        <f t="shared" si="3"/>
        <v>0</v>
      </c>
      <c r="P15" s="100">
        <f t="shared" si="3"/>
        <v>0</v>
      </c>
      <c r="Q15" s="86">
        <f>SUM(Q16:Q16)</f>
        <v>55223.46382</v>
      </c>
      <c r="R15" s="8"/>
    </row>
    <row r="16" spans="1:17" s="6" customFormat="1" ht="22.5">
      <c r="A16" s="96" t="s">
        <v>114</v>
      </c>
      <c r="B16" s="89" t="s">
        <v>63</v>
      </c>
      <c r="C16" s="97" t="s">
        <v>115</v>
      </c>
      <c r="D16" s="99">
        <f>+'[2]CxP_FONDANE'!D16</f>
        <v>55223.46382</v>
      </c>
      <c r="E16" s="99">
        <f>+'[2]CxP_FONDANE'!E16</f>
        <v>55223.46382</v>
      </c>
      <c r="F16" s="99">
        <f>+'[2]CxP_FONDANE'!F16</f>
        <v>0</v>
      </c>
      <c r="G16" s="99">
        <f>+'[2]CxP_FONDANE'!G16</f>
        <v>0</v>
      </c>
      <c r="H16" s="99">
        <f>+'[2]CxP_FONDANE'!H16</f>
        <v>0</v>
      </c>
      <c r="I16" s="99">
        <f>+'[2]CxP_FONDANE'!I16</f>
        <v>0</v>
      </c>
      <c r="J16" s="99">
        <f>+'[2]CxP_FONDANE'!J16</f>
        <v>0</v>
      </c>
      <c r="K16" s="99">
        <f>+'[2]CxP_FONDANE'!K16</f>
        <v>0</v>
      </c>
      <c r="L16" s="99">
        <f>+'[2]CxP_FONDANE'!L16</f>
        <v>0</v>
      </c>
      <c r="M16" s="99">
        <f>+'[2]CxP_FONDANE'!M16</f>
        <v>0</v>
      </c>
      <c r="N16" s="99">
        <f>+'[2]CxP_FONDANE'!N16</f>
        <v>0</v>
      </c>
      <c r="O16" s="99">
        <f>+'[2]CxP_FONDANE'!O16</f>
        <v>0</v>
      </c>
      <c r="P16" s="99">
        <f>+'[2]CxP_FONDANE'!P16</f>
        <v>0</v>
      </c>
      <c r="Q16" s="98">
        <f>SUM(E16:P16)</f>
        <v>55223.46382</v>
      </c>
    </row>
    <row r="17" spans="1:17" s="2" customFormat="1" ht="12.75">
      <c r="A17" s="150" t="s">
        <v>60</v>
      </c>
      <c r="B17" s="150"/>
      <c r="C17" s="150"/>
      <c r="D17" s="86">
        <f>+D15+D7</f>
        <v>58231.02314999999</v>
      </c>
      <c r="E17" s="86">
        <f aca="true" t="shared" si="4" ref="E17:Q17">+E15+E7</f>
        <v>58231.02314999999</v>
      </c>
      <c r="F17" s="86">
        <f t="shared" si="4"/>
        <v>0</v>
      </c>
      <c r="G17" s="86">
        <f t="shared" si="4"/>
        <v>0</v>
      </c>
      <c r="H17" s="86">
        <f t="shared" si="4"/>
        <v>0</v>
      </c>
      <c r="I17" s="86">
        <f t="shared" si="4"/>
        <v>0</v>
      </c>
      <c r="J17" s="86">
        <f t="shared" si="4"/>
        <v>0</v>
      </c>
      <c r="K17" s="86">
        <f t="shared" si="4"/>
        <v>0</v>
      </c>
      <c r="L17" s="86">
        <f t="shared" si="4"/>
        <v>0</v>
      </c>
      <c r="M17" s="86">
        <f t="shared" si="4"/>
        <v>0</v>
      </c>
      <c r="N17" s="86">
        <f t="shared" si="4"/>
        <v>0</v>
      </c>
      <c r="O17" s="86">
        <f t="shared" si="4"/>
        <v>0</v>
      </c>
      <c r="P17" s="86">
        <f t="shared" si="4"/>
        <v>0</v>
      </c>
      <c r="Q17" s="86">
        <f t="shared" si="4"/>
        <v>58231.02314999999</v>
      </c>
    </row>
    <row r="18" spans="4:18" ht="12.75">
      <c r="D18" s="69"/>
      <c r="E18" s="6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4:18" ht="12.75"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70"/>
    </row>
    <row r="20" spans="4:5" ht="12.75">
      <c r="D20" s="9"/>
      <c r="E20" s="9"/>
    </row>
    <row r="21" spans="4:5" ht="12.75">
      <c r="D21" s="9"/>
      <c r="E21" s="9"/>
    </row>
    <row r="22" spans="3:5" ht="12.75">
      <c r="C22" s="10"/>
      <c r="D22" s="9"/>
      <c r="E22" s="9"/>
    </row>
    <row r="23" spans="3:5" ht="12.75">
      <c r="C23" s="10"/>
      <c r="D23" s="9"/>
      <c r="E23" s="9"/>
    </row>
    <row r="24" spans="3:5" ht="12.75">
      <c r="C24" s="68" t="s">
        <v>78</v>
      </c>
      <c r="D24" s="9"/>
      <c r="E24" s="9"/>
    </row>
    <row r="25" spans="3:5" ht="12.75">
      <c r="C25" s="68" t="s">
        <v>67</v>
      </c>
      <c r="D25" s="9"/>
      <c r="E25" s="9"/>
    </row>
    <row r="26" spans="3:5" ht="12.75">
      <c r="C26" s="10"/>
      <c r="D26" s="9"/>
      <c r="E26" s="9"/>
    </row>
    <row r="27" spans="3:5" ht="12.75">
      <c r="C27" s="10"/>
      <c r="D27" s="9"/>
      <c r="E27" s="9"/>
    </row>
    <row r="28" spans="4:5" ht="12.75">
      <c r="D28" s="9"/>
      <c r="E28" s="9"/>
    </row>
    <row r="29" spans="4:5" ht="12.75">
      <c r="D29" s="9"/>
      <c r="E29" s="9"/>
    </row>
    <row r="30" spans="4:5" ht="12.75">
      <c r="D30" s="9"/>
      <c r="E30" s="9"/>
    </row>
    <row r="31" spans="4:5" ht="12.75">
      <c r="D31" s="9"/>
      <c r="E31" s="9"/>
    </row>
    <row r="32" spans="4:5" ht="12.75">
      <c r="D32" s="9"/>
      <c r="E32" s="9"/>
    </row>
    <row r="33" spans="4:5" ht="12.75">
      <c r="D33" s="9"/>
      <c r="E33" s="9"/>
    </row>
    <row r="34" spans="4:5" ht="12.75">
      <c r="D34" s="9"/>
      <c r="E34" s="9"/>
    </row>
    <row r="35" spans="4:5" ht="12.75">
      <c r="D35" s="9"/>
      <c r="E35" s="9"/>
    </row>
    <row r="36" spans="4:5" ht="12.75">
      <c r="D36" s="9"/>
      <c r="E36" s="9"/>
    </row>
  </sheetData>
  <sheetProtection/>
  <mergeCells count="9">
    <mergeCell ref="D5:J5"/>
    <mergeCell ref="P5:Q5"/>
    <mergeCell ref="A17:C17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zoomScalePageLayoutView="0" workbookViewId="0" topLeftCell="A1">
      <selection activeCell="D9" sqref="D9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1.8515625" style="8" customWidth="1"/>
    <col min="5" max="15" width="12.140625" style="8" hidden="1" customWidth="1"/>
    <col min="16" max="17" width="12.140625" style="8" customWidth="1"/>
    <col min="18" max="18" width="13.7109375" style="8" hidden="1" customWidth="1"/>
    <col min="19" max="20" width="12.140625" style="5" hidden="1" customWidth="1"/>
    <col min="21" max="21" width="10.8515625" style="5" hidden="1" customWidth="1"/>
    <col min="22" max="28" width="12.140625" style="5" hidden="1" customWidth="1"/>
    <col min="29" max="29" width="12.140625" style="5" customWidth="1"/>
    <col min="30" max="30" width="13.5742187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6"/>
      <c r="B1" s="27"/>
      <c r="C1" s="2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132" t="s">
        <v>120</v>
      </c>
      <c r="AD1" s="133"/>
    </row>
    <row r="2" spans="1:30" s="1" customFormat="1" ht="20.25" customHeight="1">
      <c r="A2"/>
      <c r="B2" s="32"/>
      <c r="C2" s="33"/>
      <c r="D2" s="151" t="s">
        <v>73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5"/>
      <c r="AC2" s="136" t="s">
        <v>121</v>
      </c>
      <c r="AD2" s="137"/>
    </row>
    <row r="3" spans="1:30" s="1" customFormat="1" ht="34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138"/>
      <c r="AD3" s="139"/>
    </row>
    <row r="4" spans="1:30" s="1" customFormat="1" ht="15" customHeight="1">
      <c r="A4" s="42" t="s">
        <v>72</v>
      </c>
      <c r="C4" s="156" t="s">
        <v>61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7"/>
      <c r="AC4" s="142" t="s">
        <v>145</v>
      </c>
      <c r="AD4" s="143"/>
    </row>
    <row r="5" spans="1:30" s="1" customFormat="1" ht="16.5" customHeight="1" thickBot="1">
      <c r="A5" s="44" t="s">
        <v>71</v>
      </c>
      <c r="B5" s="46"/>
      <c r="C5" s="46"/>
      <c r="D5" s="53"/>
      <c r="E5" s="53"/>
      <c r="F5" s="53"/>
      <c r="G5" s="53"/>
      <c r="H5" s="53"/>
      <c r="I5" s="53"/>
      <c r="J5" s="54"/>
      <c r="K5" s="55"/>
      <c r="L5" s="147"/>
      <c r="M5" s="147"/>
      <c r="N5" s="147"/>
      <c r="O5" s="147"/>
      <c r="P5" s="55"/>
      <c r="Q5" s="55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30" t="s">
        <v>0</v>
      </c>
      <c r="AD5" s="131"/>
    </row>
    <row r="6" spans="1:30" s="1" customFormat="1" ht="21.7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6.5" customHeight="1">
      <c r="A7" s="87" t="s">
        <v>69</v>
      </c>
      <c r="B7" s="84"/>
      <c r="C7" s="85" t="s">
        <v>16</v>
      </c>
      <c r="D7" s="86">
        <f>+D8</f>
        <v>69416.85627</v>
      </c>
      <c r="E7" s="86">
        <f aca="true" t="shared" si="0" ref="E7:AD7">+E8</f>
        <v>10697.182</v>
      </c>
      <c r="F7" s="86">
        <f t="shared" si="0"/>
        <v>21942.43327</v>
      </c>
      <c r="G7" s="86">
        <f t="shared" si="0"/>
        <v>0</v>
      </c>
      <c r="H7" s="86">
        <f t="shared" si="0"/>
        <v>0</v>
      </c>
      <c r="I7" s="86">
        <f t="shared" si="0"/>
        <v>15725.85</v>
      </c>
      <c r="J7" s="86">
        <f t="shared" si="0"/>
        <v>3049.726</v>
      </c>
      <c r="K7" s="86">
        <f t="shared" si="0"/>
        <v>0</v>
      </c>
      <c r="L7" s="86">
        <f t="shared" si="0"/>
        <v>0</v>
      </c>
      <c r="M7" s="86">
        <f t="shared" si="0"/>
        <v>0</v>
      </c>
      <c r="N7" s="86">
        <f t="shared" si="0"/>
        <v>0</v>
      </c>
      <c r="O7" s="86">
        <f t="shared" si="0"/>
        <v>0</v>
      </c>
      <c r="P7" s="86">
        <f t="shared" si="0"/>
        <v>717.665</v>
      </c>
      <c r="Q7" s="86">
        <f t="shared" si="0"/>
        <v>52132.856270000004</v>
      </c>
      <c r="R7" s="86">
        <f t="shared" si="0"/>
        <v>10697.182</v>
      </c>
      <c r="S7" s="86">
        <f t="shared" si="0"/>
        <v>21942.43327</v>
      </c>
      <c r="T7" s="86">
        <f t="shared" si="0"/>
        <v>0</v>
      </c>
      <c r="U7" s="86">
        <f t="shared" si="0"/>
        <v>0</v>
      </c>
      <c r="V7" s="86">
        <f t="shared" si="0"/>
        <v>15725.85</v>
      </c>
      <c r="W7" s="86">
        <f t="shared" si="0"/>
        <v>3049.726</v>
      </c>
      <c r="X7" s="86">
        <f t="shared" si="0"/>
        <v>0</v>
      </c>
      <c r="Y7" s="86">
        <f t="shared" si="0"/>
        <v>0</v>
      </c>
      <c r="Z7" s="86">
        <f t="shared" si="0"/>
        <v>0</v>
      </c>
      <c r="AA7" s="86">
        <f t="shared" si="0"/>
        <v>0</v>
      </c>
      <c r="AB7" s="86">
        <f t="shared" si="0"/>
        <v>0</v>
      </c>
      <c r="AC7" s="86">
        <f t="shared" si="0"/>
        <v>717.665</v>
      </c>
      <c r="AD7" s="86">
        <f t="shared" si="0"/>
        <v>52132.856270000004</v>
      </c>
    </row>
    <row r="8" spans="1:30" s="6" customFormat="1" ht="31.5" customHeight="1">
      <c r="A8" s="88" t="s">
        <v>114</v>
      </c>
      <c r="B8" s="89" t="s">
        <v>63</v>
      </c>
      <c r="C8" s="83" t="s">
        <v>115</v>
      </c>
      <c r="D8" s="127">
        <f>+'[8]Inf_FONDANE_Rvas'!$D$8</f>
        <v>69416.85627</v>
      </c>
      <c r="E8" s="7">
        <f>+'[4]Inf_FONDANE_Rvas'!E8</f>
        <v>10697.182</v>
      </c>
      <c r="F8" s="7">
        <f>+'[4]Inf_FONDANE_Rvas'!F8</f>
        <v>21942.43327</v>
      </c>
      <c r="G8" s="127">
        <f>+'[6]Inf_FONDANE_Rvas'!G8</f>
        <v>0</v>
      </c>
      <c r="H8" s="127">
        <f>+'[6]Inf_FONDANE_Rvas'!H8</f>
        <v>0</v>
      </c>
      <c r="I8" s="127">
        <f>+'[6]Inf_FONDANE_Rvas'!I8</f>
        <v>15725.85</v>
      </c>
      <c r="J8" s="127">
        <f>+'[6]Inf_FONDANE_Rvas'!J8</f>
        <v>3049.726</v>
      </c>
      <c r="K8" s="7">
        <f>+'[8]Inf_FONDANE_Rvas'!K8</f>
        <v>0</v>
      </c>
      <c r="L8" s="7">
        <f>+'[8]Inf_FONDANE_Rvas'!L8</f>
        <v>0</v>
      </c>
      <c r="M8" s="7">
        <f>+'[8]Inf_FONDANE_Rvas'!M8</f>
        <v>0</v>
      </c>
      <c r="N8" s="7">
        <f>+'[8]Inf_FONDANE_Rvas'!N8</f>
        <v>0</v>
      </c>
      <c r="O8" s="7">
        <f>+'[8]Inf_FONDANE_Rvas'!O8</f>
        <v>0</v>
      </c>
      <c r="P8" s="7">
        <f>+'[8]Inf_FONDANE_Rvas'!P8</f>
        <v>717.665</v>
      </c>
      <c r="Q8" s="101">
        <f>SUM(E8:P8)</f>
        <v>52132.856270000004</v>
      </c>
      <c r="R8" s="7">
        <f>+'[4]Inf_FONDANE_Rvas'!R8</f>
        <v>10697.182</v>
      </c>
      <c r="S8" s="7">
        <f>+'[4]Inf_FONDANE_Rvas'!S8</f>
        <v>21942.43327</v>
      </c>
      <c r="T8" s="7">
        <f>+'[4]Inf_FONDANE_Rvas'!T8</f>
        <v>0</v>
      </c>
      <c r="U8" s="7">
        <f>+'[4]Inf_FONDANE_Rvas'!U8</f>
        <v>0</v>
      </c>
      <c r="V8" s="127">
        <f>+'[6]Inf_FONDANE_Rvas'!V8</f>
        <v>15725.85</v>
      </c>
      <c r="W8" s="127">
        <f>+'[6]Inf_FONDANE_Rvas'!W8</f>
        <v>3049.726</v>
      </c>
      <c r="X8" s="7">
        <f>+'[8]Inf_FONDANE_Rvas'!X8</f>
        <v>0</v>
      </c>
      <c r="Y8" s="7">
        <f>+'[8]Inf_FONDANE_Rvas'!Y8</f>
        <v>0</v>
      </c>
      <c r="Z8" s="7">
        <f>+'[8]Inf_FONDANE_Rvas'!Z8</f>
        <v>0</v>
      </c>
      <c r="AA8" s="7">
        <f>+'[8]Inf_FONDANE_Rvas'!AA8</f>
        <v>0</v>
      </c>
      <c r="AB8" s="7">
        <f>+'[8]Inf_FONDANE_Rvas'!AB8</f>
        <v>0</v>
      </c>
      <c r="AC8" s="7">
        <f>+'[8]Inf_FONDANE_Rvas'!AC8</f>
        <v>717.665</v>
      </c>
      <c r="AD8" s="101">
        <f>SUM(R8:AC8)</f>
        <v>52132.856270000004</v>
      </c>
    </row>
    <row r="9" spans="1:31" s="2" customFormat="1" ht="21" customHeight="1">
      <c r="A9" s="150" t="s">
        <v>60</v>
      </c>
      <c r="B9" s="150"/>
      <c r="C9" s="150"/>
      <c r="D9" s="86">
        <f>D8</f>
        <v>69416.85627</v>
      </c>
      <c r="E9" s="86">
        <f aca="true" t="shared" si="1" ref="E9:AD9">E8</f>
        <v>10697.182</v>
      </c>
      <c r="F9" s="86">
        <f t="shared" si="1"/>
        <v>21942.43327</v>
      </c>
      <c r="G9" s="86">
        <f t="shared" si="1"/>
        <v>0</v>
      </c>
      <c r="H9" s="86">
        <f t="shared" si="1"/>
        <v>0</v>
      </c>
      <c r="I9" s="86">
        <f>I8</f>
        <v>15725.85</v>
      </c>
      <c r="J9" s="86">
        <f>J8</f>
        <v>3049.726</v>
      </c>
      <c r="K9" s="86">
        <f t="shared" si="1"/>
        <v>0</v>
      </c>
      <c r="L9" s="86">
        <f t="shared" si="1"/>
        <v>0</v>
      </c>
      <c r="M9" s="86">
        <f t="shared" si="1"/>
        <v>0</v>
      </c>
      <c r="N9" s="86">
        <f t="shared" si="1"/>
        <v>0</v>
      </c>
      <c r="O9" s="86">
        <f t="shared" si="1"/>
        <v>0</v>
      </c>
      <c r="P9" s="86">
        <f t="shared" si="1"/>
        <v>717.665</v>
      </c>
      <c r="Q9" s="86">
        <f t="shared" si="1"/>
        <v>52132.856270000004</v>
      </c>
      <c r="R9" s="86">
        <f t="shared" si="1"/>
        <v>10697.182</v>
      </c>
      <c r="S9" s="86">
        <f t="shared" si="1"/>
        <v>21942.43327</v>
      </c>
      <c r="T9" s="86">
        <f t="shared" si="1"/>
        <v>0</v>
      </c>
      <c r="U9" s="86">
        <f t="shared" si="1"/>
        <v>0</v>
      </c>
      <c r="V9" s="86">
        <f t="shared" si="1"/>
        <v>15725.85</v>
      </c>
      <c r="W9" s="86">
        <f t="shared" si="1"/>
        <v>3049.726</v>
      </c>
      <c r="X9" s="86">
        <f t="shared" si="1"/>
        <v>0</v>
      </c>
      <c r="Y9" s="86">
        <f t="shared" si="1"/>
        <v>0</v>
      </c>
      <c r="Z9" s="86">
        <f t="shared" si="1"/>
        <v>0</v>
      </c>
      <c r="AA9" s="86">
        <f t="shared" si="1"/>
        <v>0</v>
      </c>
      <c r="AB9" s="86">
        <f t="shared" si="1"/>
        <v>0</v>
      </c>
      <c r="AC9" s="86">
        <f t="shared" si="1"/>
        <v>717.665</v>
      </c>
      <c r="AD9" s="86">
        <f t="shared" si="1"/>
        <v>52132.856270000004</v>
      </c>
      <c r="AE9" s="102"/>
    </row>
    <row r="10" spans="1:30" s="6" customFormat="1" ht="12.75">
      <c r="A10" s="23"/>
      <c r="B10" s="23"/>
      <c r="C10" s="1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3:30" ht="19.5" customHeight="1">
      <c r="C11" s="2"/>
      <c r="D11" s="2"/>
      <c r="E11" s="2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AD11" s="8"/>
    </row>
    <row r="12" spans="4:18" ht="12.7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12.75">
      <c r="C13" s="68" t="s">
        <v>80</v>
      </c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ht="12.75">
      <c r="C14" s="68" t="s">
        <v>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30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AD16" s="8"/>
    </row>
    <row r="17" spans="4:30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AD17" s="8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4:18" ht="12.7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30" ht="12.7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AD21" s="8"/>
    </row>
    <row r="22" spans="4:18" ht="12.7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4:18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4:18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4:18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2024-02-06T14:12:20Z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0x01010070753BAAD5B13A43B11ABA30502CDE59</vt:lpwstr>
  </property>
  <property fmtid="{D5CDD505-2E9C-101B-9397-08002B2CF9AE}" pid="3" name="_activity">
    <vt:lpwstr/>
  </property>
</Properties>
</file>