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d.docs.live.net/a542be2ade83d707/Documentos/DANE/2022/PLAN DE ACCION II SEM 2021/RESPUESTAS Y FINAL/"/>
    </mc:Choice>
  </mc:AlternateContent>
  <xr:revisionPtr revIDLastSave="11" documentId="8_{209BC3B6-8161-44F2-99AF-799B7A6DD445}" xr6:coauthVersionLast="47" xr6:coauthVersionMax="47" xr10:uidLastSave="{6A35EE64-79B0-42BB-8AA4-244E19F578F2}"/>
  <bookViews>
    <workbookView xWindow="-20175" yWindow="105" windowWidth="20475" windowHeight="10740" xr2:uid="{00000000-000D-0000-FFFF-FFFF00000000}"/>
  </bookViews>
  <sheets>
    <sheet name="Plan de Acción Institucional" sheetId="3" r:id="rId1"/>
    <sheet name="Plan Operativo" sheetId="4" r:id="rId2"/>
  </sheets>
  <definedNames>
    <definedName name="_xlnm._FilterDatabase" localSheetId="0" hidden="1">'Plan de Acción Institucional'!$A$6:$BB$458</definedName>
    <definedName name="_xlnm._FilterDatabase" localSheetId="1" hidden="1">'Plan Operativo'!$B$4:$BC$222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188" i="4" l="1"/>
  <c r="AX75" i="4" l="1"/>
  <c r="AX159" i="4"/>
  <c r="AX129" i="4"/>
  <c r="AX126" i="4"/>
  <c r="AX123" i="4"/>
  <c r="AX120" i="4"/>
  <c r="AX114" i="4"/>
  <c r="AX111" i="4"/>
  <c r="AX108" i="4"/>
  <c r="AX105" i="4"/>
  <c r="AX102" i="4"/>
  <c r="AX100" i="4"/>
  <c r="AX96" i="4"/>
  <c r="AX93" i="4"/>
  <c r="AX90" i="4"/>
  <c r="AX87" i="4"/>
  <c r="AX84" i="4"/>
  <c r="AX81" i="4"/>
  <c r="AX78" i="4"/>
  <c r="AX72" i="4"/>
  <c r="AX69" i="4"/>
  <c r="AX66" i="4"/>
  <c r="AX63" i="4"/>
  <c r="AS217" i="4"/>
  <c r="AS211" i="4"/>
  <c r="AS200" i="4"/>
  <c r="AS194" i="4"/>
  <c r="AS182" i="4"/>
  <c r="AS178" i="4"/>
  <c r="AS173" i="4"/>
  <c r="AS167" i="4"/>
  <c r="AS161" i="4"/>
  <c r="AS159" i="4"/>
  <c r="AS155" i="4"/>
  <c r="AS149" i="4"/>
  <c r="AS143" i="4"/>
  <c r="AS138" i="4"/>
  <c r="AS132" i="4"/>
  <c r="AS129" i="4"/>
  <c r="AS126" i="4"/>
  <c r="AS123" i="4"/>
  <c r="AS120" i="4"/>
  <c r="AS117" i="4"/>
  <c r="AS114" i="4"/>
  <c r="AS111" i="4"/>
  <c r="AS108" i="4"/>
  <c r="AS105" i="4"/>
  <c r="AS102" i="4"/>
  <c r="AS100" i="4"/>
  <c r="AS96" i="4"/>
  <c r="AS93" i="4"/>
  <c r="AS90" i="4"/>
  <c r="AS87" i="4"/>
  <c r="AS84" i="4"/>
  <c r="AS81" i="4"/>
  <c r="AS78" i="4"/>
  <c r="AS75" i="4"/>
  <c r="AS72" i="4"/>
  <c r="AS69" i="4"/>
  <c r="AS66" i="4"/>
  <c r="AS63" i="4"/>
  <c r="AX60" i="4"/>
  <c r="AX49" i="4"/>
  <c r="AX47" i="4"/>
  <c r="AX45" i="4"/>
  <c r="AX43" i="4"/>
  <c r="AX42" i="4"/>
  <c r="AX41" i="4"/>
  <c r="AY41" i="4" s="1"/>
  <c r="AX34" i="4"/>
  <c r="AX32" i="4"/>
  <c r="AX29" i="4"/>
  <c r="AY29" i="4" s="1"/>
  <c r="AX24" i="4"/>
  <c r="AY24" i="4" s="1"/>
  <c r="AX22" i="4"/>
  <c r="AX17" i="4"/>
  <c r="AX39" i="4"/>
  <c r="AX38" i="4"/>
  <c r="AX37" i="4"/>
  <c r="AX16" i="4"/>
  <c r="AY12" i="4" s="1"/>
  <c r="AX12" i="4"/>
  <c r="AX10" i="4"/>
  <c r="AX7" i="4"/>
  <c r="AX6" i="4"/>
  <c r="AX5" i="4"/>
  <c r="AS60" i="4"/>
  <c r="AS58" i="4"/>
  <c r="AS56" i="4"/>
  <c r="AS49" i="4"/>
  <c r="AS47" i="4"/>
  <c r="AS45" i="4"/>
  <c r="AS43" i="4"/>
  <c r="AS42" i="4"/>
  <c r="AS41" i="4"/>
  <c r="AT41" i="4" s="1"/>
  <c r="AS38" i="4"/>
  <c r="AS37" i="4"/>
  <c r="AS29" i="4"/>
  <c r="AT29" i="4" s="1"/>
  <c r="AS28" i="4"/>
  <c r="AS24" i="4"/>
  <c r="AS16" i="4"/>
  <c r="AS12" i="4"/>
  <c r="AS10" i="4"/>
  <c r="AS7" i="4"/>
  <c r="AS5" i="4"/>
  <c r="AT12" i="4"/>
  <c r="AT24" i="4" l="1"/>
  <c r="AY5" i="4"/>
  <c r="AY37" i="4"/>
  <c r="AT5" i="4"/>
  <c r="AT37" i="4"/>
  <c r="AT43" i="4"/>
  <c r="AY17" i="4"/>
  <c r="AY63" i="4"/>
  <c r="AT63" i="4"/>
  <c r="AW217" i="4" l="1"/>
  <c r="AU217" i="4"/>
  <c r="AW211" i="4"/>
  <c r="AU211" i="4"/>
  <c r="AW206" i="4"/>
  <c r="AU206" i="4"/>
  <c r="AR206" i="4"/>
  <c r="AP206" i="4"/>
  <c r="AW200" i="4"/>
  <c r="AU200" i="4"/>
  <c r="AW194" i="4"/>
  <c r="AU194" i="4"/>
  <c r="AW188" i="4"/>
  <c r="AU188" i="4"/>
  <c r="AR188" i="4"/>
  <c r="AP188" i="4"/>
  <c r="AW182" i="4"/>
  <c r="AU182" i="4"/>
  <c r="AW178" i="4"/>
  <c r="AU178" i="4"/>
  <c r="AW173" i="4"/>
  <c r="AU173" i="4"/>
  <c r="AW167" i="4"/>
  <c r="AU167" i="4"/>
  <c r="AW161" i="4"/>
  <c r="AU161" i="4"/>
  <c r="AW155" i="4"/>
  <c r="AU155" i="4"/>
  <c r="AW149" i="4"/>
  <c r="AU149" i="4"/>
  <c r="AW143" i="4"/>
  <c r="AU143" i="4"/>
  <c r="AW138" i="4"/>
  <c r="AU138" i="4"/>
  <c r="AW132" i="4"/>
  <c r="AU132" i="4"/>
  <c r="BC60" i="4"/>
  <c r="BB60" i="4"/>
  <c r="AW58" i="4"/>
  <c r="AX58" i="4" s="1"/>
  <c r="BC56" i="4"/>
  <c r="BC58" i="4" s="1"/>
  <c r="BB56" i="4"/>
  <c r="BB58" i="4" s="1"/>
  <c r="AW56" i="4"/>
  <c r="AX56" i="4" s="1"/>
  <c r="BC49" i="4"/>
  <c r="BB49" i="4"/>
  <c r="BA49" i="4"/>
  <c r="AU49" i="4"/>
  <c r="AW36" i="4"/>
  <c r="AX36" i="4" s="1"/>
  <c r="AY32" i="4" s="1"/>
  <c r="AX132" i="4" l="1"/>
  <c r="AX138" i="4"/>
  <c r="AX143" i="4"/>
  <c r="AX149" i="4"/>
  <c r="AX155" i="4"/>
  <c r="AX161" i="4"/>
  <c r="AX167" i="4"/>
  <c r="AX173" i="4"/>
  <c r="AX178" i="4"/>
  <c r="AX182" i="4"/>
  <c r="AS188" i="4"/>
  <c r="AX188" i="4"/>
  <c r="AX194" i="4"/>
  <c r="AX200" i="4"/>
  <c r="AS206" i="4"/>
  <c r="AX206" i="4"/>
  <c r="AX211" i="4"/>
  <c r="AX217" i="4"/>
  <c r="AY43" i="4"/>
  <c r="AH217" i="4"/>
  <c r="AM217" i="4" s="1"/>
  <c r="O217" i="4"/>
  <c r="N217" i="4"/>
  <c r="AH211" i="4"/>
  <c r="AM211" i="4" s="1"/>
  <c r="O211" i="4"/>
  <c r="N211" i="4"/>
  <c r="AH206" i="4"/>
  <c r="AM206" i="4" s="1"/>
  <c r="O206" i="4"/>
  <c r="N206" i="4"/>
  <c r="AH200" i="4"/>
  <c r="AM200" i="4" s="1"/>
  <c r="O200" i="4"/>
  <c r="N200" i="4"/>
  <c r="AH194" i="4"/>
  <c r="AM194" i="4" s="1"/>
  <c r="O194" i="4"/>
  <c r="N194" i="4"/>
  <c r="AM188" i="4"/>
  <c r="O188" i="4"/>
  <c r="N188" i="4"/>
  <c r="AH182" i="4"/>
  <c r="AM182" i="4" s="1"/>
  <c r="O182" i="4"/>
  <c r="N182" i="4"/>
  <c r="AH178" i="4"/>
  <c r="AM178" i="4" s="1"/>
  <c r="O178" i="4"/>
  <c r="N178" i="4"/>
  <c r="AH173" i="4"/>
  <c r="AM173" i="4" s="1"/>
  <c r="O173" i="4"/>
  <c r="N173" i="4"/>
  <c r="AH167" i="4"/>
  <c r="AM167" i="4" s="1"/>
  <c r="O167" i="4"/>
  <c r="N167" i="4"/>
  <c r="AH161" i="4"/>
  <c r="AM161" i="4" s="1"/>
  <c r="O161" i="4"/>
  <c r="N161" i="4"/>
  <c r="AH159" i="4"/>
  <c r="AM159" i="4" s="1"/>
  <c r="O159" i="4"/>
  <c r="N159" i="4"/>
  <c r="AH155" i="4"/>
  <c r="AM155" i="4" s="1"/>
  <c r="O155" i="4"/>
  <c r="N155" i="4"/>
  <c r="AH149" i="4"/>
  <c r="AM149" i="4" s="1"/>
  <c r="O149" i="4"/>
  <c r="N149" i="4"/>
  <c r="AH143" i="4"/>
  <c r="AM143" i="4" s="1"/>
  <c r="O143" i="4"/>
  <c r="N143" i="4"/>
  <c r="AH138" i="4"/>
  <c r="AM138" i="4" s="1"/>
  <c r="O138" i="4"/>
  <c r="N138" i="4"/>
  <c r="AH132" i="4"/>
  <c r="O132" i="4"/>
  <c r="N132" i="4"/>
  <c r="AH129" i="4"/>
  <c r="AM129" i="4" s="1"/>
  <c r="O129" i="4"/>
  <c r="N129" i="4"/>
  <c r="AH126" i="4"/>
  <c r="AM126" i="4" s="1"/>
  <c r="O126" i="4"/>
  <c r="N126" i="4"/>
  <c r="AH123" i="4"/>
  <c r="AM123" i="4" s="1"/>
  <c r="O123" i="4"/>
  <c r="N123" i="4"/>
  <c r="AH120" i="4"/>
  <c r="AM120" i="4" s="1"/>
  <c r="O120" i="4"/>
  <c r="N120" i="4"/>
  <c r="AH117" i="4"/>
  <c r="AM117" i="4" s="1"/>
  <c r="O117" i="4"/>
  <c r="N117" i="4"/>
  <c r="AH114" i="4"/>
  <c r="AM114" i="4" s="1"/>
  <c r="O114" i="4"/>
  <c r="N114" i="4"/>
  <c r="AH111" i="4"/>
  <c r="AM111" i="4" s="1"/>
  <c r="O111" i="4"/>
  <c r="N111" i="4"/>
  <c r="AH108" i="4"/>
  <c r="AM108" i="4" s="1"/>
  <c r="O108" i="4"/>
  <c r="N108" i="4"/>
  <c r="AH105" i="4"/>
  <c r="AM105" i="4" s="1"/>
  <c r="O105" i="4"/>
  <c r="N105" i="4"/>
  <c r="AH102" i="4"/>
  <c r="AM102" i="4" s="1"/>
  <c r="O102" i="4"/>
  <c r="N102" i="4"/>
  <c r="AH100" i="4"/>
  <c r="AM100" i="4" s="1"/>
  <c r="O100" i="4"/>
  <c r="N100" i="4"/>
  <c r="AH96" i="4"/>
  <c r="AM96" i="4" s="1"/>
  <c r="O96" i="4"/>
  <c r="N96" i="4"/>
  <c r="AH93" i="4"/>
  <c r="AM93" i="4" s="1"/>
  <c r="O93" i="4"/>
  <c r="N93" i="4"/>
  <c r="AH90" i="4"/>
  <c r="AM90" i="4" s="1"/>
  <c r="O90" i="4"/>
  <c r="N90" i="4"/>
  <c r="AH87" i="4"/>
  <c r="AM87" i="4" s="1"/>
  <c r="O87" i="4"/>
  <c r="N87" i="4"/>
  <c r="AH84" i="4"/>
  <c r="AM84" i="4" s="1"/>
  <c r="O84" i="4"/>
  <c r="N84" i="4"/>
  <c r="AH81" i="4"/>
  <c r="AM81" i="4" s="1"/>
  <c r="O81" i="4"/>
  <c r="N81" i="4"/>
  <c r="AH78" i="4"/>
  <c r="AM78" i="4" s="1"/>
  <c r="O78" i="4"/>
  <c r="N78" i="4"/>
  <c r="AH75" i="4"/>
  <c r="AM75" i="4" s="1"/>
  <c r="O75" i="4"/>
  <c r="N75" i="4"/>
  <c r="AH72" i="4"/>
  <c r="AM72" i="4" s="1"/>
  <c r="O72" i="4"/>
  <c r="N72" i="4"/>
  <c r="AH69" i="4"/>
  <c r="AM69" i="4" s="1"/>
  <c r="O69" i="4"/>
  <c r="N69" i="4"/>
  <c r="AH66" i="4"/>
  <c r="AM66" i="4" s="1"/>
  <c r="O66" i="4"/>
  <c r="N66" i="4"/>
  <c r="AH63" i="4"/>
  <c r="O63" i="4"/>
  <c r="N63" i="4"/>
  <c r="AH60" i="4"/>
  <c r="AM60" i="4" s="1"/>
  <c r="O60" i="4"/>
  <c r="N60" i="4"/>
  <c r="AH58" i="4"/>
  <c r="AM58" i="4" s="1"/>
  <c r="O58" i="4"/>
  <c r="N58" i="4"/>
  <c r="AH56" i="4"/>
  <c r="AM56" i="4" s="1"/>
  <c r="O56" i="4"/>
  <c r="N56" i="4"/>
  <c r="AH49" i="4"/>
  <c r="AM49" i="4" s="1"/>
  <c r="O49" i="4"/>
  <c r="N49" i="4"/>
  <c r="AH47" i="4"/>
  <c r="AM47" i="4" s="1"/>
  <c r="O47" i="4"/>
  <c r="N47" i="4"/>
  <c r="AH45" i="4"/>
  <c r="AM45" i="4" s="1"/>
  <c r="O45" i="4"/>
  <c r="N45" i="4"/>
  <c r="AH43" i="4"/>
  <c r="O43" i="4"/>
  <c r="N43" i="4"/>
  <c r="AH42" i="4"/>
  <c r="AM42" i="4" s="1"/>
  <c r="O42" i="4"/>
  <c r="N42" i="4"/>
  <c r="AH41" i="4"/>
  <c r="O41" i="4"/>
  <c r="N41" i="4"/>
  <c r="AH39" i="4"/>
  <c r="AM39" i="4" s="1"/>
  <c r="O39" i="4"/>
  <c r="N39" i="4"/>
  <c r="AH38" i="4"/>
  <c r="AM38" i="4" s="1"/>
  <c r="O38" i="4"/>
  <c r="N38" i="4"/>
  <c r="AH37" i="4"/>
  <c r="O37" i="4"/>
  <c r="N37" i="4"/>
  <c r="AH36" i="4"/>
  <c r="AM36" i="4" s="1"/>
  <c r="O36" i="4"/>
  <c r="N36" i="4"/>
  <c r="AH34" i="4"/>
  <c r="AM34" i="4" s="1"/>
  <c r="O34" i="4"/>
  <c r="N34" i="4"/>
  <c r="AH32" i="4"/>
  <c r="O32" i="4"/>
  <c r="N32" i="4"/>
  <c r="AH29" i="4"/>
  <c r="O29" i="4"/>
  <c r="N29" i="4"/>
  <c r="AH28" i="4"/>
  <c r="AM28" i="4" s="1"/>
  <c r="O28" i="4"/>
  <c r="N28" i="4"/>
  <c r="AH24" i="4"/>
  <c r="O24" i="4"/>
  <c r="N24" i="4"/>
  <c r="AH22" i="4"/>
  <c r="AM22" i="4" s="1"/>
  <c r="O22" i="4"/>
  <c r="N22" i="4"/>
  <c r="AH17" i="4"/>
  <c r="O17" i="4"/>
  <c r="N17" i="4"/>
  <c r="AH16" i="4"/>
  <c r="AM16" i="4" s="1"/>
  <c r="O16" i="4"/>
  <c r="AH12" i="4"/>
  <c r="O12" i="4"/>
  <c r="N12" i="4"/>
  <c r="AH10" i="4"/>
  <c r="AM10" i="4" s="1"/>
  <c r="O10" i="4"/>
  <c r="N10" i="4"/>
  <c r="AH7" i="4"/>
  <c r="AM7" i="4" s="1"/>
  <c r="O7" i="4"/>
  <c r="N7" i="4"/>
  <c r="AH5" i="4"/>
  <c r="O5" i="4"/>
  <c r="N5" i="4"/>
  <c r="AT132" i="4" l="1"/>
  <c r="AY132" i="4"/>
  <c r="AM5" i="4"/>
  <c r="AM12" i="4"/>
  <c r="AM32" i="4"/>
  <c r="AM17" i="4"/>
  <c r="AM29" i="4"/>
  <c r="AM37" i="4"/>
  <c r="AM63" i="4"/>
  <c r="AM24" i="4"/>
  <c r="AM43" i="4"/>
  <c r="AM41" i="4"/>
  <c r="AM132" i="4"/>
  <c r="AV100" i="3"/>
  <c r="AW100" i="3" s="1"/>
  <c r="AX100" i="3" s="1"/>
  <c r="AW160" i="3" l="1"/>
  <c r="AU160" i="3"/>
  <c r="AU268" i="3" l="1"/>
  <c r="AT268" i="3"/>
  <c r="AK436" i="3" l="1"/>
  <c r="AK448" i="3" l="1"/>
  <c r="AK439" i="3"/>
  <c r="AK429" i="3" l="1"/>
  <c r="AK416" i="3"/>
  <c r="AK405" i="3"/>
  <c r="AK339" i="3" l="1"/>
  <c r="AK333" i="3"/>
  <c r="AK346" i="3"/>
  <c r="AK353" i="3"/>
  <c r="AK368" i="3"/>
  <c r="AK363" i="3"/>
  <c r="AK453" i="3" l="1"/>
  <c r="AK314" i="3"/>
  <c r="AK291" i="3"/>
  <c r="AK285" i="3"/>
  <c r="AK276" i="3"/>
  <c r="AK271" i="3"/>
  <c r="AK261" i="3"/>
  <c r="AK257" i="3"/>
  <c r="AK253" i="3"/>
  <c r="AK246" i="3"/>
  <c r="AK240" i="3" l="1"/>
  <c r="AP201" i="3" l="1"/>
  <c r="AK200" i="3"/>
  <c r="AP200" i="3" s="1"/>
  <c r="AK189" i="3"/>
  <c r="AK182" i="3"/>
  <c r="AK135" i="3" l="1"/>
  <c r="AK170" i="3"/>
  <c r="AP170" i="3" s="1"/>
  <c r="AK166" i="3"/>
  <c r="AP166" i="3" s="1"/>
  <c r="AK162" i="3"/>
  <c r="AK153" i="3"/>
  <c r="AK143" i="3"/>
  <c r="AK125" i="3" l="1"/>
  <c r="AK108" i="3" l="1"/>
  <c r="AK100" i="3" l="1"/>
  <c r="AK75" i="3" l="1"/>
  <c r="AK66" i="3" l="1"/>
  <c r="AK60" i="3"/>
  <c r="AK55" i="3"/>
  <c r="AP55" i="3" s="1"/>
  <c r="AP114" i="3" l="1"/>
  <c r="AP116" i="3"/>
  <c r="AP117" i="3"/>
  <c r="AP119" i="3"/>
  <c r="AP121" i="3"/>
  <c r="AP122" i="3"/>
  <c r="AP124" i="3"/>
  <c r="AP125" i="3"/>
  <c r="AP128" i="3"/>
  <c r="AP129" i="3"/>
  <c r="AP131" i="3"/>
  <c r="AP133" i="3"/>
  <c r="AP134" i="3"/>
  <c r="AP135" i="3"/>
  <c r="AP141" i="3"/>
  <c r="AP142" i="3"/>
  <c r="AP143" i="3"/>
  <c r="AP148" i="3"/>
  <c r="AP149" i="3"/>
  <c r="AP151" i="3"/>
  <c r="AP152" i="3"/>
  <c r="AP153" i="3"/>
  <c r="AP158" i="3"/>
  <c r="AP159" i="3"/>
  <c r="AP161" i="3"/>
  <c r="AP162" i="3"/>
  <c r="AP175" i="3"/>
  <c r="AP177" i="3"/>
  <c r="AP178" i="3"/>
  <c r="AP180" i="3"/>
  <c r="AP181" i="3"/>
  <c r="AP182" i="3"/>
  <c r="AP187" i="3"/>
  <c r="AP188" i="3"/>
  <c r="AP189" i="3"/>
  <c r="AP194" i="3"/>
  <c r="AP196" i="3"/>
  <c r="AP197" i="3"/>
  <c r="AP199" i="3"/>
  <c r="AP203" i="3"/>
  <c r="AP204" i="3"/>
  <c r="AP206" i="3"/>
  <c r="AP207" i="3"/>
  <c r="AP209" i="3"/>
  <c r="AP210" i="3"/>
  <c r="AP212" i="3"/>
  <c r="AP213" i="3"/>
  <c r="AP215" i="3"/>
  <c r="AP217" i="3"/>
  <c r="AP218" i="3"/>
  <c r="AP220" i="3"/>
  <c r="AP221" i="3"/>
  <c r="AP223" i="3"/>
  <c r="AP224" i="3"/>
  <c r="AP226" i="3"/>
  <c r="AP227" i="3"/>
  <c r="AP229" i="3"/>
  <c r="AP230" i="3"/>
  <c r="AP232" i="3"/>
  <c r="AP233" i="3"/>
  <c r="AP235" i="3"/>
  <c r="AP237" i="3"/>
  <c r="AP239" i="3"/>
  <c r="AP241" i="3"/>
  <c r="AP243" i="3"/>
  <c r="AP245" i="3"/>
  <c r="AP246" i="3"/>
  <c r="AP253" i="3"/>
  <c r="AP257" i="3"/>
  <c r="AP261" i="3"/>
  <c r="AP269" i="3"/>
  <c r="AP270" i="3"/>
  <c r="AP271" i="3"/>
  <c r="AP276" i="3"/>
  <c r="AP281" i="3"/>
  <c r="AP283" i="3"/>
  <c r="AP284" i="3"/>
  <c r="AP285" i="3"/>
  <c r="AP290" i="3"/>
  <c r="AP291" i="3"/>
  <c r="AP296" i="3"/>
  <c r="AP298" i="3"/>
  <c r="AP300" i="3"/>
  <c r="AP301" i="3"/>
  <c r="AP303" i="3"/>
  <c r="AP305" i="3"/>
  <c r="AP306" i="3"/>
  <c r="AP308" i="3"/>
  <c r="AP310" i="3"/>
  <c r="AP312" i="3"/>
  <c r="AP314" i="3"/>
  <c r="AP319" i="3"/>
  <c r="AP320" i="3"/>
  <c r="AP322" i="3"/>
  <c r="AP323" i="3"/>
  <c r="AP325" i="3"/>
  <c r="AP326" i="3"/>
  <c r="AP328" i="3"/>
  <c r="AP330" i="3"/>
  <c r="AP332" i="3"/>
  <c r="AP333" i="3"/>
  <c r="AP339" i="3"/>
  <c r="AP346" i="3"/>
  <c r="AP352" i="3"/>
  <c r="AP353" i="3"/>
  <c r="AP363" i="3"/>
  <c r="AP368" i="3"/>
  <c r="AP374" i="3"/>
  <c r="AP376" i="3"/>
  <c r="AP378" i="3"/>
  <c r="AP380" i="3"/>
  <c r="AP381" i="3"/>
  <c r="AP383" i="3"/>
  <c r="AP384" i="3"/>
  <c r="AP386" i="3"/>
  <c r="AP388" i="3"/>
  <c r="AP389" i="3"/>
  <c r="AP391" i="3"/>
  <c r="AP392" i="3"/>
  <c r="AP394" i="3"/>
  <c r="AP395" i="3"/>
  <c r="AP397" i="3"/>
  <c r="AP398" i="3"/>
  <c r="AP400" i="3"/>
  <c r="AP401" i="3"/>
  <c r="AP403" i="3"/>
  <c r="AP404" i="3"/>
  <c r="AP405" i="3"/>
  <c r="AP411" i="3"/>
  <c r="AP414" i="3"/>
  <c r="AP415" i="3"/>
  <c r="AP416" i="3"/>
  <c r="AP422" i="3"/>
  <c r="AP423" i="3"/>
  <c r="AP425" i="3"/>
  <c r="AP428" i="3"/>
  <c r="AP429" i="3"/>
  <c r="AP434" i="3"/>
  <c r="AP435" i="3"/>
  <c r="AP437" i="3"/>
  <c r="AP438" i="3"/>
  <c r="AP439" i="3"/>
  <c r="AP446" i="3"/>
  <c r="AP447" i="3"/>
  <c r="AP448" i="3"/>
  <c r="AP453" i="3"/>
  <c r="AP458" i="3"/>
  <c r="AP60" i="3"/>
  <c r="AP61" i="3"/>
  <c r="AP62" i="3"/>
  <c r="AP63" i="3"/>
  <c r="AP65" i="3"/>
  <c r="AP66" i="3"/>
  <c r="AP67" i="3"/>
  <c r="AP68" i="3"/>
  <c r="AP69" i="3"/>
  <c r="AP70" i="3"/>
  <c r="AP71" i="3"/>
  <c r="AP73" i="3"/>
  <c r="AP74" i="3"/>
  <c r="AP75" i="3"/>
  <c r="AP76" i="3"/>
  <c r="AP77" i="3"/>
  <c r="AP78" i="3"/>
  <c r="AP79" i="3"/>
  <c r="AP80" i="3"/>
  <c r="AP82" i="3"/>
  <c r="AP83" i="3"/>
  <c r="AP85" i="3"/>
  <c r="AP86" i="3"/>
  <c r="AP88" i="3"/>
  <c r="AP89" i="3"/>
  <c r="AP91" i="3"/>
  <c r="AP92" i="3"/>
  <c r="AP94" i="3"/>
  <c r="AP95" i="3"/>
  <c r="AP97" i="3"/>
  <c r="AP99" i="3"/>
  <c r="AP100" i="3"/>
  <c r="AP107" i="3"/>
  <c r="AP108" i="3"/>
  <c r="AP113" i="3"/>
  <c r="AK309" i="3" l="1"/>
  <c r="AK313" i="3"/>
  <c r="AP313" i="3" s="1"/>
  <c r="AK362" i="3"/>
  <c r="AP362" i="3" s="1"/>
  <c r="AK361" i="3"/>
  <c r="AP361" i="3" s="1"/>
  <c r="AK412" i="3"/>
  <c r="AP412" i="3" s="1"/>
  <c r="AK426" i="3"/>
  <c r="AP426" i="3" s="1"/>
  <c r="AK445" i="3"/>
  <c r="AP445" i="3" s="1"/>
  <c r="AP436" i="3"/>
  <c r="AK433" i="3"/>
  <c r="AK421" i="3"/>
  <c r="AP421" i="3" s="1"/>
  <c r="AK413" i="3"/>
  <c r="AP413" i="3" s="1"/>
  <c r="AK402" i="3"/>
  <c r="AP402" i="3" s="1"/>
  <c r="AK399" i="3"/>
  <c r="AP399" i="3" s="1"/>
  <c r="AK396" i="3"/>
  <c r="AP396" i="3" s="1"/>
  <c r="AK393" i="3"/>
  <c r="AP393" i="3" s="1"/>
  <c r="AK390" i="3"/>
  <c r="AP390" i="3" s="1"/>
  <c r="AK387" i="3"/>
  <c r="AP387" i="3" s="1"/>
  <c r="AK382" i="3"/>
  <c r="AP382" i="3" s="1"/>
  <c r="AK379" i="3"/>
  <c r="AP379" i="3" s="1"/>
  <c r="AK324" i="3"/>
  <c r="AP324" i="3" s="1"/>
  <c r="AK321" i="3"/>
  <c r="AP321" i="3" s="1"/>
  <c r="AK318" i="3"/>
  <c r="AP318" i="3" s="1"/>
  <c r="AK304" i="3"/>
  <c r="AP304" i="3" s="1"/>
  <c r="AK299" i="3"/>
  <c r="AP299" i="3" s="1"/>
  <c r="AK282" i="3"/>
  <c r="AP282" i="3" s="1"/>
  <c r="AK268" i="3"/>
  <c r="AK231" i="3"/>
  <c r="AP231" i="3" s="1"/>
  <c r="AK228" i="3"/>
  <c r="AK225" i="3"/>
  <c r="AP225" i="3" s="1"/>
  <c r="AK222" i="3"/>
  <c r="AP222" i="3" s="1"/>
  <c r="AK219" i="3"/>
  <c r="AP219" i="3" s="1"/>
  <c r="AK216" i="3"/>
  <c r="AP216" i="3" s="1"/>
  <c r="AK211" i="3"/>
  <c r="AP211" i="3" s="1"/>
  <c r="AK208" i="3"/>
  <c r="AP208" i="3" s="1"/>
  <c r="AK205" i="3"/>
  <c r="AP205" i="3" s="1"/>
  <c r="AK202" i="3"/>
  <c r="AP202" i="3" s="1"/>
  <c r="AK195" i="3"/>
  <c r="AP195" i="3" s="1"/>
  <c r="AK186" i="3"/>
  <c r="AP186" i="3" s="1"/>
  <c r="AK179" i="3"/>
  <c r="AP179" i="3" s="1"/>
  <c r="AK176" i="3"/>
  <c r="AP176" i="3" s="1"/>
  <c r="AK157" i="3"/>
  <c r="AK150" i="3"/>
  <c r="AP150" i="3" s="1"/>
  <c r="AK147" i="3"/>
  <c r="AP147" i="3" s="1"/>
  <c r="AK140" i="3"/>
  <c r="AK132" i="3"/>
  <c r="AK127" i="3"/>
  <c r="AK120" i="3"/>
  <c r="AP120" i="3" s="1"/>
  <c r="AK115" i="3"/>
  <c r="AP115" i="3" s="1"/>
  <c r="AK112" i="3"/>
  <c r="AP112" i="3" s="1"/>
  <c r="AK90" i="3"/>
  <c r="AP90" i="3" s="1"/>
  <c r="AK93" i="3"/>
  <c r="AP93" i="3" s="1"/>
  <c r="AK84" i="3"/>
  <c r="AP84" i="3" s="1"/>
  <c r="AK87" i="3"/>
  <c r="AP87" i="3" s="1"/>
  <c r="AK81" i="3"/>
  <c r="AP81" i="3" s="1"/>
  <c r="AK72" i="3"/>
  <c r="AP72" i="3" s="1"/>
  <c r="AK457" i="3"/>
  <c r="AP457" i="3" s="1"/>
  <c r="AK427" i="3"/>
  <c r="AP427" i="3" s="1"/>
  <c r="AK424" i="3"/>
  <c r="AP424" i="3" s="1"/>
  <c r="AK410" i="3"/>
  <c r="AK385" i="3"/>
  <c r="AP385" i="3" s="1"/>
  <c r="AK377" i="3"/>
  <c r="AK375" i="3"/>
  <c r="AP375" i="3" s="1"/>
  <c r="AK373" i="3"/>
  <c r="AP373" i="3" s="1"/>
  <c r="AK351" i="3"/>
  <c r="AP351" i="3" s="1"/>
  <c r="AK329" i="3"/>
  <c r="AK331" i="3"/>
  <c r="AP331" i="3" s="1"/>
  <c r="AK327" i="3"/>
  <c r="AP327" i="3" s="1"/>
  <c r="AK311" i="3"/>
  <c r="AP311" i="3" s="1"/>
  <c r="AK307" i="3"/>
  <c r="AP307" i="3" s="1"/>
  <c r="AK302" i="3"/>
  <c r="AP302" i="3" s="1"/>
  <c r="AK297" i="3"/>
  <c r="AP297" i="3" s="1"/>
  <c r="AK295" i="3"/>
  <c r="AP295" i="3" s="1"/>
  <c r="AK289" i="3"/>
  <c r="AP289" i="3" s="1"/>
  <c r="AK280" i="3"/>
  <c r="AP280" i="3" s="1"/>
  <c r="AK242" i="3"/>
  <c r="AP242" i="3" s="1"/>
  <c r="AK244" i="3"/>
  <c r="AP244" i="3" s="1"/>
  <c r="AK236" i="3"/>
  <c r="AP236" i="3" s="1"/>
  <c r="AK238" i="3"/>
  <c r="AP238" i="3" s="1"/>
  <c r="AP240" i="3"/>
  <c r="AK234" i="3"/>
  <c r="AP234" i="3" s="1"/>
  <c r="AK214" i="3"/>
  <c r="AP214" i="3" s="1"/>
  <c r="AK198" i="3"/>
  <c r="AP198" i="3" s="1"/>
  <c r="AK193" i="3"/>
  <c r="AP193" i="3" s="1"/>
  <c r="AK174" i="3"/>
  <c r="AK160" i="3"/>
  <c r="AP160" i="3" s="1"/>
  <c r="AK130" i="3"/>
  <c r="AK123" i="3"/>
  <c r="AP123" i="3" s="1"/>
  <c r="AK118" i="3"/>
  <c r="AK106" i="3"/>
  <c r="AK98" i="3"/>
  <c r="AP98" i="3" s="1"/>
  <c r="AK96" i="3"/>
  <c r="AK64" i="3"/>
  <c r="AK52" i="3"/>
  <c r="AP52" i="3" s="1"/>
  <c r="AK49" i="3"/>
  <c r="AK24" i="3"/>
  <c r="AP24" i="3" s="1"/>
  <c r="AK17" i="3"/>
  <c r="AP17" i="3" s="1"/>
  <c r="AK15" i="3"/>
  <c r="AK11" i="3"/>
  <c r="AP11" i="3" s="1"/>
  <c r="AK13" i="3"/>
  <c r="AP13" i="3" s="1"/>
  <c r="AK9" i="3"/>
  <c r="AP9" i="3" s="1"/>
  <c r="AK7" i="3"/>
  <c r="AK41" i="3"/>
  <c r="AP41" i="3" s="1"/>
  <c r="AK43" i="3"/>
  <c r="AP43" i="3" s="1"/>
  <c r="AK47" i="3"/>
  <c r="AP47" i="3" s="1"/>
  <c r="AK45" i="3"/>
  <c r="AP130" i="3" l="1"/>
  <c r="AP140" i="3"/>
  <c r="AP132" i="3"/>
  <c r="AP64" i="3"/>
  <c r="AP228" i="3"/>
  <c r="AP96" i="3"/>
  <c r="AP49" i="3"/>
  <c r="AP127" i="3"/>
  <c r="AP268" i="3"/>
  <c r="AP118" i="3"/>
  <c r="AP174" i="3"/>
  <c r="AP410" i="3"/>
  <c r="AP45" i="3"/>
  <c r="AP7" i="3"/>
  <c r="AP15" i="3"/>
  <c r="AP106" i="3"/>
  <c r="AP329" i="3"/>
  <c r="AP377" i="3"/>
  <c r="AP157" i="3"/>
  <c r="AP433" i="3"/>
  <c r="AP309" i="3"/>
</calcChain>
</file>

<file path=xl/sharedStrings.xml><?xml version="1.0" encoding="utf-8"?>
<sst xmlns="http://schemas.openxmlformats.org/spreadsheetml/2006/main" count="13350" uniqueCount="6185">
  <si>
    <t>DEPARTAMENTO ADMINISTRATIVO NACIONAL DE ESTADÍSTICA
 PLAN DE ACCIÓN INSTITUCIONAL 2021
SEGUIMIENTO - IV TRIMESTRE</t>
  </si>
  <si>
    <t xml:space="preserve">REPORTE DE CUMPLIMIENTO </t>
  </si>
  <si>
    <t>RESPONSABLES</t>
  </si>
  <si>
    <t>ID</t>
  </si>
  <si>
    <t>ALINEACIÓN LINEAMIENTOS ESTRATÉGICOS</t>
  </si>
  <si>
    <t>PROGRAMACIÓN DE METAS</t>
  </si>
  <si>
    <t>DISTRIBUCIÓN PORCENTUAL DE LOS HITOS</t>
  </si>
  <si>
    <t>I TRIMESTRE</t>
  </si>
  <si>
    <t>II TRIMESTRE</t>
  </si>
  <si>
    <t>III TRIMESTRE</t>
  </si>
  <si>
    <t>IV TRIMESTRE</t>
  </si>
  <si>
    <t>Porcentaje de cumplimiento logrado 
META</t>
  </si>
  <si>
    <t xml:space="preserve">Reporte cuantitativo de la META </t>
  </si>
  <si>
    <t>ESTADO FINAL DE META</t>
  </si>
  <si>
    <t>Justificación de incumplimiento</t>
  </si>
  <si>
    <t>REPORTE DE AVANCE PRESUPUESTAL</t>
  </si>
  <si>
    <t xml:space="preserve">SEGUIMIENTO  SEGUNDO SEMESTRE 2021 - TERCERA LÍNEA DE DEFENSA </t>
  </si>
  <si>
    <t>Área / Dependencia</t>
  </si>
  <si>
    <t>[ID META PAI]</t>
  </si>
  <si>
    <t>OBJETIVO O ESTRATEGIA DEL PLAN ESTRATÉGICO INSTITUCIONAL</t>
  </si>
  <si>
    <t>APORTE DIRECTO/INDIRECTO</t>
  </si>
  <si>
    <t>DESCRIPCIÓN DEL APORTE AL PLAN ESTRATÉGICO</t>
  </si>
  <si>
    <t>PLANES ADMINISTRATIVOS 1</t>
  </si>
  <si>
    <t>PLANES ADMINISTRATIVOS 2</t>
  </si>
  <si>
    <t>POLÍTICA MIPG RELACIONADA</t>
  </si>
  <si>
    <t>PROCESO GSBPM</t>
  </si>
  <si>
    <t>META</t>
  </si>
  <si>
    <t>FUENTE DE META</t>
  </si>
  <si>
    <t>[ID HITO PAI]</t>
  </si>
  <si>
    <t>HITOS PARA EL CUMPLIMIENTO DE LA META</t>
  </si>
  <si>
    <t xml:space="preserve">% PONDERACIÓN HITOS RESPECTO A LA META </t>
  </si>
  <si>
    <t>FECHA DE INICIO DEL HITO</t>
  </si>
  <si>
    <t>FECHA FINAL DEL HITO</t>
  </si>
  <si>
    <t xml:space="preserve"> I TRIMESTRE</t>
  </si>
  <si>
    <t xml:space="preserve"> IV TRIMESTRE</t>
  </si>
  <si>
    <t>% de Avance Subproducto</t>
  </si>
  <si>
    <t>Avance cuantitativo</t>
  </si>
  <si>
    <t>Evidencia</t>
  </si>
  <si>
    <t xml:space="preserve">I TRIMESTRE </t>
  </si>
  <si>
    <t xml:space="preserve">II TRIMESTRE </t>
  </si>
  <si>
    <t xml:space="preserve">III TRIMESTRE </t>
  </si>
  <si>
    <t xml:space="preserve">IV TRIMESTRE </t>
  </si>
  <si>
    <t>Valor recursos de FUNCIONAMIENTO (pesos)</t>
  </si>
  <si>
    <t>Valor recursos de FUNCIONAMIENTO (pesos) 
Actualizado</t>
  </si>
  <si>
    <t>Valor recursos de FUNCIONAMIENTO (pesos) 
Ejecutado con corte al 30 de diciembre</t>
  </si>
  <si>
    <t>Valor recursos de INVERSIÓN
(pesos)</t>
  </si>
  <si>
    <t>Valor recursos de INVERSIÓN
(pesos) Actualizado</t>
  </si>
  <si>
    <t>Valor recursos de INVERSIÓN
(pesos) 
 Ejecutado con corte al 30 de diciembre</t>
  </si>
  <si>
    <t xml:space="preserve">Proyecto de inversión / Concepto de gasto </t>
  </si>
  <si>
    <t>Nombre producto 
Ficha EBI</t>
  </si>
  <si>
    <t xml:space="preserve">Rubro presupuestal </t>
  </si>
  <si>
    <t>Plan (relacionar el mismo que se encuentra en SPGI)</t>
  </si>
  <si>
    <t xml:space="preserve">Auditor OCI </t>
  </si>
  <si>
    <t>Observaciones sobre gestión por hito (disponibilidad, adecuación Evidencias)</t>
  </si>
  <si>
    <t xml:space="preserve">Observaciones sobre la gestión de la meta (Incumplimientos Justificados, evidencias y recomendaciones) </t>
  </si>
  <si>
    <t>Dirección</t>
  </si>
  <si>
    <t>Dirección - GIT Pobreza</t>
  </si>
  <si>
    <t>PAI_POBREZA_1</t>
  </si>
  <si>
    <t>O. Asegurar la calidad estadística en procesos y resultados.</t>
  </si>
  <si>
    <t>Aporte Indirecto</t>
  </si>
  <si>
    <t>El indicador le apunta a la publicación de información estadística de una operación estadística de DIMPE con el fin de atender las necesidades de información del país</t>
  </si>
  <si>
    <t>No aplica</t>
  </si>
  <si>
    <t>16.   Gestión de la información estadística</t>
  </si>
  <si>
    <t>7. Difusión</t>
  </si>
  <si>
    <t>Un (1) Índice de Pobreza Multidimensional, publicado</t>
  </si>
  <si>
    <t>Conpes 150 de 2012</t>
  </si>
  <si>
    <t>PAI_POBREZA_1.1</t>
  </si>
  <si>
    <t>Cuatro (4) productos de publicación (nacional y departamental): anexo, boletín, comunicado de prensa y presentación</t>
  </si>
  <si>
    <t>Se han realizado sesiones del Comité de Expertos para revisar los resultados del IPM 2020 a nivel muestral.</t>
  </si>
  <si>
    <t>Presentaciones</t>
  </si>
  <si>
    <t>Debido a la coyuntura del COVID-19 durante el 2020, y las implicaciones que esto tuvo sobre la asistencia escoar, el Comité de Expertos en Pobreza aún no ha concluido las dicusiones para tomar una decisión sobre el criterio metodológico que se usará para la medición de inasistencia escolar en el IPM-2020. Por esta razón, la publicación tuvo que ser aplazada.</t>
  </si>
  <si>
    <t>El 2 de septiembre de 2021 se realizó la publicación del Índice de Pobreza Multidimensional (IPM)</t>
  </si>
  <si>
    <t xml:space="preserve">Anexos (nacional y departamental), boletín, comunicado de prensa y presentación de la rueda de prensa </t>
  </si>
  <si>
    <t>Hito finalizado</t>
  </si>
  <si>
    <t>Se publicó el Índice de Pobreza Multidimensional en la página web del DANE</t>
  </si>
  <si>
    <t>Meta cumplida en trimestre III</t>
  </si>
  <si>
    <t>Meta finalizada al 100% 
NO APLICA</t>
  </si>
  <si>
    <t>LEVANTAMIENTO Y ACTUALIZACIÓN DE ESTADÍSTICAS EN TEMAS SOCIALES NACIONAL</t>
  </si>
  <si>
    <t xml:space="preserve">BOLETINES TÉCNICOS DE LA TEMÁTICA POBREZA Y CONDICIONES DE VIDA </t>
  </si>
  <si>
    <t>C-0401-1003-23-0-0401021-02</t>
  </si>
  <si>
    <t>POBREZA_2021_MEDIDAS_DE_POBREZA</t>
  </si>
  <si>
    <t>Francisco Javier Romero Quintero</t>
  </si>
  <si>
    <t>Hito finalizado contemporáneamente programado en I trimestre (De acuerdo a la verificación documental realizada, se evidenciaron los cuatro (4) productos de publicación (nacional y departamental), lo cual muestra que las evidencias son adecuadas; la disponibilidad de las mismas en el repositorio asignado por la OPLAN.)</t>
  </si>
  <si>
    <t xml:space="preserve">Meta finalizada contemporáneamente. Se cumplió con la publicación del Índice de Pobreza Multidimensional -IPM en la página web:  https://www.dane.gov.co/index.php/estadisticas-por-tema/pobreza-y-condiciones-de-vida/pobreza-multidimensional  (2 de septiembre de 2021) </t>
  </si>
  <si>
    <t>PAI_POBREZA_1.2</t>
  </si>
  <si>
    <t>Tres (3) productos de publicación de indicadores del Índice de Pobreza Multidimensional (IPM): anexo técnico de inasistencia escolar, presentaciones territoriales, presentaciones con enfoque diferencial</t>
  </si>
  <si>
    <t>Avance esperado para otro trimestre</t>
  </si>
  <si>
    <t>El 2 de septiembre de 2021 se realizó la publicación del anexo técnico de la medición de inasistencia escolar. Así mismo, se han realizado presentaciones territoriales y presentacioes de pobreza multidimensional con enfoque diferencial.</t>
  </si>
  <si>
    <t>Anexo técnico de inasistencia escolar, dos presentaciones territoriales, dos presentaciona de IPM con enfoque diferencial</t>
  </si>
  <si>
    <t>Hito finalizado contemporáneamente programado I trimestre (De acuerdo a la verificación documental realizada, se evidenciaron los tres (3) productos de publicación de indicadores del Índice de Pobreza Multidimensional (IPM); la disponibilidad de las mismas en el repositorio asignado por la OPLAN.)</t>
  </si>
  <si>
    <t>PAI_POBREZA_2</t>
  </si>
  <si>
    <t xml:space="preserve">Un (1) Índice de Pobreza Monetaria, publicado </t>
  </si>
  <si>
    <t>PAI_POBREZA_2.1</t>
  </si>
  <si>
    <t>Cuatro (4) productos de publicación nacional y departamental: anexo, boletín (nota metodológica), comunicado de prensa y presentación</t>
  </si>
  <si>
    <t>Se realizó publicación de pobreza monetaria nacional y departamental.</t>
  </si>
  <si>
    <t>Anexos, comunicado de prensa, comunicado de expertos, presentación</t>
  </si>
  <si>
    <t>Anexo nacional, anexo departamental, presentación rueda de prensa, comunicado de prensa</t>
  </si>
  <si>
    <t xml:space="preserve">Se realizó la publicación del índice de pobreza monetaria para el total naciona, cabeceras, centros poblados y rural disperso, 23 ciudades y A.M. y departamentos. </t>
  </si>
  <si>
    <t>Meta cumplida en trimestre II</t>
  </si>
  <si>
    <t xml:space="preserve"> CUADROS DE RESULTADOS PARA LA TEMÁTICA DE POBREZA Y CONDICIONES DE VIDA</t>
  </si>
  <si>
    <t>C-0401-1003-23-0-0401037-02</t>
  </si>
  <si>
    <t xml:space="preserve">Hito finalizado II trimestre de acuerdo a lo planeado. (De acuerdo a la verificación documental realizada, se evidenciaron los cuatro (4) productos de publicación nacional y departamental; la disponibilidad de las mismas en los repositorios asignados por la OPLAN.) </t>
  </si>
  <si>
    <t>Meta finalizada según lo planeado. Se cumplió con la publicación del Índice de Pobreza Monetaria, en la página web:  https://www.dane.gov.co/index.php/estadisticas-por-tema/pobreza-y-condiciones-de-vida/pobreza-monetaria  (29 de abril de 2021)</t>
  </si>
  <si>
    <t>PAI_POBREZA_2.2</t>
  </si>
  <si>
    <t>Una (1) actualización de los mapas interactivos por departamento</t>
  </si>
  <si>
    <t>Se realizó la actualización de los mapas interactivos por departamento</t>
  </si>
  <si>
    <t>Mapas interactivos 
https://dane.maps.arcgis.com/apps/MapSeries/index.html?appid=da783fe120e0420288ab7e1aedb7ef7b</t>
  </si>
  <si>
    <t xml:space="preserve">Hito finalizado II trimestre 2021 de acuerdo a lo planeado. (De acuerdo a la verificación documental realizada, se evidenció la actualización de los mapas interactivos por departamento; la disponibilidad de las mismas en los repositorios asignados por la OPLAN.) </t>
  </si>
  <si>
    <t>PAI_POBREZA_3</t>
  </si>
  <si>
    <t>O. Mejorar el bienestar, las competencias y las habilidades de los servidores</t>
  </si>
  <si>
    <t>El indicador le apunta al rediseño y actualización de una estadística derivada de una operación estadística de DIMPE con el fin de atender las necesidades de información del país</t>
  </si>
  <si>
    <t>Transversal</t>
  </si>
  <si>
    <t>Un (1) documento del proceso del proceso de rediseño de la metodología del IPM, realizado</t>
  </si>
  <si>
    <t>Plan de Acción 2020</t>
  </si>
  <si>
    <t>PAI_POBREZA_3.1</t>
  </si>
  <si>
    <t>Registro de los avances de las mesas de discusión de actualización con el Comité de expertos, finalizado.</t>
  </si>
  <si>
    <t>Se llevó a cabo un Comité de Expertos para continuar con la revisión del resideño del IPM.</t>
  </si>
  <si>
    <t xml:space="preserve">Presentación </t>
  </si>
  <si>
    <t>No presenta reporte de avance</t>
  </si>
  <si>
    <t>Se llevaron a cabo tres comités de expertos para definir los principios orientadores del IPM en el marco del rediseño, y se llevó a cabo un comité para revisar la dimensión de salud.</t>
  </si>
  <si>
    <t>Presentaciones del comité de expertos</t>
  </si>
  <si>
    <t>Se llevaron a cabo dos comités de expertos adicionales para la revisión de indicadores de la dimensión de salud, en el marco del rediseño del IPM</t>
  </si>
  <si>
    <t>Dos presentaciones del comité de expertos</t>
  </si>
  <si>
    <t>Dado que durante el primer semestre el Comité de Expertos en Pobreza ha priorizado las publicaciones de pobreza monetaria (que se llevó a cabo el 29 de abril) y pobreza multidimensional, no fue posible agendar sesiones con el Comité para avanzar en el rediseño del IPM en la primera mitad de este año. No obstante, una vez se culminen las discusiones que conlleven a la publicación del IPM 2020, la prioridad del Comité será avanzar en el rediseño del IPM.</t>
  </si>
  <si>
    <t>Se han llevado a cabo comités para la revisión de indicadores en el marco del rediseño del IPM</t>
  </si>
  <si>
    <t>Se finalizó y realizó el documento del proceso de rediseño de la metodología del IPM.</t>
  </si>
  <si>
    <t>CUADROS DE RESULTADOS PARA LA TEMÁTICA DE POBREZA Y CONDICIONES DE VIDA</t>
  </si>
  <si>
    <t xml:space="preserve">Hito finalizado IV trimestre 2021 de acuerdo a lo planeado. (De acuerdo a la verificación documental realizada, se evidenciaron dos registros de avances de las mesas de discusión de actualización con el Comité de expertos de fechas 12 de Noviembre y 1 de diciembre de 2021; la disponibilidad de las mismas en el repositorio asignado por la OPLAN.) </t>
  </si>
  <si>
    <t>Meta finalizada según lo planeado. Se cumplió con la elaboración del documento “Rediseño de la metodología del IPM” de fecha diciembre de 2021.
Se sugiere como buena práctica; que los documentos elaborados, incluyan fecha de elaboración, el registro de quienes elaboran, revisan y aprueban.</t>
  </si>
  <si>
    <t>PAI_POBREZA_3.2</t>
  </si>
  <si>
    <t>Un (1) documento con los avances y desarrollos del proceso de rediseño de la metodología del IPM</t>
  </si>
  <si>
    <t>Se elaboró documento borrador con principales revisiones de indicadores del IPM</t>
  </si>
  <si>
    <t>Documento con principales revisiones - rediseño IPM</t>
  </si>
  <si>
    <t>Se  realizó un documento con los avances y desarrollos del proceso de rediseño de la metodología del IPM</t>
  </si>
  <si>
    <t>Un documento del proceso de rediseño de la metodología del IPM</t>
  </si>
  <si>
    <t xml:space="preserve">Hito finalizado IV trimestre 2021 de acuerdo a lo planeado. (De acuerdo a la verificación documental realizada, se evidenció documento con los avances y desarrollos del proceso de rediseño de la metodología del IPM; la disponibilidad de la misma en el repositorio asignado por la OPLAN.) </t>
  </si>
  <si>
    <t>PAI_POBREZA_4</t>
  </si>
  <si>
    <t>E. Capacidad Metodológica</t>
  </si>
  <si>
    <t>Cálculo preliminar del ingreso disponible incorporando información de registros administrativos relacionados con aportes a seguridad social a la encuesta de hogares.</t>
  </si>
  <si>
    <t>6. Análisis</t>
  </si>
  <si>
    <t xml:space="preserve"> Un (1) reporte de la estimación de ingreso disponible utilizando encuesta de hogares y registros administrativos.</t>
  </si>
  <si>
    <t>PEI 2019 – 2022</t>
  </si>
  <si>
    <t>PAI_POBREZA_4.1</t>
  </si>
  <si>
    <t>Un (1) documento de metadatos para la construcción del ingreso disposible de acuerdo con las especificaciones definidas por la Organización para la Cooperación y el Desarrollo Económico (OCDE)</t>
  </si>
  <si>
    <t>Se realizó una presentación con la homologación preliminar de variables que solicita la Organización para el Desarrollo y la Cooperación Económica (OCDE) y los criterios de definición de la variable de ingreso disposible.</t>
  </si>
  <si>
    <t>Presentación con revisión normativa_211026_Ingreso_Disponible</t>
  </si>
  <si>
    <t>Un (1) documento elaborado con los metadatos para la construcción del ingreso disponible de acuerdo con las especificaciones definidas por la Organización para la Cooperación y el Desarrollo Económico (OCDE)</t>
  </si>
  <si>
    <t>Un documento excel con los metadatos</t>
  </si>
  <si>
    <t>NO APLICA</t>
  </si>
  <si>
    <t>No se presentan avances en la meta</t>
  </si>
  <si>
    <t>Se han desarrollado las rutinas preliminares para la estimación del ingreso disposible.</t>
  </si>
  <si>
    <t>Se realizó el reporte de la estimación de ingreso disponible utilizando la encuesta de hogares y registros administrativos.</t>
  </si>
  <si>
    <t xml:space="preserve">Hito finalizado III trimestre 2021 de acuerdo a lo planeado. (De acuerdo a la verificación documental realizada, se evidenció reporte de la estimación de ingreso disponible utilizando encuesta de hogares y registros administrativos; la disponibilidad de la misma en el repositorio asignado por la OPLAN.) </t>
  </si>
  <si>
    <t>Meta finalizada según lo planeado. Se cumplió con la elaboración dos documentos a) Metadatos para la construcción del ingreso disponible y b) reporte de la estimación de ingreso disponible utilizando encuesta de hogares y registros administrativos.
Se sugiere como buena práctica; que los documentos elaborados, incluyan fecha de elaboración, el registro de quienes elaboran, revisan y aprueban.</t>
  </si>
  <si>
    <t>PAI_POBREZA_4.2</t>
  </si>
  <si>
    <t xml:space="preserve"> Un (1) cálculo preliminar del ingreso disponible incorporando información de registros administrativos relacionados con aportes a seguridad social a la encuesta de hogares.</t>
  </si>
  <si>
    <t>Se construyeron las rutinas que derivan en el indicador preliminar de ingreso disponible.</t>
  </si>
  <si>
    <t>Códigos para el cálculo de ingreso disponible</t>
  </si>
  <si>
    <t>Un código y una presentación con el cálculo preliminar del ingreso disponible incorporando información de registros administrtivos relacionados con aportes a seguridad social a la encuesta de hogares.</t>
  </si>
  <si>
    <t>DISTINTAS A MEMBRESÍAS</t>
  </si>
  <si>
    <t>A-03-02-02-105-002</t>
  </si>
  <si>
    <t>A03_2021_OCDE</t>
  </si>
  <si>
    <t xml:space="preserve">Hito finalizado III trimestre 2021 de acuerdo a lo planeado. (De acuerdo a la verificación documental realizada, se evidenció elaboración del documento “Metadatos para la construcción del ingreso disponible”; la disponibilidad de la misma en el repositorio asignado por la OPLAN.) </t>
  </si>
  <si>
    <t>Dirección - GIT GEDI</t>
  </si>
  <si>
    <t>PAI_GEDI_1</t>
  </si>
  <si>
    <t>O. Fomentar el uso de la información estadística en la toma de decisiones públicas y privadas.</t>
  </si>
  <si>
    <t>Brindar orientaciones para facilitar la inclusión del enfoque diferencial e interseccional en el proceso de producción y difusión de datos estadísticos, que permitan analizar la realidad de la población colombiana, haciendo énfasis en las situaciones de vida de  las mujeres, las personas que se auto reconocen como pertenecientes a un grupo étnico y personas con diversidad funcional, considerarando aspectos importantes de su desarrollo como son su edad, localización geográfica, nivel educativo, posición socioeconómico, situación de víctima o migrante, entre otras, y las intersecciones de interés entre estas y otras características.</t>
  </si>
  <si>
    <t>16. Gestión de la información estadística</t>
  </si>
  <si>
    <t>Una (1) estrategia de socialización de la guía "Inclusión del enfoque Diferencial e Interseccional en el proceso de producción estadística del sistema estadístico nacional con las entidades del SEN", de acuerdo con la línea de transversalizacion de los enfoques en la producción estadística determinada por la estrategia 5 del Plan Estadístico Nacional, implementada.</t>
  </si>
  <si>
    <t>PEN</t>
  </si>
  <si>
    <t>PAI_GEDI_1.1</t>
  </si>
  <si>
    <t>Cinco (5) talleres de socialización de la Guía “Inclusión del Enfoque Diferencial e Interseccional en el proceso de producción estadística del sistema estadístico nacional” relizados</t>
  </si>
  <si>
    <t xml:space="preserve">Durante el primer trimestre del 2021, GEDI desarrolló la metodología de implementación de los 5 talleres planteados en el SEN. Además, estipuló los ejes temáticos para el desarrollo de cada uno de los 5 talleres, en articulación con DIRPEN, para enviar invitaciones desde las mesas sectoriales del SEN. </t>
  </si>
  <si>
    <t xml:space="preserve"> Invitación al primer taller de implementación de la guía para la inclusión del enfoque diferencial e interseccional en la producción estadística del sistema estadístico nacional.
</t>
  </si>
  <si>
    <t>Durante  el segundo trimestre de 2021 se llevaron a cabo los cinco talleres de socialización de la Guía de Enfoque Diferencial e Interseccional en la Producción Estadística del Sistema Estadístico Nacional, dirigido a las entidades que integran el SEN. Su objetivo fue promover y orientar la implementación de la Guía para la Inclusión del Enfoque Diferencial e Interseccional en la Producción Estadística del Sistema Estadístico Nacional y el diseño del Plan Institucional de ejecución en las entidades del SEN.</t>
  </si>
  <si>
    <t>Documento en Word</t>
  </si>
  <si>
    <t xml:space="preserve">Durante el primer trimestre del 2021, GEDI avanzó en en el alistamiento y ejecución de las acciones planeadas para la implementación de la guía. GEDI Desarrolló la metodología de implementación de los 5 talleres planteados en el SEN. Además, se estipuló los ejes temáticos para el desarrollo de cada uno de los 5 talleres, en articulación con DIRPEN, para enviar invitaciones desde las mesas sectoriales del SEN.
Igualmente se Estructuró el curso virtual de acuerdo con:  
El Grupo Enfoque Diferencial e Interseccional – GEDI, la Dirección de Regulación, Planeación, Estandarización y Normalización – DIRPEN y la Dirección de Difusión y Cultura Estadística – DICE, se tuvieron talleres perapatorios donde se definió la estructura de trabajo y los hitos para la preparación del curso. GEDI definió la estructura del curso titulado “Enfoque diferencial e interseccional en la producción estadística”. El curso estará organizado mediante 5 módulos que se encuentran en desarrollo. Durante el primer trimestre, se realiza el primer módulo introductorio, su objetivo y los contenidos temáticos.
</t>
  </si>
  <si>
    <t xml:space="preserve">Se llevaron a cabo los cinco talleres de socialización de la Guía de Enfoque Diferencial e Interseccional en la Producción Estadística del Sistema Estadístico Nacional. Su objetivo fue promover y orientar la implementación de la Guía para la Inclusión del Enfoque Diferencial e Interseccional en la Producción Estadística del Sistema Estadístico Nacional y el diseño del Plan Institucional de ejecución en las entidades del SEN.
Se diseñó y elaboró el Curso Virtual de 45 horas de duración, distribuidas en cinco módulos  los cuales están conformados por: Introducción al Enfoque Diferencial e Interseccional; Enfoque Diferencial de Género, Ciclo Vital, Étnico, Discapacidad, Campesinado y otros enfoques diferenciales, sus respectivos marcos conceptuales, marcos normativos y variables de captación. Teniendo como objetivo proporcionar herramientas conceptuales y metodológicas para la inclusión del enfoque diferencial e interseccional en la producción estadística, contenidos en la Guía.
</t>
  </si>
  <si>
    <t>Meta finalizada el trimestre pasado</t>
  </si>
  <si>
    <t>Meta finalizada en el II trimestre</t>
  </si>
  <si>
    <t>FORTALECIMIENTO DE LA CAPACIDAD DE PRODUCCIÓN DE INFORMACIÓN ESTADÍSTICA DEL SEN. NACIONAL</t>
  </si>
  <si>
    <t>SERVICIO DE INFORMACIÓN DE LAS ESTADÍSITICAS DE LAS ENTIDADES DEL SITEMA ESTAD´SITICO NACIONAL</t>
  </si>
  <si>
    <t>C-0401-1003-3-0-0401090-02</t>
  </si>
  <si>
    <t>SDP_MULTIP_2021_DIMPE</t>
  </si>
  <si>
    <t>Hito finalizado II trimestre 2021 de acuerdo a lo planeado. (De acuerdo a la verificación documental realizada, se evidenció la realización de las (5) talleres de socialización de la Guía “Inclusión del Enfoque Diferencial e Interseccional en el proceso de producción estadística del sistema estadístico nacional”</t>
  </si>
  <si>
    <t>Meta finalizada según lo planeado. Se cumplió con la implementación de la  estrategia de socialización de la guía "Inclusión del enfoque Diferencial e Interseccional en el proceso de producción estadística del sistema estadístico nacional con las entidades del SEN"</t>
  </si>
  <si>
    <t>PAI_GEDI_1.2</t>
  </si>
  <si>
    <t>Una (1) herramienta pedagogica para dar a conocer la información contenida en la Guía elaborada</t>
  </si>
  <si>
    <t xml:space="preserve">Durante el primer trimesrte se Estructuró el curso virtual de acuerdo con:  
El Grupo Enfoque Diferencial e Interseccional – GEDI, la Dirección de Regulación, Planeación, Estandarización y Normalización – DIRPEN y la Dirección de Difusión y Cultura Estadística – DICE tuvieron un taller perapatorio donde se definió la estructura de trabajo y los hitos para la preparación del curso. GEDI definió la estructura del curso titulado “Enfoque diferencial e interseccional en la producción estadística”. El curso estará organizado mediante 5 módulos que se encuientran en desarrollo. Durante el primer trimestre, se realiza el primer módulo introductorio, su objetivo y los contenidos temáticos. 
</t>
  </si>
  <si>
    <t>En este segundo trimestre se diseñó y elaboró el Curso Virtual de 45 horas de duración, denominado  “Enfoque Diferencial e Interseccional en la Producción Estadística”, para ser montado en la plataforma de Aprendanet. El curso tiene como objetivo proporcionar herramientas conceptuales y metodológicas para la inclusión del enfoque diferencial e interseccional en la producción estadística, contenidos en la Guía. Las temáticas de los cinco módulos del curso son: Introducción al Enfoque Diferencial e Interseccional; Enfoque Diferencial de Género, Ciclo Vital, Étnico, Discapacidad, Campesinado y otros enfoques diferenciales, sus respectivos marcos conceptuales, marcos normativos y variables de captación. Por último, los lineamientos transversales en todas las fases del proceso estadístico, para la inclusión del Enfoque Diferencial e Interseccional. El proceso de aprendizaje está dirigido a productores de información estadística con conocimientos en el tema  y a personas interesadas en adquirir y fortalecer conceptos en enfoque diferencial e interseccional para su quehacer profesional.</t>
  </si>
  <si>
    <t xml:space="preserve"> FORTALECIMIENTO DE LA PRODUCCIÓN DE ESTADÍSTICAS SUFICIENTES Y DE CALIDAD, MEDIANTE LA COORDINACIÓN Y REGULACIÓN DEL SEN NACIONAL</t>
  </si>
  <si>
    <t xml:space="preserve">SERVICIO DE ARTICULACIÓN DEL SISTEMA ESTADÍSTICO NACIONAL </t>
  </si>
  <si>
    <t>C-0401-1003-26-0-0401096-02</t>
  </si>
  <si>
    <t>DTEC_2021_ARTI_SEN</t>
  </si>
  <si>
    <t xml:space="preserve">Hito finalizado II trimestre 2021 de acuerdo a lo planeado. </t>
  </si>
  <si>
    <t>PAI_GEDI_2</t>
  </si>
  <si>
    <t>La Información aportará aI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</si>
  <si>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Una (1) estrategia de divulgación de estadísticas con enfoque diferencial e interseccional mediante productos editoriales, implementada</t>
  </si>
  <si>
    <t>PAI_GEDI_2.1</t>
  </si>
  <si>
    <t>Una (1) Nota estadística de personas con discapacidad elaborada</t>
  </si>
  <si>
    <t>Durante el primer trimestre se elaboró un borrador de la nota estadística y se estructuraron solicitudes a la Dirección de Censos y a la coordinación de la Encuesta de Calidad de Vida, con el fin de realizar comparaciones que permitan refinar el análisis sobre discapacidad de acuerdo con la instrucción del Director del Departamento.</t>
  </si>
  <si>
    <t xml:space="preserve">Documento en Word de una Nota estadística y documento en Excel de los Procesamientos, personas con dificultades en los niveles 1 o 2. </t>
  </si>
  <si>
    <t>En el trimestre se realizó solicitudes a la Dirección de Censos con el fin de realizar ejercicios adicionales de acuerdo con las orientaciones del Director del Departamento, sin embargo, se requiere realizar ajustes adicionales que permitan dar respuesta al objetivo. Por otro lado, desde el GEDI se esta llevando a cabo el cruce de información del registro administrativo de Localización y Caracterización de las personas con discapacidad con la base del CNPV 2018 y la ECV 2018 con el objetivo de aprovechar el uso de los registros y fortalecer el análisis conceptual y metodológico de la nota estadística</t>
  </si>
  <si>
    <t>Dados los estudios adicionales sobre la Encuesta de Calidad de vida 2020, los resultados de ésta encuesta tardaron más de lo esperado en cerrarse, motivo por el cual, esta caracterización continúa en construcción y estará lista al último trimestre de 2021. Ya se cuenta con una primera presentación que guiará el contenido de la nota.</t>
  </si>
  <si>
    <t>Presentación en POWER POINT de PERSONAS CON DISCAPACIDAD Y  PERSONAS CUIDADORAS</t>
  </si>
  <si>
    <t>Se elaboró la nota estadística de personas con discapacidad</t>
  </si>
  <si>
    <t>Documento en word</t>
  </si>
  <si>
    <t xml:space="preserve">Durante el primer trimestre se elaboró un borrador de la nota estadística y se estructuraron solicitudes a la Dirección de Censos y a la coordinación de la Encuesta de Calidad de Vida, con el fin de realizar comparaciones que permitan refinar el análisis sobre discapacidad de acuerdo con la instrucción del Director del Departamento. Para así finalizarlo en el tercer trimestre.
Se elaboró y publicó un boletín que presenta un análisis comparativo y descriptivo acerca del mercado laboral y el trabajo no remunerado a partir  de la ENUT y de la GEIH. El boletín fue publicado en marzo  de 2021 llegando así al 100% de esta meta 
</t>
  </si>
  <si>
    <t xml:space="preserve">Se inicio la elaboración de la nota estadística de personas adultas mayores con base en la información de diversas fuentes estadísticas sobre algunos de sus indicadores que permiten dar cuenta de la realidad de la población. </t>
  </si>
  <si>
    <t>Durante este trimestre se elaboró la presentación POWER POINT de personas con discapacidad y  personas cuidadoras así como estudios adicionales sobre la Encuesta de Calidad de vida 2020, los resultados de ésta encuesta tardaron más de lo esperado en cerrarse, motivo por el cual, esta caracterización continúa en construcción y estará lista al último trimestre de 2021. Ya se cuenta con una primera presentación que guiará el contenido de la nota.</t>
  </si>
  <si>
    <t xml:space="preserve">Se presentó la publicación entre El DANE y la Fundación Saldarriaga Concha de personas mayores en nuestro país esta se realizó desde participación de la dignidad, la independencia  y la autonomía y el cierre de las barreras que impiden su inclusión. Igualmente el análisis descriptivo sobre el panorama de las situaciones de vida de la población joven (14 a 28 años) en Colombia.
El tiempo de cuidado durante la pandemia del covid-19: ¿cuánto han cambiado las  brechas de género?” Señala que los brotes de enfermedad afectan a hombres y mujeres de manera diferente y que son un aspecto significativo de la salud pública que requiere gran atención durante las pandemias. Publicación que realizó el GEDI en conjunto con la organización QUANTA,
</t>
  </si>
  <si>
    <t xml:space="preserve">Hito finalizado contemporáneamente (De acuerdo a la verificación documental realizada, se evidenció nota estadística de personas con discapacidad -borrador, lo cual muestra que la evidencia es adecuada, la disponibilidad de la misma en el repositorio asignado por la OPLAN.)   Se observa que no esta disponible el archivo en la pagina web https://www.dane.gov.co/index.php/servicios-al-ciudadano/servicios-informacion/serie-notas-estadisticas  </t>
  </si>
  <si>
    <r>
      <t xml:space="preserve">Meta finalizada.  Se cumplió con la elaboración las notas estadistica y boletines documentos .
Se sugiere como buena práctica; que los documentos elaborados, incluyan fecha de elaboración, el registro de quienes elaboran, revisan y aprueban.
Además </t>
    </r>
    <r>
      <rPr>
        <sz val="14"/>
        <color rgb="FF000000"/>
        <rFont val="Liberation Serif;Times New Roma"/>
        <family val="1"/>
        <charset val="1"/>
      </rPr>
      <t>Se recomienda asegurar la publicación oportuna en la página web institucional los documentos “Notas estadísticas y boletines c</t>
    </r>
    <r>
      <rPr>
        <sz val="14"/>
        <color rgb="FF000000"/>
        <rFont val="Segoe UI"/>
        <family val="1"/>
        <charset val="1"/>
      </rPr>
      <t>on enfoque diferencial e interseccional.</t>
    </r>
  </si>
  <si>
    <t>PAI_GEDI_2.2</t>
  </si>
  <si>
    <t>Una (1) Nota estadística de personas mayores elaborada</t>
  </si>
  <si>
    <t>Hito finalizado II trimestre 2021. Se observa que no esta disponible el archivo en la pagina web https://www.dane.gov.co/index.php/servicios-al-ciudadano/servicios-informacion/serie-notas-estadisticas</t>
  </si>
  <si>
    <t>PAI_GEDI_2.3</t>
  </si>
  <si>
    <t>Una (1) Nota estadística de brecha salarial de género elaborada</t>
  </si>
  <si>
    <t>Se helaboro la nota estadística de brecha salarial de género con base en la información de diversas fuentes estadísticas sobre algunos de sus indicadores que permiten dar cuenta de la realidad de la población.</t>
  </si>
  <si>
    <t>La nota estadística de brecha salarial de género se elaboró y se encuentra en el link https://www.dane.gov.co/index.php/servicios-al-ciudadano/servicios-informacion/serie-notas-estadisticas</t>
  </si>
  <si>
    <t>Hito finalizado III trimestre 2021. Se observa que no esta disponible el archivo en la pagina web https://www.dane.gov.co/index.php/servicios-al-ciudadano/servicios-informacion/serie-notas-estadisticas</t>
  </si>
  <si>
    <t>PAI_GEDI_2.4</t>
  </si>
  <si>
    <t>Una (1) Nota estadística de tema por definir elaborada</t>
  </si>
  <si>
    <t>Avance esperado para el siguiente trimestre</t>
  </si>
  <si>
    <t>Se publicaron las siguientes notas estadísticas: 1. Personas mayores en Colombia: hacia la inclusión y participación, 2. Juventud en Colombia</t>
  </si>
  <si>
    <t>Los documentos se encuentran publicados en:  https://www.dane.gov.co/index.php/servicios-al-ciudadano/servicios-informacion/serie-notas-estadisticas</t>
  </si>
  <si>
    <t>Hito finalizado IV trimestre 2021. Se observa que esta disponible el archivo en la pagina web https://www.dane.gov.co/index.php/servicios-al-ciudadano/servicios-informacion/serie-notas-estadisticas</t>
  </si>
  <si>
    <t>PAI_GEDI_2.5</t>
  </si>
  <si>
    <t xml:space="preserve">Un (1) boletín con enfoque diferencial e interseccional en alianza con organizaciones externas, la academia, la sociedad civil y cooperación internacional elaborada </t>
  </si>
  <si>
    <t xml:space="preserve">Se elaboró y publicó un boletín que presenta un análisis comparativo y descriptivo acerca del mercado laboral y el trabajo no remunerado a partir  de la ENUT y de la GEIH. El boletín fue publicado en marzo  de 2021. </t>
  </si>
  <si>
    <t xml:space="preserve">Documento que se encuentra publicado en el siguiente link https://www.dane.gov.co/files/investigaciones/genero/publicaciones/boletin-diferencias-estadisticas-a-partir-GEIH-ENUT.pdf </t>
  </si>
  <si>
    <t>Hito finalizado II trimestre 2021. Se observa que esta disponible el archivo en la pagina web https://www.dane.gov.co/index.php/servicios-al-ciudadano/servicios-informacion/serie-notas-estadisticas</t>
  </si>
  <si>
    <t>PAI_GEDI_2.6</t>
  </si>
  <si>
    <t>Se publicó la nota estadística Población migrante venezolana, un panorama con enfoque de género, en conjunto con la organización Lady Smith</t>
  </si>
  <si>
    <t>La nota estadística se encuentra publicada en: https://www.dane.gov.co/index.php/servicios-al-ciudadano/servicios-informacion/serie-notas-estadisticas</t>
  </si>
  <si>
    <t>Hito finalizado III trimestre 2021. Se observa que esta disponible el archivo en la pagina web https://www.dane.gov.co/index.php/servicios-al-ciudadano/servicios-informacion/serie-notas-estadisticas</t>
  </si>
  <si>
    <t>PAI_GEDI_2.7</t>
  </si>
  <si>
    <t xml:space="preserve">El GEDI, se encuentra elaborando una nota en conjunto con la organización QUANTA, esta se encuentra en un avance del 50% del proceso de elaboración. </t>
  </si>
  <si>
    <t xml:space="preserve">Esta nota se encuentra en un ducumento en word. </t>
  </si>
  <si>
    <t>GEDI en conjunto con la organización QUANTA, elaboró y publicó  la nota "El tiempo de cuidado durante la pandemia del covid-19: ¿cuánto han cambiado las  brechas de género? "</t>
  </si>
  <si>
    <t>El documento se encuentra publicado en: https://cuidadoygenero.org/wp-content/uploads/2021/12/Cuidado-COVID-v2.pdf</t>
  </si>
  <si>
    <t>PAI_GEDI_3</t>
  </si>
  <si>
    <t>La Información aportará al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</si>
  <si>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Diecisiete (17) propuestas de contenido para el posicionamiento de las temáticas de enfoque diferencian e interseccional a trevés de las redes sociales del DANE, en reconocimiento de conmemoraciones afirmativas, generadas.</t>
  </si>
  <si>
    <t>PAI_GEDI_3.1</t>
  </si>
  <si>
    <t>Una (1) propuesta de contenido para la conmemoración el Día Internacional de la Mujer y la Niña en la Ciencia  (11 de febrero). generada</t>
  </si>
  <si>
    <t xml:space="preserve">Se propusieron Indicadores básicos de tenencia y uso de tecnologías de la información y comunicación - TIC en hogares y personas de 5 y más años de edad correspondiente al 2019 donde se analizaron los datos del Módulo TIC de la Encuesta Nacional de Calidad de Vida 2019 – MUJERES en lo referente a las
Actividades de uso de Internet por sexo, según departamentos del país y área (cabecera - centros poblados y rural disperso). 
Frecuencia de uso de Internet por sexo, según área (cabecera - centros poblados y rural disperso)
Habilidades en el uso del computador, según departamentos del país y área (cabecera - centros poblados y rural disperso)
Razón principal por la que la persona  no usa internet, según departamentos del país y área (cabecera - centros poblados y rural disperso)
</t>
  </si>
  <si>
    <t>Archivo propuesta en Excel</t>
  </si>
  <si>
    <t xml:space="preserve">Se propusieron y publicaron las gráficas y mensajes para las fechas conmemorativas consideradas.
</t>
  </si>
  <si>
    <t>Se prepararon piezas para difundir por redes sociales con información de la GEIH y la ENUT</t>
  </si>
  <si>
    <t xml:space="preserve">Las propuestas, para la conmemoración del día Internacional del Trabajo Doméstico, para la conmemoración del Día internacional de la mujer afrolatinoamericana, afrocaribeña y de la diáspora, la conmemoración del Día Internacional de la Mujer Indígena y la Nota estadística de Población fuera de la fuerza laboral con enfoque de género para el tercer trimestre se realizaron en su totalidad, igualmente se hicieron sugerencias al equipo de redes sociales y se retroalimentaron piezas finales. </t>
  </si>
  <si>
    <t>La propuesta de contenido para la conmemoración del día internacional de la niña, del Día Universal del Niño, del Día internacional de las personas con discapacidad y Día Internacional de Eliminación de la Violencia contra la Mujer con fecha 25 de noviembre, se realizaron sugerencias al equipo de redes sociales y se retroalimentaron piezas finales. Y por último se publicó la nota estadística con el objetivo de mostrar un panorama de la situación de las  mujeres rurales en Colombia y evidenciar las situaciones y desigualdades que esta población enfrenta.</t>
  </si>
  <si>
    <t xml:space="preserve">Hito finalizado I trimestre 2021 de acuerdo a lo planeado. (De acuerdo a la verificación documental realizada, se evidenció la realización de la propuesta de contenido para la conmemoración el Día Internacional de la Mujer y la Niña en la Ciencia  (11 de febrero). </t>
  </si>
  <si>
    <r>
      <t xml:space="preserve">Meta finalizada de acuerdo con lo planeado. Se cumplió con la elaboración propuesta de contenido para los temas propuestos.
Se sugiere como buena práctica; que los documentos elaborados, incluyan fecha de elaboración, el registro de quienes elaboran, revisan y aprueban.
Además </t>
    </r>
    <r>
      <rPr>
        <sz val="14"/>
        <color rgb="FF000000"/>
        <rFont val="Liberation Serif;Times New Roma"/>
        <family val="1"/>
        <charset val="1"/>
      </rPr>
      <t>Se recomienda asegurar la publicación oportuna en la página web institucional los documentos “Notas estadísticas y boletines c</t>
    </r>
    <r>
      <rPr>
        <sz val="14"/>
        <color rgb="FF000000"/>
        <rFont val="Segoe UI"/>
        <family val="1"/>
        <charset val="1"/>
      </rPr>
      <t>on enfoque diferencial e interseccional, producidos</t>
    </r>
  </si>
  <si>
    <t>PAI_GEDI_3.2</t>
  </si>
  <si>
    <t xml:space="preserve">Una (1) propuesta de contenido para la conmemoración del Día internacional de la mujer (8 de marzo) generada </t>
  </si>
  <si>
    <t xml:space="preserve">GEDI y el equipo de redes de DICE se reunieron a hacer un mapeo completo de indicadores para generar las piezas de divulgación del día d ela mujer. GEDI realizó retroalimentación y revisión de las piezas divulgadas, incluyendo temas de mercado laboral, ingresos propios, entre otras. </t>
  </si>
  <si>
    <t xml:space="preserve">Piezas día de la mujer disponibles en: https://twitter.com/DANE_Colombia/status/1368964729243197442?s=20
</t>
  </si>
  <si>
    <t xml:space="preserve">Hito finalizado I trimestre 2021 de acuerdo a lo planeado. </t>
  </si>
  <si>
    <t>PAI_GEDI_3.3</t>
  </si>
  <si>
    <t xml:space="preserve">Una (1) propuesta de contenido  para la conmemoración del Día internacional de la eliminación de la discriminación racial (21 de abril) generada </t>
  </si>
  <si>
    <t>Se prepararon piezas y se difundieron por redes sociales con información de la GEIH y la ENUT</t>
  </si>
  <si>
    <t>https://twitter.com/DANE_Colombia/status/1373686353410592775</t>
  </si>
  <si>
    <t>PAI_GEDI_3.4</t>
  </si>
  <si>
    <t>Una (1) propuesta de contenido para la conmemoración del Día Internacional de las Niñas en las Tecnologías de la Información y la Comunicación (TIC) (22 de abril) generada</t>
  </si>
  <si>
    <t>Finalmente no se publicaron piezas sobe esta conmemoración pero si para otras en el trimestre como el Día Nacional de la Afrocolombianidad (21 de mayo) y el Día del Padre (20 de junio).</t>
  </si>
  <si>
    <t>https://www.instagram.com/p/CPJB6FxpNpN/
https://www.instagram.com/p/CQWxFOrJ1On/</t>
  </si>
  <si>
    <t>PAI_GEDI_3.5</t>
  </si>
  <si>
    <t>Una (1) propuesta de contenido para la conmemoración el Día de la Maternidad Libre y Voluntaria (2do domingo de mayo) generada</t>
  </si>
  <si>
    <t>Piezas para conmemorar el día de la madre el 30 de mayo, usando como fuente la GEIH, ENUT y ECC.</t>
  </si>
  <si>
    <t>https://twitter.com/DANE_Colombia/status/1399042325192626179/photo/1</t>
  </si>
  <si>
    <t>PAI_GEDI_3.6</t>
  </si>
  <si>
    <t xml:space="preserve">Una (1) propuesta de contenido para la conmemoración el Día Mundial contra el Trabajo Infantil (12 de junio) generada </t>
  </si>
  <si>
    <t>Preparación y difusión de piezas con información del módulo de trabajo infantil de la GEIH.</t>
  </si>
  <si>
    <t>https://twitter.com/DANE_Colombia/status/1403783204901994496
https://twitter.com/DANE_Colombia/status/1403736350096904193
https://twitter.com/DANE_Colombia/status/1403731315090804736</t>
  </si>
  <si>
    <t>PAI_GEDI_3.7</t>
  </si>
  <si>
    <t>Una (1) propuesta de contenido para la conmemoración delDía Mundial de las Habilidades de la Juventud (15 de julio) generada.</t>
  </si>
  <si>
    <t>PAI_GEDI_3.8</t>
  </si>
  <si>
    <t>Una (1) propuesta de contenido para la conmemoración delDía Internacional del Trabajo Doméstico (22 de julio) generada</t>
  </si>
  <si>
    <t>Se elaboró la propuesta, para la conmemoración del día Internacional del Trabajo Doméstico, se hicieron sugerencias al equipo de redes sociales y se retroalimentaron piezas finales</t>
  </si>
  <si>
    <t>Esta nota se encuentra enel siguiente link https://twitter.com/DANE_Colombia/status/1418257538647220224 y en el https://twitter.com/DANE_Colombia/status/1418353194443452417</t>
  </si>
  <si>
    <t xml:space="preserve">Hito finalizado III trimestre 2021 de acuerdo a lo planeado. </t>
  </si>
  <si>
    <t>PAI_GEDI_3.9</t>
  </si>
  <si>
    <t>Una (1) propuesta de contenido para la conmemoración del Día internacional de la mujer afrolatinoamericana, afrocaribeña y de la diáspora (25 de Julio Día) generada</t>
  </si>
  <si>
    <t>Se elaboró la propuesta de contenido para la conmemoración del Día internacional de la mujer afrolatinoamericana, afrocaribeña y de la diáspora, se hicieron sugerencias al equipo de redes sociales y se retroalimentaron piezas finales.</t>
  </si>
  <si>
    <t xml:space="preserve">Esta nota estadística se encuentra en el siguiente link  https://twitter.com/DANE_Colombia/status/1419329089232572422 </t>
  </si>
  <si>
    <t>PAI_GEDI_3.10</t>
  </si>
  <si>
    <t xml:space="preserve">Una (1) propuesta de contenido para la conmemoración del Día Internacional de la Juventud (24 de agosto) generada </t>
  </si>
  <si>
    <t>Se elaboró propuesta de contenido para la conmemoración del Día Internacional de la Juventud, se hicieron sugerencias al equipo de redes sociales y se retroalimentaron piezas finales</t>
  </si>
  <si>
    <t xml:space="preserve">Esta nota estadística se encuentra en el siguiente link https://twitter.com/DANE_Colombia/status/1415833468366426114  </t>
  </si>
  <si>
    <t>PAI_GEDI_3.11</t>
  </si>
  <si>
    <t>Una (1) propuesta de contenido para la conmemoración del Día Internacional de la Mujer Indígena (5 de septiembre) generado</t>
  </si>
  <si>
    <t>Se elaboró propuesta de contenido para la conmemoración del Día Internacional de la Mujer Indígena, se hicieron sugerencias al equipo de redes sociales y se retroalimentaron piezas finales.</t>
  </si>
  <si>
    <t>Esta nota estadística se encuentra en el siguiente link  https://twitter.com/DANE_Colombia/status/1434563616573956100</t>
  </si>
  <si>
    <t>PAI_GEDI_3.12</t>
  </si>
  <si>
    <t>Una (1) Nota estadística, elaborada</t>
  </si>
  <si>
    <t xml:space="preserve">Nota estadística de Población fuera de la fuerza laboral con enfoque de género </t>
  </si>
  <si>
    <t>Esta nota estadística se encuentra en el siguiente link https://www.dane.gov.co/index.php/servicios-al-ciudadano/servicios-</t>
  </si>
  <si>
    <t>PAI_GEDI_3.13</t>
  </si>
  <si>
    <t>Una (1) propuesta de contenido para la conmemoración del día internacional de la niña (11 de octubre) generado</t>
  </si>
  <si>
    <t>Se elaboró la propuesta de contenido para la conmemoración del día internacional de la niña, se hicieron sugerencias al equipo de redes sociales y se retroalimentaron piezas finales.</t>
  </si>
  <si>
    <t xml:space="preserve">El contenido se encuentra en: https://twitter.com/DANE_Colombia/status/1447562858879926274 </t>
  </si>
  <si>
    <t xml:space="preserve">Hito finalizado IV trimestre 2021 de acuerdo a lo planeado. </t>
  </si>
  <si>
    <t>PAI_GEDI_3.14</t>
  </si>
  <si>
    <t>Una (1) propuesta de contenido para la conmemoración del Día Internacional de las Mujeres Rurales (15 de octubre) generado</t>
  </si>
  <si>
    <t>Se publicó la nota estadística "Mujeres rurales en Colombia 2020"</t>
  </si>
  <si>
    <t>El documento se encuentra publicado en:  https://www.dane.gov.co/index.php/servicios-al-ciudadano/servicios-informacion/serie-notas-estadisticas</t>
  </si>
  <si>
    <t>PAI_GEDI_3.15</t>
  </si>
  <si>
    <t>Una (1) propuesta de contenido para la conmemoración del Día Universal del Niño (El 20 de noviembre) generado</t>
  </si>
  <si>
    <t>Se elaboró la propuesta de contenido para la conmemoración del Día Universal del Niño, se hicieron sugerencias al equipo de redes sociales y se retroalimentaron piezas finales.</t>
  </si>
  <si>
    <t>El contenido se encuentra en: https://twitter.com/DANE_Colombia/status/1462142952403255302</t>
  </si>
  <si>
    <t>PAI_GEDI_3.16</t>
  </si>
  <si>
    <t>Una (1) propuesta de contenido para la conmemoración del Día que Colombia conmemora el ejercicio del voto de las mujeres (1º de diciembre) generado</t>
  </si>
  <si>
    <t xml:space="preserve">Se priorizo el Día Internacional de Eliminación de la Violencia contra la Mujer con fecha 25 de noviembre. Se realizó publicación </t>
  </si>
  <si>
    <t xml:space="preserve">El contenido se encuentra en https://twitter.com/DANE_Colombia/status/1464029998298411017
https://twitter.com/DANE_Colombia/status/1464030004493406210
</t>
  </si>
  <si>
    <t>PAI_GEDI_3.17</t>
  </si>
  <si>
    <t>Una (1) propuesta de contenido para la conmemoración del Día internacional de las personas con discapacidad (3 de diciembre) generado</t>
  </si>
  <si>
    <t>Se elaboró la propuesta de contenido para  conmemoración del Día internacional de las personas con discapacidad, se hicieron sugerencias al equipo de redes sociales y se retroalimentaron piezas finales.</t>
  </si>
  <si>
    <t>El contenido se encuentra en: https://twitter.com/DANE_Colombia/status/1466922699058462721</t>
  </si>
  <si>
    <t>PAI_GEDI_4</t>
  </si>
  <si>
    <t>Una (1) estrategia de divulgación de estadísticas con enfoque diferencial e interseccional mediante la participación en escenarios estratégicos, implementada</t>
  </si>
  <si>
    <t>PAI_GEDI_4.1</t>
  </si>
  <si>
    <t>Diez (10) presentaciones de datos estadísticos con enfoque diferencial e interseccional divulgadas.</t>
  </si>
  <si>
    <t xml:space="preserve">Durante el primer trimestre se elboraron dos presentaciones para la participación del Director General tres eventos organizados por externos durante el mes de Febrero, incluyendo el Foro “Mujer y Desarrollo Económico” del Ministerio de Comercio, Industria y Turismo y el Encuentro de Organizaciones de Mujeres organizado por la Asamblea departamental de Caquetá. </t>
  </si>
  <si>
    <t xml:space="preserve">está en la pagina web del DANE: https://www.dane.gov.co/files/investigaciones/planes-departamentos-ciudades/210219-Caqueta-Florencia-GEDI-v-completa.pdf </t>
  </si>
  <si>
    <t>No se presenta reporte de avance</t>
  </si>
  <si>
    <t xml:space="preserve">Durante el tercer trimestre de 2021, hemos generado las siguientes presentaciones: 
- Presentación sobre Brecha Salarial de Género en Colombia (Notas Estadísticas). 
Presentación sobre división sexual del trabajo para el Gender Statics Expert Group Conference (septiembre 2021). 
- Presentación sobre pobreza con enfoque de género para el Gender Statics Expert Group Conference (septiembre 2021)
</t>
  </si>
  <si>
    <t>Estas notas estadisticas se encuentra en un ducumento en POWER POINT. Y en el link https://www.dane.gov.co/index.php/servicios-al-ciudadano/servicios-informacion/serie-notas-estadisticas</t>
  </si>
  <si>
    <t xml:space="preserve">Se generaron las siguientes presentaciones: 1. Presentación sobre adultos mayores 
2. Presentación sobre microempresas y ocupados 
3. Presentación sobre actividades de cuidado en el total nacional y Medellín A.M 
4. Presentación en audiencia pública sobre autonomía económica.
5. Presentación sobre población migrante en webinar del 17 de diciembre.
</t>
  </si>
  <si>
    <t>Presentaciones en POWERPOINT</t>
  </si>
  <si>
    <t xml:space="preserve">Durante el primer trimestre se elaboraron dos presentaciones para la participación del Director General tres eventos organizados por externos durante el mes de Febrero, incluyendo el Foro “Mujer y Desarrollo Económico” del Ministerio de Comercio, Industria y Turismo y el Encuentro de Organizaciones de Mujeres organizado por la Asamblea departamental de Caquetá.
Con ocasión del día de la Mujer se organizaron dos eventos:
1. Población fuera de la fuerza laboral (inactiva) en Colombia, un análisis con perspectiva de género. 
2. Webinar de resultados de los 4 primeros meses de recolecció de la ENUT. Llegando con esto el de dar cumplimiento a lo esperado 
</t>
  </si>
  <si>
    <t>No se presenta reporte de avance para el II trimestre</t>
  </si>
  <si>
    <t xml:space="preserve">Durante este tercer trimestre de 2021 para este Meta se generaron las siguientes presentaciones: 
- Brecha Salarial de Género en Colombia (Notas Estadísticas). 
- División sexual del trabajo para el Gender Statics Expert Group Conference (septiembre 2021). 
- Pobreza con enfoque de género para el Gender Statics Expert Group Conference (septiembre 2021)
- Igualmente durante este trimestre se realizó el Evento Brecha Salarial de Género en Colombia. 
Cumpliendo de esta manera con cada uno de los Hitos para cumplir con la Meta propuesta  
</t>
  </si>
  <si>
    <t>En las Notas Estadísticas se encuentran mediciones que hacen parte de la producción estadística regular, así como mediciones que hacen parte de la línea de Estadísticas Experimentales. Se destaca el énfasis en la transversalización del enfoque diferencial e interseccional</t>
  </si>
  <si>
    <t>Meta finalizada de acuerdo con lo planeado. Se cumplió con la elaboracion de diez (10) presentaciones de datos estadísticos con enfoque diferencial e interseccional divulgadas.</t>
  </si>
  <si>
    <t>PAI_GEDI_4.2</t>
  </si>
  <si>
    <t>Cuatro (4) eventos organizados por el Grupo de Enfoque Diferencial e Interseccional para la generación de diálogos estratégicos que potencien el uso de estadísticas con enfoque diferencial e interseccional</t>
  </si>
  <si>
    <t xml:space="preserve">Con ocasión del día de la Mujer se organizaron dos eventos:
1. Población fuera de la fuerza laboral (inactiva) en Colombia, un análisis con perspectiva de género. 
2. Webinar de resultados de los 4 primeros meses de recolecció de la ENUT. </t>
  </si>
  <si>
    <t xml:space="preserve">  Las publicaciones y videos de eventos se encuentran en el canal oficial de youtube del DANE. Sobre inactividad, se encuentra en el siguiente link https://www.dane.gov.co/index.php/estadisticas-por-tema/enfoque-diferencial-e-interseccional/enfoque-de-genero) y el de resultados de la ENUT (acá el video: https://www.youtube.com/watch?v=n-YTfixxtzk).</t>
  </si>
  <si>
    <t>Evento Brecha Salarial de Género en Colombia</t>
  </si>
  <si>
    <t>Esta nota estadistica se encuentra en el link https://www.youtube.com/watch?v=RXcHX67EzWM</t>
  </si>
  <si>
    <t>PAI_GEDI_5</t>
  </si>
  <si>
    <t>3. Construcción</t>
  </si>
  <si>
    <t>Una (1) estrategia de inclusión del enfoque diferencial e interseccional en el proceso de producción de datos estadísticos mediante recomendaciones formuladas a operaciones estadísticas</t>
  </si>
  <si>
    <t>PAI_GEDI_5.1</t>
  </si>
  <si>
    <t>Tres (3) propuestas de fortalecimiento a formularios y operaciones estadísticas del DANE elaboradas</t>
  </si>
  <si>
    <t xml:space="preserve">Se realizaron propuestas específicas para incorporar el enfoque de género en el diseño del Censo Económico 2021 (CE2021) mediante la introducción de elementos que permitan principalmente i) incorporar el enfoque de género en sus formularios y procesos generales de captación de información estadística y ii) detectar los establecimientos o unidades económicas a cargo de la provisión de servicios relacionados con la Economía del Cuidado. </t>
  </si>
  <si>
    <t xml:space="preserve">El GEDI realizó retroalimentación y propuestas del formulario de la Encuesta Pulso de la Migración, para su fortalecimiento en enfoque diferencial. 
2. El GEDI ha acompañado el mejoramiento del formulario de Pulso Social, proponiendo los módulos especializados en anticoncepción y gestión menstrual. 
3. El GEDI realizó análisis y propuestas de mejoramiento a la ENA (Encuesta Nacional Agropecuaria) 
</t>
  </si>
  <si>
    <t>La propuesta de la Encuesta Pulso de la Migración esta se encuentra en Execel, El mejoramiento de pulso social se encuentra en PDF y la Propuesta al formulario de la ENA se encuentra en un ducumento en word.</t>
  </si>
  <si>
    <t>Se realizó el seguimiento a la aplicación del módulo de cuidado en el censo experimental y la retroalimentación a los cuadros de salida de la ENUT junto a la propuesta del anexo especializado en cuidado.</t>
  </si>
  <si>
    <t>Documentos en word</t>
  </si>
  <si>
    <t xml:space="preserve">Se realizaron propuestas específicas para incorporar el enfoque de género en el diseño del Censo Económico 2021 (CE2021) mediante la introducción de elementos que permitan principalmente i) incorporar el enfoque de género en sus formularios y procesos generales de captación de información estadística y ii) detectar los establecimientos o unidades económicas a cargo de la provisión de servicios relacionados con la Economía del Cuidado.
Gedi finalizó el apartado metodológico del documento de la Cepal que le fue asignado al DANE. Este tiene como finalidad presentar estos distintos ejes de discusión metodológica para las mediciones de uso del tiempo que están presentes tanto en la literatura sobre la temática como en la experiencia de los países, de forma que sea útil para informar y guiar las decisiones metodológicas que cada país debe tomar según su contexto particular. Con estos documentos se logró la meta trazada para este trimestre 
</t>
  </si>
  <si>
    <t>Gedi finalizó desde el trimestre anterior el apartado metodológico del documento de la Cepal que le fue asignado al DANE. Este tiene como finalidad presentar estos distintos ejes de discusión metodológica para las mediciones de uso del tiempo que están presentes tanto en la literatura sobre la temática como en la experiencia de los países, de forma que sea útil para informar y guiar las decisiones metodológicas que cada país debe tomar según su contexto particular</t>
  </si>
  <si>
    <t>Dentro de los hitos para cumplir con esta meta el GEDI realizó retroalimentación y propuestas al formulario de la Encuesta Pulso de la Migración, para su fortalecimiento en enfoque diferencial, igualmente ha acompañado el mejoramiento del formulario de Pulso Social, proponiendo los módulos especializados en anticoncepción y gestión menstrual y por último el GEDI realizó análisis y propuestas de mejoramiento a la ENA (Encuesta Nacional Agropecuaria) llegando con estas actividades realizadas al cumplimiento de los porcentajes propuestos para este tercer trimestre</t>
  </si>
  <si>
    <t>Meta finalizada según lo planeado. Se cumplió con la elaboracion de un (1) documento de recomendaciones metodológicas a Encuestas de Uso del Tiempo en la región de Latinoamérica y el Caribe, como capítulo de la Guía liderada por la División de Asuntos de Género de la Cepal</t>
  </si>
  <si>
    <t>PAI_GEDI_5.2</t>
  </si>
  <si>
    <t>Un (1) documento de recomendaciones metodológicas a Encuestas de Uso del Tiempo en la región de Latinoamérica y el Caribe, como capítulo de la Guía liderada por la División de Asuntos de Género de la Cepal</t>
  </si>
  <si>
    <t>Gedi finalizó el apartado metodológico del documento de la Cepal que le fue asignado al DANE. Este tiene como finalidad presentar estos distintos ejes de discusión metodológica para las mediciones de uso del tiempo que están presentes tanto en la literatura sobre la temática como en la experiencia de los países, de forma que sea útil para informar y guiar las decisiones metodológicas que cada país debe tomar según su contexto particular</t>
  </si>
  <si>
    <t xml:space="preserve">Documento en wort </t>
  </si>
  <si>
    <t>Dirección - GIT Relacionamiento</t>
  </si>
  <si>
    <t>PAI_RELACIONA_1</t>
  </si>
  <si>
    <t>E. Gestión Pública Admirable</t>
  </si>
  <si>
    <t>Aporte Directo</t>
  </si>
  <si>
    <t>El aumento en un 8% en las solicitudes de intercambio de conocimientos, y misiones o visitas técnicas por entidades y organismos internacionales aportará 100% al cumplimiento del objetivo estratégico de una gestión pública admirable, que entre otras cosas, busca el mejoramiento institucional en todos los niveles y un posicionamiento estratégico del DANE en escenarios internacionales</t>
  </si>
  <si>
    <t>14.   Gestión del conocimiento y la innovación</t>
  </si>
  <si>
    <t>Aumentar en un 8% las solicitudes de intercambio de conocimientos, misiones o visitas técnicas por entidades y organismos internacionales, con respecto a la meta cuatrienal del 36%</t>
  </si>
  <si>
    <t>PAI_RELACIONA_1.1</t>
  </si>
  <si>
    <t xml:space="preserve">Una (1) Matriz con las solicitudes de intercambio de conocimiento, misiones de la vigencia actualizada </t>
  </si>
  <si>
    <t>Teniendo en cuenta que para el año 2021 se planteó como meta, aumentar en un 8% las solicitudes de intercambio de conocimientos, misiones y eventos por entidades y organismos internacionales, para el primer trimestre se alcanzó un 2% de la meta. La Oficina de Relacionamiento trabajó de forma articulada con las diferentes direcciones técnicas del DANE, y con base a la posición en la que se encuentra el instituto actualmente en el escenario global, se ha evidenciado un crecimiento en el número de solicitudes y requerimientos que tienen como objetivo permitir la participación activa del DANE en la comunidad estadística internacional. Lo anteiror, permitió alcanzar el avance esperado para este periodo.</t>
  </si>
  <si>
    <t xml:space="preserve">Tablero de control con solicitudes de demanda y oferta de intercambio de conocimiento, misiones, eventos y videoconferencias. </t>
  </si>
  <si>
    <t xml:space="preserve">Mediante el trámite de 119 solicitudes/requerimientos internacionales durante el II trimestre se alcanzó un 2,17% del total de la meta anual establecida (8%), contribuyendo a que el avance semestral frente a la meta anual sea del 4,17% 
 (229 solicitudes).
La Oficina de Relacionamiento  entendiendo que el DANE es el coordinador del Sistema Estadístico Nacional - SEN,  ha enfocado sus esfuerzos en el establecimiento de alianzas estratégicas con actores estratégicos del ambito  internacional con el fin de fortalecer las capacidades estadísticas nacionales.
</t>
  </si>
  <si>
    <t xml:space="preserve">Mediante el trámite de 125 solicitudes/requerimientos internacionales durante el III trimestre se alcanzó un 2,22% del total de la meta anual establecida (8%), contribuyendo a que el avance semestral frente a la meta anual sea del 6,39%  (350solicitudes).
La Oficina de Relacionamiento  entendiendo que el DANE es el coordinador del Sistema Estadístico Nacional - SEN,  ha enfocado sus esfuerzos en el establecimiento de alianzas estratégicas con actores estratégicos del ambito  internacional con el fin de fortalecer las capacidades estadísticas nacionales.
</t>
  </si>
  <si>
    <t xml:space="preserve">Mediante el trámite de 60 solicitudes/requerimientos internacionales durante el III trimestre el cual tuvo un aporte 1,6% con respecto al avance de la meta anual establecida (8%), y en donde se identificó un avance porcentual del 100% dando cumplimiento con la meta establecida para el 2021.
</t>
  </si>
  <si>
    <t xml:space="preserve">Una (1) matriz  de oferta y demanda </t>
  </si>
  <si>
    <t>"
Mediante el trámite de 110  solicitudes/requerimientos internacionales durante el I trimestre se aportó un 2% al avance de la meta anual establecida (8%), de tal forma que para el periodo de corte, el avance porcentual de la meta final es del 25%
Cabe resaltar la suscripción de un memorando de entendimiento con el Banco Interamericano de Desarrollo -BID  (28 de enero de 2021) y la participación del DANE en la 52ava sesión de la Comisión Estadística de Naciones Unidas (1 al 5 de marzo de 2021), donde además de participar en las sesiones oficiales y eventos paralelos, logró establecer intercambio de comunicaciones  con diferentes actores de la comunidad estadística a fin de identificar posibles líneas de trabajo "</t>
  </si>
  <si>
    <t xml:space="preserve">
Mediante el trámite de 1 19 solicitudes/requerimientos internacionales durante el I trimestre se aportó un 2,17% al avance de la meta anual establecida (8%), de tal forma que para el periodo de corte, el avance porcentual de la meta final es del 52%
Cabe resaltar la suscripción de un convenio con el Instituto Distrital de Recreación y Deporte – IDRD   (30 de junio de 2021) y la participación del DANE en la  XX Reunión del Comité Ejecutivo CEA-CEPAL( 7 y 8 de abril 2021),  PARIS-21 Board Meeting (Abril 1 de 2021),  la 69ª sesión plenaria de la Conferencia de Estadísticos Europeos - UNECE  (24 y 25 de junio de 2021) y  la 18ª reunión del Comité de Estadística y Política Estadística de la OCDE (21 y 22 de junio de 2021), en este último se destacó la labor del DANE por los buenos progresos en la aplicación de las recomendaciones del Comité de l OCDE para el Examen de Adhesión del sistema estadístico.</t>
  </si>
  <si>
    <t>Mediante el trámite de 125 solicitudes/requerimientos internacionales durante el III trimestre el cual tuvo un aporte 2,2% con respecto al avance de la meta anual establecida (8%), y en donde se identificó un avance porcentual del 76% sobrepasando la meta establecida para el III trimestre en 1% por encima.</t>
  </si>
  <si>
    <t xml:space="preserve">Mediante el trámite de 414 solicitudes/requerimientos internacionales durante el 2021 se dio cumplimiento a la meta establecida del 8%  el cual contribuye a la meta final del 36% establecida a darse para el 2022. Así mismo, se logro firmar 4 convenios nacionales e internacionales que permiten continuar posicionando al dane a nivel nacional e internacional 
</t>
  </si>
  <si>
    <t>FORTALECIMIENTO DE LA CAPACIDAD TÉCNICA Y ADMINISTRATIVA DE LOS PROCESOS DE LA ENTIDAD NACIONAL</t>
  </si>
  <si>
    <t>CAPA_TEC</t>
  </si>
  <si>
    <t>DOCUMENTOS DE LINEAMIENTOS TÉCNICOS</t>
  </si>
  <si>
    <t>C-0499-1003-6-0-0499053-02</t>
  </si>
  <si>
    <t xml:space="preserve"> COOP_2021_DLT </t>
  </si>
  <si>
    <t>Meta finalizada  de acuerdo con lo planeado. Para el calculo de la disminución del 8% no ha sido posible con la información aportada. Aumentar en un 8% las solicitudes de intercambio de conocimientos, misiones o visitas técnicas por entidades y organismos internacionales, con respecto a la meta cuatrienal del 36%</t>
  </si>
  <si>
    <t>PAI_RELACIONA_1.2</t>
  </si>
  <si>
    <t>Cuatro (4) convenios gestionados o ejecutados según sea el alcance</t>
  </si>
  <si>
    <t>Se llevó a cabo el pasado mes de enero un convenio entre el Banco Interamericano de Desarrollo -BID  y el DANE con el objetivo de desarrollar una consultoría para prueba piloto para la inclusión de módulo de ciberdelitos en Iniciativa para la Encuesta de Victimización Delictiva en Latinoamérica y el Caribe (VICLAC) adaptado para la Encuesta de Convivencia y Seguridad Ciudadana – ECSC</t>
  </si>
  <si>
    <t>Contrato entre el Banco Interamericano de Desarrollo -BID  y el DANE</t>
  </si>
  <si>
    <t>Se llevó a cabo el pasado mes de junio un convenio entre el Instituto Distrital de Recreación y Deporte – IDRD y el DANE con el objetivo de aunar esfuerzos técnicos administrativos y financieros para el diseño e implementación de la cuenta satélite del deporte para Bogotá en el marco del modelo genérico del proceso estadístico GSBPMC</t>
  </si>
  <si>
    <t xml:space="preserve">Convenio Interadministrativo celebrado entre el Instituto Distrital de Recreación y Deporte – IDRD y Departamento Administrativo Nacional de Estadística (DANE) y el Fondo Rotatorio del Departamento Administrativo Nacional de Estadística – FONDANE </t>
  </si>
  <si>
    <t xml:space="preserve">El pasado mes de septiembre, el Departamento Adminitrativo Nacional Estadística- DANE junto con el Organización de las Naciones Unidas para la Alimentación y la Acricultura FAO llevaron adelante el desarrollo y firma de una carta acuerdo cuyo objetivo sera contribuir al desarrollo de herramientas para la medición y monitoreio apropiado del ODS 2.4.1 Y ODS 1.2.3
 </t>
  </si>
  <si>
    <t xml:space="preserve">Carta Acuerdi entre el Departamento Administrativo Nacional de Estadística DANE y Organización de las Naciones Unidas para la Alimentación y la Acricultura FAO </t>
  </si>
  <si>
    <t xml:space="preserve">Frente al presente Hito, es importante mencionar que se dio cumplimiento a los Cuatro (4) convenios los cuales se enlistan a continuación:
1. Convenio DANE-MINDEPORTE para de desarrollo de la cuenta satelite del deporte.
2. Convenio DANE-IDRD para diseño de la cuenta satelite del deporte.
3. Carta Acuerdo DANE-FAO parala medición y formación in situ de los indicadores 2.4.2 y 12.3.1.a
4. Memorando de Entendimiento entre Fondo para la accion y DANE </t>
  </si>
  <si>
    <t xml:space="preserve">Cuatro (4) convenios firmados </t>
  </si>
  <si>
    <t>PAI_RELACIONA_2</t>
  </si>
  <si>
    <t>La planeación, ejecución y evaluación de la sesión de la Conferencia Estadística de las Américas de la CEPAL en Bogotá en el 2021 aportará 100%  al cumplimiento del objetivo estratégico de una gestión pública admirable, teniendo en cuenta que en el marco de la X reunión de la CEA CEPAL que tuvo lugar en el 2019 en Santiago de Chile, Colombia fue elegido como Presidente del Comité Ejecutivo de la CEA-CEPAL para el periodo 2020-2021, lo cual le ha permitido aumentar su participación tanto a nivel regional como a nivel global en representación de los países miembros de la CEA.</t>
  </si>
  <si>
    <t>Una (1) planeación, ejecución y evaluación de la sesión de la Conferencia Estadística de las Américas de la CEPAL en Bogotá en el 2021, finalizado</t>
  </si>
  <si>
    <t>PAI_RELACIONA_2.1</t>
  </si>
  <si>
    <t>Una (1) agenda comentada de la Conferencia Estadística de las Américas en el mes de noviembre de 2021 finalizado</t>
  </si>
  <si>
    <t>1 agenda tentativa para el desarrollo de la  Undécima Reunión de la Conferencia Estadística de las Américas de la Comisión Económica para América Latina y el Caribe</t>
  </si>
  <si>
    <t>Programa Agenda preliminar Undécima Reunión de la Conferencia Estadística de las Américas de la Comisión Económica para América Latina y el Caribe</t>
  </si>
  <si>
    <t xml:space="preserve">Para el correcto desarrollo de la  Conferencia Estadística de las Américas de la Comisión Económica para América Latina y el Caribe,  el DANE junto con la CEPAL trabajaron en el desarrollo del programa - agenda, el cual fue la hoja de ruta para el correcto desarrollo de la conferencia realizada del 23 al 25 de noviembre. Cabe resaltar que esta Conferencia fuera liderara y presidida por el DANE.  </t>
  </si>
  <si>
    <t>Programa - Agenda CEA-CEPAL</t>
  </si>
  <si>
    <t>Con el objetivo de empezar el desarrollo de la Undécima Reunión de la Conferencia Estadística de las Américas de la Comisión Económica para América Latina y el Caribe el DANE en su rol de Presidente junto con la CEPAL desarrollaron la primer propuesta del programa preliminar que tendrá como objetivo establecer e identificar las principales temáticas y prioridades desarrollarse en la Conferencia la cual está prevista desarrollarse del 23 al 25 de noviembre.</t>
  </si>
  <si>
    <t>Teniendo en cuenta que el Departamento Administrativo Nacional de Estadística DANE presidio el Comité Ejecutivo de la Conferencia Estadística de las Américas de la Comisión Económica para América Latina y el Caribe (CEPAL) para el periodo 2020-2021, el DANE junto con la CEPAL lideraron el correcto desarrollo de las diversas acciones  para el desarrollo de XI Reunión de la Conferencia Estadística de las Américas de la CEPAL, la cual se desarrollo de forma exitosa  del 23 al 25 de noviembre el cual tuvo como objetivo  revisar los avances y desafíos para la modernización de las legislaciones estadísticas nacionales y la consolidación de los sistemas estadísticos nacionales, organizar las perspectivas regionales sobre el uso de nuevas metodologías y fuentes alternativas de información para la producción estadística, examinar los resultados de los Grupos de Trabajo bienales de 2020-2021 y aprobar la creación de Grupos de Trabajo para el periodo de 2022-2021.</t>
  </si>
  <si>
    <t>Meta finalizada de acuerdo con lo planeado. Se cumplió con la planeación, ejecución y evaluación de la sesión de la Conferencia Estadística de las Américas de la CEPAL en Bogotá en el 2021, finalizado</t>
  </si>
  <si>
    <t>PAI_RELACIONA_2.2</t>
  </si>
  <si>
    <t xml:space="preserve">Un (1) documento que refleje los acuerdos llevados a cabo durante el desarrollo de la XI reunión de la Conferencia Estadística de las Américas en el mes de noviembre de 2021 </t>
  </si>
  <si>
    <t>Teniendo en cuenta que la Conferencia Estadística de las Américas de la Comisión Económica para América Latina y el Caribe (CEPAL) se desarrollo de forma exitosa del 23 al 25 de noviembre, el DANE, junto con la CEPAL desarrollaron la resolución del evento, que contiene los diversos acuerdos, compromisos y pasos a seguir para el bienio entrante.</t>
  </si>
  <si>
    <t>Resolución Undécima Reunión Conferencia Estadística Américas 2021</t>
  </si>
  <si>
    <t xml:space="preserve">Censo Económico </t>
  </si>
  <si>
    <t>Censo Económico</t>
  </si>
  <si>
    <t>PAI_CE_1</t>
  </si>
  <si>
    <t>El Conteo Nacional de Unidades Económicas contribuye 100% con el objetivo estratégico de asegurar la calidad estadística en procesos y resultados. Su aplicación proporcionará la actualización de la informacion de los establecimientos que desarrollan actividades industriales, comerciales, de servicios, construcción y transporte, las cuales son el insumo para el calculo de las variables macroeconómicas utilizadas a nivel regional y nacional que contribuyen a fortalecer la capacidad estadística del DANE.</t>
  </si>
  <si>
    <t>4. Recolección</t>
  </si>
  <si>
    <t>Un (1) Conteo Nacional de Unidades Económicas para la conformación del Marco Censal a nivel nacional realizado.</t>
  </si>
  <si>
    <t>Proyecto de Inversión</t>
  </si>
  <si>
    <t>PAI_CE_1.1</t>
  </si>
  <si>
    <t>Tres (3) informes de cobertura del conteo nacional de unidades económicas.</t>
  </si>
  <si>
    <t>Se realizaron dos informes operativos del Conteo Nacional UE, en los cuales se resumen las coberturas operativas de los municipios intervenidos en el operativo.</t>
  </si>
  <si>
    <t>• 28022021_FORMATO_PRIMER_INFORME_OPERATIVO_CONTEO
• 31032021_FORMATO_SEGUNDO_INFORME_OPERATIVO_CONTEO</t>
  </si>
  <si>
    <t>Se realizó un informe operativo del Conteo Nacional UE, en el cual se resumen las coberturas operativas de los municipios intervenidos en el operativo.</t>
  </si>
  <si>
    <t>• 30042021_FORMATO_TERCER_INFORME_OPERATIVO_CONTEO (1)</t>
  </si>
  <si>
    <t>El GIT Censo Económico realizó 2 informes operativos del Conteo Nacional UE del 15 de febrero al 30 de marzo, los cuales describen el avance de la cobertura operativa en los municipios intervenidos. El tercer informe se encuentra proyectado para el 30 de abril de acuerdo a la finalización del operativo en mención.</t>
  </si>
  <si>
    <t>• El GIT Censo Económico realizó 1 informe operativo del Conteo Nacional UE del 01 al 30 de abril, en el cual se describe el avance consolidado de la cobertura operativa en los municipios intervenidos.
• El GIT Censo Económico realizó 1 avance del informe final del Conteo Nacional de Unidades Económicas del 15 de mayo al 30 de junio, el cual se especifican los resultados del operativo y la respectiva cobertura. El informe final se encuentra proyectado para el 30 de julio de acuerdo a la finalización del operativo en las áreas no municipalizadas.
• El GIT Censo Económico realizó 1 avance de la base de datos censal a partir del conteo de unidades económicas del 15 de mayo al 30 de junio, en la cual se encuentran: tabla de edificaciones, unidades económicas, los respectivos dominios, las tablas de identificación geográfica - DIVIPOLA y las tablas requeridas para el análisis y generación de indicadores. La base de datos alfanumérica del marco censal final se encuentra proyectada para el 30 de julio de acuerdo a la finalización del operativo en los departamentos de Valle, Nariño, Amazonas, Guainía y Vaupés.</t>
  </si>
  <si>
    <t>• Se realizó 1 base de datos alfanumérica del marco censal cual contiene indicadores calculados para cada nivel territorial organizados en cuatro temáticas:
(1) Unidades económicas por sector económico: industria, comercio, servicios, construcción y transporte.
 (2) Unidades económicas por tipo: establecimientos fijos, semifijos, vivienda con actividad económica y los puestos móviles.
 Estos últimos corresponden a la economía de la calle. 
(3) Unidades económicas según vacancia, que se divide en unidades ocupadas y desocupadas
 (4) Edificaciones que al momento de la recolección de información del CNUE, se encontraban en obra (edificaciones en obra).   Estos Indicadores fueron generados por el GIT-I+D de la DIG.
• Se realizó un informe final del Conteo Nacional de Unidades Económicas del 15 de mayo al 30 de julio, en el cual se detallan los aspectos del diseño del operativo como la convocatoria, aprendizaje y esquema operativo; en la etapa operativa se especifican los aspectos principales de la sensibilización, recolección, supervisión, cobertura e instrumentos de recolección; para finalmente detallar el total de unidades económicas registradas, factores de calidad, oportunidad y las estrategias de recolección seleccionadas a partir de la situación presentada en el  marco de la pandemia por Covid-19.</t>
  </si>
  <si>
    <t>Meta finalizada en el III trimestre</t>
  </si>
  <si>
    <t>DESARROLLO CENSO ECONOMICO NACIONAL</t>
  </si>
  <si>
    <t>Bases de Datos del Marco Geoestadístico Nacional CE</t>
  </si>
  <si>
    <t>C-0401-1003-28-0-0401003-02</t>
  </si>
  <si>
    <t>• CENSO_ECONOMICO_2021_DIG_BDMGN
• CENSO_ECONOMICO_2021_DIG_BDMGN
• CENSO_ECONOMICO_2021_DIMPE_BDMGN
• CENSO_ECONOMICO_2021_DIRPEN_BDMGN
• CENSO_ECONOMICO_2021_LOG_BDMGN
• CENSO_ECONOMICO_2021_SECGEN_BDMGN
• CENSO_ECONOMICO_2021_SISTEMAS_BDMGN</t>
  </si>
  <si>
    <t>Javier Rubiano Quiroga</t>
  </si>
  <si>
    <t xml:space="preserve">Hito finalizado en el segundo trimestre
</t>
  </si>
  <si>
    <t>De acuerdo con lo reportado por la dependencia, se da cumplimiento a la meta: "Un (1) Conteo Nacional de Unidades Económicas para la conformación del Marco Censal a nivel nacional ", cumplimiento finalizado en el tercer trimestre de 2021.</t>
  </si>
  <si>
    <t>5. Procesamiento</t>
  </si>
  <si>
    <t>PAI_CE_1.2</t>
  </si>
  <si>
    <t>Una (1) Base de datos alfanumerica del Marco Censal finalizado.</t>
  </si>
  <si>
    <t>Se realizó el avance de  la conformación de la base de datos censal a  partir del conteo nacional de unidades económicas.</t>
  </si>
  <si>
    <t>• gdb_tb_unidades_economicas.gdb(1)
• Diccionario_tb_UE</t>
  </si>
  <si>
    <t>Se realizó una base de datos alfanumérica del Marco Censal a partir de los resultados generados del operativo de campo del Conteo Nacional de Unidades Económicas a nivel nacional.</t>
  </si>
  <si>
    <t>• Resultados CNUE2021 - Departamento
• Anexo 2  CNUE2021-Municipio
• BD_UE.txt</t>
  </si>
  <si>
    <t xml:space="preserve">Mediante mesa de trabajo el día 07/03/2022, la dependencia presentó Base de datos alfanumérica del Marco Censal, La OCI recomienda a la dependencia volver a realizar el cargue de las evidencias generadas en el tercer trimestre de 2021 de acuerdo con las indicaciones de OPLAN, con el fin de asegurar que los soportes se encuentren disponibles para su consulta. </t>
  </si>
  <si>
    <t>PAI_CE_1.3</t>
  </si>
  <si>
    <t>Un (1) Informe final con los resulados del conteo nacional de unidades económicas.</t>
  </si>
  <si>
    <t>Se realizó el avance del informe final del conteo nacional de unidades económicas que incluye las coberturas del operativo que se ha llevado a cabo el primer semestre del año. Al finalizar el segundo trimestre, se tiene cubierta la gran mayoría del país, quedando pendiente para el informe final, la información de áreas no municipalizadas.</t>
  </si>
  <si>
    <t>• 30042021_FORMATO_TERCER_INFORME_OPERATIVO_CONTEO</t>
  </si>
  <si>
    <t>Se realizó el informe final del Conteo Nacional de Unidades Económicas en el cual se evidencian las coberturas del operativo de campo a nivel nacional. Se incluye la información de las áreas no municipalizadas.</t>
  </si>
  <si>
    <t>• 20210825_INFORME FINAL OPERATIVO_NAL DE CONTEO DE UNIDADES ECONOMICAS</t>
  </si>
  <si>
    <t>Documentos metodológicos CE</t>
  </si>
  <si>
    <t>• CENSO_ECONOMICO_2021_SECGEN_DM
• CENSO_ECONOMICO_2021_SISTEMAS_DM</t>
  </si>
  <si>
    <t xml:space="preserve">Mediante mesa de trabajo el día 07/03/2022, la dependencia presentó "Informe Final Operativo Conteo Nacional de Unidades Económicas",  La OCI recomienda a la dependencia volver a realizar el cargue de las evidencias generadas en el tercer trimestre de 2021 de acuerdo con las indicaciones de OPLAN, con el fin de asegurar que los soportes se encuentren disponibles para su consulta. </t>
  </si>
  <si>
    <t>PAI_CE_2</t>
  </si>
  <si>
    <t>El Censo Experimental contribuye 100% con el objetivo estratégico de asegurar la calidad estadística en procesos y resultados. Por medio de los resultados obtenidos en el operativo se realizan las acciones de mejora y ajustes necesarios para asegurar la mínima ocurrecia de errores o fallas en el operativo del Censo Económico.</t>
  </si>
  <si>
    <t>Un (1) Censo Experimental para poner en práctica la totalidad de los procesos, sistemas, instrumentos y estratégias diseñadas para el desarrollo del Censo Económico finalizado.</t>
  </si>
  <si>
    <t>PAI_CE_2.1</t>
  </si>
  <si>
    <t>Cuatro (4) informes de cobertura de barrido semanal del Censo Experimental</t>
  </si>
  <si>
    <t>Se realizaron informes de cobertura y ejecución del operativo del Censo Experimental en el cual se detallan las características principales de los resultados obtenidos en campo.</t>
  </si>
  <si>
    <t>9_Octubre-22_Octubre_Reportes_a_la_dirección_GITCE
23_Octubre-02_Nov_Reportes_a_la_dirección_GITCE
03_Noviembre-30_Noviembre_VF_Resumen_Ejecutivo_Cexp
20111201COBERTURA_OPERATIVO_MANUAL_1</t>
  </si>
  <si>
    <t>No Aplica para este trimestre</t>
  </si>
  <si>
    <t>El Censo Económico Experimental se constituye en un ejercicio fundamental en el proceso de verificación y evaluación para asegurar la calidad, funcionamiento y eficacia de los instrumentos, procesos y procedimientos a utilizar posteriormente en la operación censal; como nivel de evaluación final del Sistema General de Pruebas SGP, busca medir en gran escala la funcionalidad de las técnicas y los elementos necesarios para el desarrollo de la operación censal. 
Una vez finalizado el operativo de recolección de la información del Censo Económico Experimental, en los municipios de departamento de Cundinamarca, (Funza, Ricaurte y Nariño), se registran las actividades adelantadas durante el desarrollo de esta operación estadística partiendo de las etapas preoperativa y operativa, así como las respectivas conclusiones, junto con las lecciones aprendidas para finalmente establecer la proyección del presupuesto general del operativo del Censo Económico Nacional.</t>
  </si>
  <si>
    <t>C-0401-1003-28-0-0401044-02</t>
  </si>
  <si>
    <t>CENSO_ECONOMICO_2021_LOG_DM</t>
  </si>
  <si>
    <t xml:space="preserve">En el repositorio dispuesto por OPLAN, la dependencia presenta tres documentos en formato Word con la descripción de las actividades de ejecución del operativo del Censo Experimental en los municipios de Ricaurte y Funza durante los meses de octubre y noviembre; de igual manera se observa un 4to documento en formato Excel con el reporte de cobertura manual. Se reporta el cumplimiento del Hito.
 </t>
  </si>
  <si>
    <t>De acuerdo a lo reportado y las evidencias que presenta, la dependencia da por cumplida la meta "Un (1) Censo Experimental para poner en práctica la totalidad de los procesos, sistemas, instrumentos y estrategias diseñadas para el desarrollo del Censo Económico "</t>
  </si>
  <si>
    <t>PAI_CE_2.2</t>
  </si>
  <si>
    <t>Una (1) Informe final con los resulados del Censo Experimental.</t>
  </si>
  <si>
    <t>Se realizó informe final del operativo del Censo Experimental en donde se incluyen los detalles de las fases preoperativas, operativas y centro de soporte con el fin de establecer las conclusiones y observaciones finales a partir de los resultados del operativo.</t>
  </si>
  <si>
    <t>INFORME FINAL OPERATIVO_CENSO EXPERIMENTAL_v3_Logistica</t>
  </si>
  <si>
    <t xml:space="preserve">De acuerdo a la verificación documental realizada se evidenció el informe final del operativo del Censo Experimental, la evidencia aportada demuestra el cumplimiento del hito.
</t>
  </si>
  <si>
    <t>PAI_CE_2.3</t>
  </si>
  <si>
    <t>Un (1) Presupuesto actualizado del operativo censal.</t>
  </si>
  <si>
    <t>A partir de los resultados, observaciones y conclusiones del operativo del Censo Experimental, se realizó la proyección del presupuesto del Operativo del Censo Económico en el cual se detallan los conceptos, cantidades y tiempos para llevarlo a cabo.</t>
  </si>
  <si>
    <t>(2021-12-27) 20211213Manzanas_Municipio_2023_3.5M_TU</t>
  </si>
  <si>
    <t>En la verificación del repositorio, se observa documento Excel con la proyección del presupuesto del Operativo del Censo Económico. La evidencia demuestra el cumplimiento del hito.</t>
  </si>
  <si>
    <t>PAI_CE_3</t>
  </si>
  <si>
    <t>La prueba piloto para poner en práctica los instrumentos y herramientas construidas para el operativo del sector construcción contribuye 100% con el objetivo estratégico de asegurar la calidad estadística en procesos y resultados. Por medio de los resultados obtenidos en la prueba piloto, se determinan la información primordial para la constitución de los resultados finales del Censo Económico</t>
  </si>
  <si>
    <t>Una (1) prueba piloto para poner en práctica los instrumentos y herramientas construidas para el operativo del sector construcción dentro del Censo Económico finalizado.</t>
  </si>
  <si>
    <t>PAI_CE_3.1</t>
  </si>
  <si>
    <t>Un (1) actividad preoperativas para el inicio de la prueba piloto realizadas</t>
  </si>
  <si>
    <t>Como actividades preparativas a la prueba piloto se llevaron a cabo la terminación del manual de diligenciamiento, manual de crítica, los materiales para la capacitación de las fuentes (presentación y libreto para conducir la capacitación), infografías para difusión en redes y página web y, un guion de sensibilización a las empresas para elaboración del video. También se adjunta como actividad preoperativa la finalización del desarrollo del formulario especializado de acuerdo con las historias de usuario y el archivo de especificaciones, validaciones y flujos.</t>
  </si>
  <si>
    <t>Evidencias:
1. "211020_ EASC-cap fuentes" presentación capacitación fuentes
2. "Desarrollo aplicativo" comprimido aplicativo
3. "GUION_SENSIBILIZACION-EMPRESAS_EASC_VF"
4. "Infografía EASC_Vertical" y "Infografía EASC-Horizontal"
5. "LIBRETO DEL VIDEO_CORTA DURACION_revisado_20210921"
6. "Manual de Critica EAS"
7. "Manual Diligenciamiento EASC VF"</t>
  </si>
  <si>
    <t>Para realizar la prueba piloto del sector de Transporte, se realizaron las actividades preparativas en las cuales se definieron y llevaron a cabo documentos clave como manual de diligenciamiento, de critica, materiales de capacitación, sensibilización, entre otras. Se establecieron las características de operación de la fase preoperativa estableciendo los formularios con sus respectivas especificaciones. De igual manera se realizó la notificación a fuentes de manera de sondeo con el cual se realizó el informe final con las observaciones y conclusiones a partir del mismo.</t>
  </si>
  <si>
    <t>• CENSO_ECONOMICO_2021_LOG_DM
• CENSO_ECONOMICO_2021_DIMPE_DM</t>
  </si>
  <si>
    <t xml:space="preserve">En las evidencias aportadas por la dependencia se observan: manual de diligenciamiento, manual de crítica, presentación y libreto para la capacitación de las fuentes, infografías para difusión, un guion de sensibilización para elaboración de video, el desarrollo del formulario especializado de acuerdo con las historias de usuario y el archivo de especificaciones, validaciones y flujos. Se observa que las evidencias son adecuadas y la disponibilidad de las mismas en los repositorios asignados por la OPLAN. </t>
  </si>
  <si>
    <t>De acuerdo con lo reportado por la dependencia, se da cumplimiento a la meta</t>
  </si>
  <si>
    <t>PAI_CE_3.2</t>
  </si>
  <si>
    <t>Un (1) notificación las empresas seleccionadas para la prueba piloto ejecutada</t>
  </si>
  <si>
    <t>La notificación a las fuentes se realizó el 9 de noviembre del 2021. Como evidencia se tiene el correo donde se confirma por parte de la OSIS la creación de los usuarios de las constructoras para poder notificarlas y el correo de solicitud de la notificación. Adicionalmente se adjunta una de las notificaciones como evidencia. También se adjunta como evidencia la base de empresas notificadas.</t>
  </si>
  <si>
    <t>Evidencias:
1. "Base de datos para NOTIFICAR POR CORREO_09112021_VF"
2. "Notificacion_Fuente" correo real de notificación de una fuente
3. "Texto notificacion datos de acceso al aplicativoV3_ajustado fecha"
4. "Trazabilidad creacion usuarios para notificacion fuentes" correo
5. "Trazabilidad solicitud notificacion fuentes" correo</t>
  </si>
  <si>
    <t xml:space="preserve">Se evidencia para el cumplimiento de hito: La base de datos de las empresas notificadas, correo electrónico de confirmación de la creación de los usuarios de las constructoras, correo de solicitud de la notificación y Una (1) notificación como evidencia. las evidencias demuestran que la notificación a las fuentes se realizó el 9 de noviembre del 2021. por lo anterior el material documental aportado demuestra el cumplimiento del hito.
</t>
  </si>
  <si>
    <t>PAI_CE_3.3</t>
  </si>
  <si>
    <t>Un (1) informe de sensibilización de las empresas de construcción completado</t>
  </si>
  <si>
    <t>El informe final elaborado por el área logística se conforma de los siguientes temas:
I. ETAPA PRE-OPERATIVA
II. ETAPA OPERATIVA
III. RESULTADOS
Este informe contiene lo relacionado al hito "informe de sensibilización de las empresas" en el capítulo II, sección "2. RENDIMIENTOS DEL EQUIPO OPERATIVO Y POR ETAPA DE LA PRUEBA PILOTO DE LA ENCUESTA ANUAL DEL SECTOR CONSTRUCTOR EASC-CE"</t>
  </si>
  <si>
    <t>Evidencia:
1. "Informe final operativo prueba piloto EASC 2021_DIC 30"</t>
  </si>
  <si>
    <t xml:space="preserve">La dependencia aporta como evidencia el documento en formato Word "INFORME FINAL SOBRE PRUEBA PILOTO DE LA ENCUESTA ANUAL DEL SECTOR DE LA CONSTRUCCIÓN –EASC", De acuerdo a la verificación realizada por la OCI, se evidencia en el numeral 2.2 la Etapa de sensibilización, allí se describen las Los rendimientos obtenidos en la primera y segunda etapa de sensibilización a empresas.
Asimismo, vale indicar que una vez realizada la verificación documental de las evidencias, La OCI observa que para los hitos PAI_CE_3.3 ( Un (1) informe de sensibilización de las empresas de construcción completado) y PAI_CE_3.4 (Un (1) informe de cobertura del sondeo de acopio de información por parte de las empresas de construcción finalizado), la dependencia los aporta en un solo documento denominado INFORME FINAL SOBRE PRUEBA PILOTO DE LA ENCUESTA ANUAL DEL SECTOR DE LA CONSTRUCCIÓN –EASC. Es decir, estos dos hitos fueron realizados en un mismo informe.
</t>
  </si>
  <si>
    <t>PAI_CE_3.4</t>
  </si>
  <si>
    <t>Un (1) informe de cobertura del sondeo de acopio de información por parte de las empresas de construcción finalizado</t>
  </si>
  <si>
    <t>El informe final elaborado por el área logística se conforma de los siguientes temas:
I. ETAPA PRE-OPERATIVA
II. ETAPA OPERATIVA
III. RESULTADOS
Este informe contiene lo relacionado al hito "informe de sensibilización de las empresas" en el capítulo II, sección "2. RENDIMIENTOS DEL EQUIPO OPERATIVO Y POR ETAPA DE LA PRUEBA PILOTO DE LA ENCUESTA ANUAL DEL SECTOR CONSTRUCTOR EASC-CE".
Adicionalmente se incluyen dos presentaciones en donde se analizan y presentan los resultados de cobertura, tasa de no respuesta con sus observaciones, así como el proceso de crítica y gestión realizado por el área logística</t>
  </si>
  <si>
    <t>Evidencia:
1. "Informe final operativo prueba piloto EASC 2021_DIC 30"
2. "Presentación de resultados_ critica sondeo EASC CONSOLIDADO_rev_final"
3. "Presentación resultados consolidados prueba piloto EASC_2021_30 DIC"</t>
  </si>
  <si>
    <t xml:space="preserve">La dependencia aporta como evidencia el documento en formato Word "INFORME FINAL SOBRE PRUEBA PILOTO DE LA ENCUESTA ANUAL DEL SECTOR DE LA CONSTRUCCIÓN –EASC", y presentaciones en PowerPoint con los resultados consolidados de la prueba piloto EASC y el proceso de crítica.
Asimismo, vale indicar que una vez realizada la verificación documental de las evidencias, La OCI observa que para los hitos PAI_CE_3.3 ( Un (1) informe de sensibilización de las empresas de construcción completado) y PAI_CE_3.4 (Un (1) informe de cobertura del sondeo de acopio de información por parte de las empresas de construcción finalizado), la dependencia los aporta en un solo documento denominado INFORME FINAL SOBRE PRUEBA PILOTO DE LA ENCUESTA ANUAL DEL SECTOR DE LA CONSTRUCCIÓN –EASC. Es decir, estos dos hitos fueron realizados en un mismo informe.
</t>
  </si>
  <si>
    <t>PAI_CE_3.5</t>
  </si>
  <si>
    <t>Un (1) informe de resultados del sondeo de acopio de información por parte de las empresas de construcción terminado</t>
  </si>
  <si>
    <t>El informe de resultados consiste en un análisis de los resultados del sondeo realizado, el cual permitió obtener información relacionada con el tiempo de acopio de información para diligenciamiento de cada módulo y porcentaje de respuesta al sondeo</t>
  </si>
  <si>
    <t>Evidencia:
1. "211230_informe final_DN" informe de resultados realizado por el área temática
2. "Sondeo Consolidado Base critica 24.12.2021_REV" base de datos con resultados consolidados del sondeo</t>
  </si>
  <si>
    <t>La dependencia aporta como evidencia el documento en formato Word "INFORME FINAL DE PRUEBAS EASC" y archivo Excel "Sondeo Consolidado Base critica 24.12.2021_REV" los cuales contienen los resultados del sondeo realizado, por consiguiente la evidencia aportada demuestra el cumplimiento del hito.</t>
  </si>
  <si>
    <t>Oficina Asesora de Planeación</t>
  </si>
  <si>
    <t>PAI_OPLAN_1</t>
  </si>
  <si>
    <t>El Sistema de Información de Planeación y Gestión Intitucional articulado con el SIIF aporta indirectamente a la estrategía de Gestión Púbñica admirable dado que permite contemplar acciones relacionadas modelo Integrado de Planeación y Gestión y los ajustes institucionales que se requieran</t>
  </si>
  <si>
    <t>2.       Gestión presupuestal y eficiencia del gasto público</t>
  </si>
  <si>
    <t>Un (1) sistema de Información de Planeación y Gestión Institucional articulado con el SIIF, implementado</t>
  </si>
  <si>
    <t>PAI_OPLAN_1.1</t>
  </si>
  <si>
    <t>Un (1) módulo de administración del sistema de información en producción</t>
  </si>
  <si>
    <t>Se cuenta con los formularios de actualizacion de configuraciones del sistema en ambiente de pruebas.</t>
  </si>
  <si>
    <t>Imagen del Modulo_adminitracionSPGI</t>
  </si>
  <si>
    <t>El módulo de administracion del SPGI se encuentra terminado y funcional en ambiente de desarrollo. Está pendiente la validación de su funcionalidad cuando se cuente con ambiente de pruebas.</t>
  </si>
  <si>
    <t xml:space="preserve">wexford01.dane.gov.co </t>
  </si>
  <si>
    <t>La Oficina de Planeación inició las pruebas y validaciones del módulo, sin embargo en medio del proceso de estabilización se tuvo que interrumpir el proceso por el incidente informático presentado en el mes de noviembre.</t>
  </si>
  <si>
    <t>Debido a problemas de conexión y disponibilidad de los servidores del DANE, durante los meses de Abril a Mayo de 2021, se generó un retraso significativo en el cronograma planteado para la realización de la Meta. Se continua avanzando en la generacion de los modulos estrategico, configuracion y planeacion</t>
  </si>
  <si>
    <t>Debido a problemas de conexión y disponibilidad de los servidores del DANE, durante los meses de Abril a Mayo de 2021, se generó un retraso significativo en el cronograma planteado para la realización de la meta. 
Se continua avanzando en la generacion de los modulos estratégico, configuración y planeación</t>
  </si>
  <si>
    <t>Debido al incidente informático la meta no se pudo finalizar en la vigencia 2021 y se continua avanzando en la generación de los módulos estratégico, de configuración y planeación.</t>
  </si>
  <si>
    <t>Debido al incidente informático presentado en el mes de noviembre, no se pudieron finalizar las pruebas de estabilización de los módulos, por lo anterior una vez la Oficina de Sistemas nos confirme el restablecimiento del servidor donde se encuentra el ambiente de pruebas y se nos de nuevamente acceso a VPN se podrá continuar con su  finalización y es una meta que se incluyo en los Planes Institucionales 2022, dentro de la meta que menciona "un Sistema de Planeación y Gestión Institucional SPGI mejorado, articulado con el SIIF, que permita gestionar, visualizar el estado de avance y generar alertas tempranas, para el seguimiento de los instrumentos de planeación institucional (PAI-PO-PAAC),  finalizado y en producción".</t>
  </si>
  <si>
    <t>FORTALECIMIENTO DE LA CAPACIDAD TECNICA Y ADMINISTRATIVA</t>
  </si>
  <si>
    <t>Documentos de planeación</t>
  </si>
  <si>
    <t>C-0499-1003-6-0-0499054-02</t>
  </si>
  <si>
    <t>OPLAN_2021_DP</t>
  </si>
  <si>
    <t>Hito no alcanzo el 100% en el IV trimestre 2021.</t>
  </si>
  <si>
    <t>Meta no alcanzó el 100% respecto a programado.
Se recomienda continuar con los hitos no avanzados para la vigencia 2022</t>
  </si>
  <si>
    <t>PAI_OPLAN_1.2</t>
  </si>
  <si>
    <t xml:space="preserve">Un (1) módulo de seguimiento presupuestal del sistema de información en producción </t>
  </si>
  <si>
    <t>Se desarrollaron los formularios de asignacion presupuestal.</t>
  </si>
  <si>
    <t>Imagen Modulo_presupuestosSPGI</t>
  </si>
  <si>
    <t>El módulo de asignación y programación presupuestal se encuentra terminado y funcional en ambiente de desarrollo.</t>
  </si>
  <si>
    <t>La Oficina de Planeación inició las pruebas y validaciones del módulo, sin embargo en medio del proceso de estabilización se tuvo que interrumpir por el incidente informático presentado en el mes de noviembre.</t>
  </si>
  <si>
    <t>PAI_OPLAN_1.3</t>
  </si>
  <si>
    <t xml:space="preserve">Un (1) módulo de seguimiento de instrumentos de planeación del sistema de información en producción </t>
  </si>
  <si>
    <t xml:space="preserve">Se cuenta con el modulo en ambiente de pruebas, ajustando requerimientos de "envio de solicitud de evaluacion" </t>
  </si>
  <si>
    <t>Imagen_Modulo_Intrumentos_planeación_MetasSPGI</t>
  </si>
  <si>
    <t>Se cuenta con el modulo en ambiente de Desarrollo. Está pendiente la validación de su funcionalidad cuando se cuente con ambiente de pruebas.</t>
  </si>
  <si>
    <t>PAI_OPLAN_1.4</t>
  </si>
  <si>
    <t>Un (1) tablero de control de reportes desarrollado</t>
  </si>
  <si>
    <t>Se generaron las estructuras de datos que soportan los reportes</t>
  </si>
  <si>
    <t>Imagen_TableroControlSPGI</t>
  </si>
  <si>
    <t xml:space="preserve">Se avanzo en la construcción del tablero de control, sin embargo se dio prioridad a los demás modulos que son necesarios para la planeación 2022 </t>
  </si>
  <si>
    <t>Se avanzo en la construcción del tablero de control, sin embargo se tuvo que interrumpir por el incidente informático presentado en el mes de noviembre.</t>
  </si>
  <si>
    <t>PAI_OPLAN_2</t>
  </si>
  <si>
    <t>O. Modernizar la gestión territorial del DANE.</t>
  </si>
  <si>
    <t>La estrategia de capacitación y acompañamiento dirigida a las sedes, que permitirá fortalecer el conocimiento en los procesos presupuestales de la Entidad, aporta indirectamente al objetivo estrategico de modernizar la gestión territorial del DANE dado que permite incrementar el resultado de la medición de la capacidad territorial</t>
  </si>
  <si>
    <t xml:space="preserve">Plan Institucional de Capacitación </t>
  </si>
  <si>
    <t xml:space="preserve">Una (1) estrategia de capacitación y acompañamiento, que fortalezca el conocimiento en los procesos presupuestales de la Entidad, finalizada. </t>
  </si>
  <si>
    <t>PAI_OPLAN_2.1</t>
  </si>
  <si>
    <t>Un (1) presentación de capacitación y acompañamiento, diseñada</t>
  </si>
  <si>
    <t>Se diseño y preparó la presentación de capacitación y los lineamientos que dan cuenta de la estrategia de capacitación y acompañamiento a las áreas sobre el inicio de la planeación presupuestal alineada con las metas institucionales 2022.</t>
  </si>
  <si>
    <t>1_Presentación
2_FORMATODEPROGRAMACION_2022_AREAS DC</t>
  </si>
  <si>
    <t>No aplica para este trimestre</t>
  </si>
  <si>
    <t>Se preparó y realizó la capacitación y los lineamientos a las áreas para dar inicio a toda la estrategia de planeación presupuestal alineada con las metas 2022. Se dio acompañamiento a las áreas en la programación presupuestal y en la concertación de metas que dieran cuenta de los proyectos de inversión y del cumplimiento al Plan Estratégico Institucional</t>
  </si>
  <si>
    <r>
      <t xml:space="preserve">Meta finalizada </t>
    </r>
    <r>
      <rPr>
        <sz val="14"/>
        <color rgb="FF000000"/>
        <rFont val="Segoe UI"/>
        <family val="2"/>
        <charset val="1"/>
      </rPr>
      <t xml:space="preserve"> de acuerdo con lo planeado</t>
    </r>
    <r>
      <rPr>
        <sz val="14"/>
        <rFont val="Segoe UI"/>
        <family val="2"/>
        <charset val="1"/>
      </rPr>
      <t>. Se cumplió mediante la implementación de la estrategia de capacitación y acompañamiento, que fortalezca el conocimiento en los procesos presupuestales de la Entidad.</t>
    </r>
  </si>
  <si>
    <t>PAI_OPLAN_2.2</t>
  </si>
  <si>
    <t xml:space="preserve">Una (1) capacitación general, realizada </t>
  </si>
  <si>
    <t>Se realizó la presentación de capacitación y se enviaron los lineamientos a las áreas para dar inicio de la programación presupuestal alineada con las metas institucionales 2022</t>
  </si>
  <si>
    <t xml:space="preserve">1_Correo de Lineamientos Programación Presupuestal
2_Lista de asistencia_ Lineamientos Presupuestales
3_Lista de asistencia_Lineamientos de Planeación 2022_GIT Logística
4_Lineamientos enviados a las áreas
</t>
  </si>
  <si>
    <t>PAI_OPLAN_3</t>
  </si>
  <si>
    <t>El ejercicio de programación presupuestal aporta a la estrategia de Gestión pública admirable en tanto establece los lineamientos, instrumentos y procedimientos para la elaboración, presentación, estudio y aprobación del presupuesto destinado a materializar los propósitos de la gestión pública de la entidad.</t>
  </si>
  <si>
    <t>Un (1) ejercicio de programación presupuestal del sector para la vigencia 2022, finalizado</t>
  </si>
  <si>
    <t>PAI_OPLAN_3.1</t>
  </si>
  <si>
    <t>Un (1) anteproyecto de presupuesto 2022 formulado</t>
  </si>
  <si>
    <t>La Oficina Asesora de Planeación Realizó una reunión de sensibilización para la elaboración del Anteproyecto de Presupuesto 2022 el día lunes 22 de febrero y brindó a las Direcciones Técnicas y Oficinas los lineamientos correspondientes. Así mismo, OPLAN brindó acompañamiento a las Áreas en la elaboración de sus documentos de Anteproyecto. Posteriormente OPLAN consolidó el documento de Anteproyecto de presupuesto 2022 y los formatos respectivos. Finalmente, el 31 de marzo OPLAN cargó la información en la plataforma SIIF Nacción II de acuerdo con los topes presupuestales y envió la información por correo electrónico al Ministerio de Hacienda y C´redito Público.</t>
  </si>
  <si>
    <t>Sensibilización Anteproyecto de presupuesto
2.7 Formularios de programación  Anteproyecto  2022 Funcionamiento FONDANE Ingreso y Gasto
2.7 Formularios de programación  Anteproyecto  2022 Funcionamiento necesidad real - DANE
2.7 Formularios de programación  Anteproyecto  2022 Funcionamiento Topes - DANE
2.8 Formulario Planta anteproyecto DANE 2022
2021_Planta_DANE
Anteproyecto DANE_FONDANE 2022_VF JD</t>
  </si>
  <si>
    <t>El ejercicio de programación presupuestal se ha cumplido según el cronograma del ciclo presupuestal (Se elaboró y radicó el Anteproyecto de presupuesto 2022 ante el Ministerio de Hacienda durante el mes de marzo)</t>
  </si>
  <si>
    <t>El ejercicio de programación presupuestal se ha cumplido según el cronograma del ciclo presupuestal (Se elaboró y radicó el Anteproyecto de presupuesto 2022 ante el Ministerio de Hacienda durante el mes de marzo) y se realizó el ajuste de las fichas EBI de los proyectos de inversión a POAI 2022 en el mes de abril.</t>
  </si>
  <si>
    <t>El área realizó los procesos de acompañamiento y programación presupuestal necesarios para contar con la información. De igual forma se cumplió con el desarrollo del documento del ciclo presupuestal.</t>
  </si>
  <si>
    <t xml:space="preserve">Hito finalizado I semestre 2021 de acuerdo a lo planeado. </t>
  </si>
  <si>
    <r>
      <t xml:space="preserve">Meta finalizada </t>
    </r>
    <r>
      <rPr>
        <sz val="14"/>
        <color rgb="FF000000"/>
        <rFont val="Segoe UI"/>
        <family val="2"/>
        <charset val="1"/>
      </rPr>
      <t xml:space="preserve"> de acuerdo con lo planeado</t>
    </r>
    <r>
      <rPr>
        <sz val="14"/>
        <rFont val="Segoe UI"/>
        <family val="2"/>
        <charset val="1"/>
      </rPr>
      <t>. Se cumplió según el control y seguimiento a programación presupuestal del sector para la vigencia 2022.</t>
    </r>
  </si>
  <si>
    <t>PAI_OPLAN_3.2</t>
  </si>
  <si>
    <t>Una (1) actualización de las fichas EBI de los proyectos de inversión 2022 para POAI realizada.</t>
  </si>
  <si>
    <t xml:space="preserve">La Oficina Asesora de Planeación envió un correo a las Dependencias con los lineamientos para la actualización de las fichas EBI a POAI 2022 el 15 de abril de 2021. Posteriormente, se brindó acampañamiento a cada Área en la elaboración del documento de justificación y el ajuste de la ficha en la plataforma SUIFP del DNP. A 30 de abril de 2021 quedaron cargadas las actualizaciones de las fichas EBI de todos los proyectos de inversión de la entidad en la plataforma SUIFP y se realizaron los filtros de calidad respecyivos para envío al DNP. </t>
  </si>
  <si>
    <t>3.3. Correo lineamientos POAI 2022
Filtros de calidad  FONDANE
Filtros de calidad Carácter sociodemográfico
Filtros de calidad Censo Económico
Filtros de calidad Difusión
Filtros de calidad DIRPEN- POAI 2022
Filtros de calidad Fortalecimiento de la capacidad
Filtros de calidad Información geoespacial
Filtros de calidad Logística- POAI
Filtros de calidad Proyecto Cuentas Nacionales
Filtros de calidad proyecto de Infraestructura- POAI 2022
Filtros de calidad proyecto Gestión documental- POAI 2022
Filtros de calidad Temas económicos
Filtros de calidad Temas sociales
Filtros de calidad TICs</t>
  </si>
  <si>
    <t>PAI_OPLAN_3.3</t>
  </si>
  <si>
    <t>Una (1) presentación del Marco de Gasto de Mediano Plazo (MGMP) 2022 realizada</t>
  </si>
  <si>
    <t>Se realizó, consolido  y presento el MGMP 2021-2025 ante el DNP y el MHCP</t>
  </si>
  <si>
    <t>PRESENTACION MGMP 2022-2025 - DNP - MHCP - Sector_Información_Estadística_V_Final</t>
  </si>
  <si>
    <t>PAI_OPLAN_3.4</t>
  </si>
  <si>
    <t>Una (1) actualización y distribución de la cuota por proyecto de inversión realizada</t>
  </si>
  <si>
    <t>La Oficina Asesora de Planeación realizó el ejercicio de distribución de la cuota de recursos de inversión 2022 asignada por el Departamento Nacional de Planeación. Se elaboró y cargó el ejercicio de programación presupuestal 2022 (Proyecto de Presupuesto) de DANE y FONDANE en la plataforma SUIFP del DNP el 11 de julio de 2021</t>
  </si>
  <si>
    <t>Proyecto de Presupuesto DANE
Proyecto de Presupuesto FONDANE
CUOTA FINAL 2022 V3</t>
  </si>
  <si>
    <t>PAI_OPLAN_3.5</t>
  </si>
  <si>
    <t>Un (1) acompañamiento a las áreas en el diligenciamiento del intrumento para la programación de recursos 2022 finalizado</t>
  </si>
  <si>
    <t>Se realizó el proceso de acompañamiento, el cual  dejo como resultado la programación presupuestal para la vigencia 2022</t>
  </si>
  <si>
    <t>Base de programación presupuestal SPGI 20220104</t>
  </si>
  <si>
    <t>PAI_OPLAN_3.6</t>
  </si>
  <si>
    <t>Un (1) documento de aplicación del ciclo presupuestal finalizado</t>
  </si>
  <si>
    <t>Se cuenta con el documento de ciclo presupuestal asociado a DANE-FONDANE</t>
  </si>
  <si>
    <t>Documento Ciclo Presupuestal DANE-FONDANE</t>
  </si>
  <si>
    <t>PAI_OPLAN_4</t>
  </si>
  <si>
    <t xml:space="preserve">El plan de reestructuración de los proyectos de inversión apoyará la estrategia de gestión de manera indirecta, dándole un instrumento a la OPLAN y  fortaleciendo el Plan Estratégico </t>
  </si>
  <si>
    <t>Un (1) plan de reestructuración de los proyectos de inversión, implementado</t>
  </si>
  <si>
    <t>PAI_OPLAN_4.1</t>
  </si>
  <si>
    <t>Un (1) diagnóstico de las necesidades de reestructuración de los proyectos de inversión realizado</t>
  </si>
  <si>
    <t>Durante el mes de febrero la Oficina Asesora de Planeación trabajó en la formulación de una metodología de diagnóstico para la reestructuración de los proyectos de inversión de la entidad. El 23 de febrero envió a los Directores Técnicos y Jefes de Oficina un formulario para el diagnóstico de las necesidades de ampliación o formulación de los proyectos de inversión. Con este ejercicio, se construyó un diagnóstico de las necesidades de reestructuración de los proyectos de inversión que está plasmado en el documento Plan de Reestructuración de proyectos de inversión y en una presentación ante la Subdirección el miércoles 17 de marzo.</t>
  </si>
  <si>
    <t>Correo formulario diagnóstico reestructuración de Proyectos de inversión
Plan de reestructuración_Obs LinaC.
Plan reestructuración de proyectos y diagnóstico
Reunión con Subdirección- Presentación Disgnóstico Plan de reestructuración</t>
  </si>
  <si>
    <t>Durante el segundo trimestre de 2021 la Oficina Asesora de Planeación presentó la propuesta de reestructuración de los proyectos de inversión al Comité Directivo, organizó una capacitación en formulación  proyectos de inversión para los funcionarios y colaboradores del DANE y brindó el acompañamiento y la asesoría técnica necesarias para los procesos de formulación a cada una de las áreas. Como resultado, se avanza en el diligenciamiento de la ficha MGA de los proyectos de inversión según el Plan de reestructuración de proyectos.</t>
  </si>
  <si>
    <t xml:space="preserve">Con el avance en cuatro de los siete proyectos definidos en el plan de reestructuración de proyectos se presenta un avance satisfactorio en la implementación de dicho plan. </t>
  </si>
  <si>
    <t>Con el avance en cuatro de los siete proyectos definidos en el plan de reestructuración de proyectos se presenta un avance, sin embargo, por tiempos y el tema que sufrió el DANE, los procesos de revisión y validación internos y externos tomaron más tiempo de lo esperado. Existen las propuestas de reestructuración para validación final.</t>
  </si>
  <si>
    <t>Los procesos de revisión y validación internos y externos tomaron más tiempo de lo esperado. Existen las propuestas de reestructuración para validación final y esta meta tendrá continuidad dentro de las metas concertadas por la OPLAN en el 2022 como un plan de reestructuración de los proyectos de inversión, implementado</t>
  </si>
  <si>
    <t>Meta no alcanzó el 100% respecto a lo programado, se evidenció que no se culminó la reestructuración de los proyectos de inversión.</t>
  </si>
  <si>
    <t>PAI_OPLAN_4.2</t>
  </si>
  <si>
    <t>Un (1) propuesta de plan de reestructuración presentada</t>
  </si>
  <si>
    <t>31/03/2021</t>
  </si>
  <si>
    <t>La Oficina Asesora de Planeación elaboró un documento con la propuesta del Plan de reestructuración de proyectos de inversión, el cual fue remitido a la Jefe de OPLAN el 17 de marzo.</t>
  </si>
  <si>
    <t>Envío propuesta de Plan de reestructuración de proyectos de inversión
Plan de reestructuración_Obs LinaC.
Plan reestructuración de proyectos y diagnóstico
Preguntas orientadoras reestructuración de proyectos</t>
  </si>
  <si>
    <t>PAI_OPLAN_4.3</t>
  </si>
  <si>
    <t>Un (1) ejercicio de reestructuración de los proyectos de inversión implementado</t>
  </si>
  <si>
    <t>La oficina Asesora de Planeación presentó ante el Comité Directivo una propuesta de reestructuración de los proyectos de inversión, y organizó una capacitación en formulación de proyectos de inversión por parte del DNP para los funcionarios y colaboradores de la entidad el 15 de junio de 2021. Se realizaron 6 mesas de trabajo con las Direcciones DIG, DIMPE, DSCN, DICE, GIT Logística y DCD. Se avanzó en el árbol de problemas y el árbol de objetivos de los proyectos de DIMPE, DSCN y DICE.</t>
  </si>
  <si>
    <t>Escenarios de reestructuración de proyectos de inversión 2021_VF (1) (1)
Capacitación en formulación de proyectos de inversión
Revisión final  proyecto DIMPE-DSCN (1)
FICHA PARA FORMULACIÓN DE PROYECTOS ENVIADO A OPLAN
Asistencia mesas de trabajo para la formulación de proyectos de inversión(1-40) (3) (1)</t>
  </si>
  <si>
    <t>Se realizaron 28 mesas de trabajo con las Direcciones Técnicas para la formulación de los proyectos de inversión. Se ha avanzado en la formulación de árbol de problemas, árbol de objetivos cadena de valor y documentos técnicos de cuatro proyectos de inversión: "Fortalecimiento de la producción de información estadística estadística analizada", "Integración de la información Geoespacial en el proceso estadístico", "Fortalecimiento de la gestión del conocimiento de la información estadística y la cultura estadística" y "Innovación, prospectiva  e investigación estadística".</t>
  </si>
  <si>
    <t>Asistencia mesas de trabajo para la formulación de proyectos de inversión(1-209)</t>
  </si>
  <si>
    <t>Por el incidente informático del cual fue objeto el DANE, el proceso de reestructuración de proyectos no se pudo finalizar con las áreas. De igual forma, las mesas técnicas internas y externas con DNP tomaron más tiempo del esperado dadas las revisiones técnicas.</t>
  </si>
  <si>
    <t>Mesa de trabajo DNP Censos 1 12.
Mesa de trabajo formulación Sistema Nacional de Censos 30 11
Mesa de trabajo proyecto calidad estadística 3011- 2
Mesa de trabajo proyecto calidad estadística 3011.
Mesa de trabajo proyecto calidad estadística.
Mesa de trabajo proyecto Sistema Nacional de Censos 29 11
Mesa formulación Calidad
Mesa formulación Sistema Nacional de Censos DNP
Mesa de trabajo Calidad estadística DNP 7 dic</t>
  </si>
  <si>
    <t>PAI_OPLAN_5</t>
  </si>
  <si>
    <t>E. Accesibilidad</t>
  </si>
  <si>
    <t>La integración de los  Sistemas de gestión, apoya de manera indirecta en el logro del objetivo de accesibilidad ya que facilita la navegación del usuario entre los sistemas de gestión al disminuir la cantidad de documentos de alto nivel necesarios.</t>
  </si>
  <si>
    <t>6.       Fortalecimiento organizacional y simplificación de procesos</t>
  </si>
  <si>
    <t>Un (1) proceso para la integración de los sistemas NTC ISO 14001:2015 ISO 45001:2018 e ISO 27001:2013 en fase 1, implementado.</t>
  </si>
  <si>
    <t>PAI_OPLAN_5.1</t>
  </si>
  <si>
    <t xml:space="preserve">Un (1) plan de integración elaborado </t>
  </si>
  <si>
    <t>Se estableció el plan de integración de los sistemas de gestión de la entidad, permitiendo al identificación de las fases a cumplir y así disminuir el desgaste administrativo</t>
  </si>
  <si>
    <t>Metodología de integración - Plan de integración</t>
  </si>
  <si>
    <t>El sistema integrado de gestión viene estructurando los elementos de alto nivel facilitando la gestión y labor coordinada entre los sistemas de gestión de la entidad, esto a fin de disminuir el desgaste administrativo en su implementación y un funcionamiento eficaz, eficiente y efectivo de los procesos de la entidad</t>
  </si>
  <si>
    <t>El sistema integrado de gestión viene estructurando los elementos de alto nivel facilitando la gestión y labor coordinada entre los sistemas de gestión de la entidad en especial con el sistema de seguridad y salud en el trabajo, esto a fin de disminuir el desgaste administrativo en su implementación y un funcionamiento eficaz, eficiente y efectivo de los procesos de la entidad</t>
  </si>
  <si>
    <t>El sistema integrado de gestión viene estructurando los elementos de alto nivel (contexto, manual SIG, Revisión por la dirección entre otros) facilitando la gestión y labor coordinada entre los sistemas de gestión de la entidad en especial con el sistema de seguridad y salud en el trabajo y se inicio con ambiental y seguridad de la información esto a fin de disminuir el desgaste administrativo en su implementación y un funcionamiento eficaz, eficiente y efectivo de los procesos de la entidad.</t>
  </si>
  <si>
    <t>Se cuenta con  el procedimiento de revisión por la dirección integrado con SST y se realizó la revisión por la dirección,, el contexto estratégico esta integrado con el SST y  se encuentra publicado en el micrositio, la política, manual  y procedimiento de auditoria están en estado borrador a la espera de poder surtir el flujo de revisión y aprobación en Isolución</t>
  </si>
  <si>
    <t>La política de calidad del sistema esta incluida en el manual de calidad, debido  al incidente informático que afecto a Isolución no se ha podido surtir el tramite de revisión y aprobación.  En el 2022 se cumplirá a través de la meta de implementación del proceso para la integración  de la estructura de lato nivel de los sistemas NTC ISO 14001:2015 ISO 45001:2018 e ISO 27001:2013 en fase 2, terminada y del hito de un manual del sistema de gestión integrado.
El procedimiento ya esta estructurado y revisado por parte de la coordinación de Gestión Organizacional pero debido  al incidente informático que afecto a Isolución no se ha podido surtir el tramite de revisión y aprobación. En el 2022, pasa a la meta de una implementación del proceso para la integración de la estructura de alto nivel de los sistemas NTC ISO 14001:2015 ISO 45001:2018 e ISO 27001:2013 en fase 2, terminado y del hito un procedimiento de Auditoria Interna Integrada 
El manual de calidad ya esta estructurado y revisado por parte de la coordinación de Gestión Organizacional pero debido  al incidente informático que afecto a Isolución no se ha podido surtir el tramite de revisión y aprobación. En el 2022 pasa a la meta una implementación del proceso para la integración  de la estructura de lato nivel de los sistemas NTC ISO 14001:2015 ISO 45001:2018 e ISO 27001:2013 en fase 2, terminado y del hito un manual del sistema de gestión integrado.</t>
  </si>
  <si>
    <t>Servicio de Implementación Sistemas de Gestión</t>
  </si>
  <si>
    <t>C-0499-1003-6-0-0499060-02</t>
  </si>
  <si>
    <t>OPLAN_2021_SISG</t>
  </si>
  <si>
    <t>Meta no alcanzó el 100% respecto a lo programado, se evidenció que no se realizó la total integración de los sistemas NTC ISO 14001:2015 ISO 45001:2018 e ISO 27001:2013 en fase 1.</t>
  </si>
  <si>
    <t>PAI_OPLAN_5.2</t>
  </si>
  <si>
    <t xml:space="preserve">Un (1) politica del Sistema Integrado </t>
  </si>
  <si>
    <t>Se elaboro el borrador de la política de calidad, teniendo en cuenta los requisitos de la norma iso 9001:2015, la misión, visión y contexto de la organización a fin de que sea coherente con los objetivos de la entidad</t>
  </si>
  <si>
    <t>Borrador de Política de Calidad - Metodología de formulación</t>
  </si>
  <si>
    <t>Borrador de Política de Calidad</t>
  </si>
  <si>
    <t>Se sigue trabajando en la  elaboración de la política de calidad, teniendo en cuenta los requisitos de la norma ISO 9001:2015, la misión, visión y contexto de la organización a fin de que sea coherente con los objetivos de la entidad</t>
  </si>
  <si>
    <t>Borrador de Política</t>
  </si>
  <si>
    <t>El documento esta estructurado y revisado falta la aprobación una vez el aplicativo Isolución vuelva a estar en línea</t>
  </si>
  <si>
    <t>Borrador de la Política de Calidad</t>
  </si>
  <si>
    <t>PAI_OPLAN_5.3</t>
  </si>
  <si>
    <t xml:space="preserve">Un (1) procedimiento de Auditoria Interna Integrada </t>
  </si>
  <si>
    <t>30/06/2021</t>
  </si>
  <si>
    <t>El procedimiento de auditorias integradas se encuentra en actualización en Isolución, a fin de que cumpla con los requisitos del sistema y aporte al control del mismo</t>
  </si>
  <si>
    <t>http://isolucionpro.dane.gov.co/Isolucion40Dane/Documentacion/frmEditarArticulo.aspx?CodArticulo=MTYzMjM=</t>
  </si>
  <si>
    <t xml:space="preserve">El procedimiento de auditorias integradas se encuentra en actualización en Isolución, a fin de que cumpla con los requisitos del sistema y aporte al control del mismo, se estima que el mes de julio se finalice su flujo de revisión y apribación </t>
  </si>
  <si>
    <t>Borrador Procedimeinto cargado en Isolución,  http://isolucionpro.dane.gov.co/Isolucion40Dane/Documentacion/frmEditarArticulo.aspx?CodArticulo=MTYzMjM=</t>
  </si>
  <si>
    <t xml:space="preserve">El procedimiento de auditorias integradas se encuentra en actualización en Isolución en su versión 7, a fin de que cumpla con los requisitos del sistema y aporte al control del mismo, se estima que en el IV trimestre se finalice su flujo de revisión y aprobación </t>
  </si>
  <si>
    <t>Isolucion auditoria - Documento en word donde se evidencia a través de pantallazo el borrador del Procedimeinto cargado en Isolución,  http://isolucionpro.dane.gov.co/Isolucion40Dane/Documentacion/frmEditarArticulo.aspx?CodArticulo=MTYzMjM=</t>
  </si>
  <si>
    <t xml:space="preserve">Borrador del procedimiento </t>
  </si>
  <si>
    <t>PAI_OPLAN_5.4</t>
  </si>
  <si>
    <t xml:space="preserve">Un (1) procedimiento de revisión por la dirección integrado </t>
  </si>
  <si>
    <t>El procedimiento de revisión por la dirección ya contempla elementos intregados del sistema SST, permitiendo la realización de la primera revisión integrada programada para el 28 de abril de 2021</t>
  </si>
  <si>
    <t>http://isolucionpro.dane.gov.co/Isolucion40Dane/Documentacion/frmEditarArticulo.aspx?CodArticulo=MTUwNTY=</t>
  </si>
  <si>
    <t xml:space="preserve">El procedimiento de revisión por la dirección ya contempla elementos intregados del sistema SST, permitiendo la realización de la primera revisión del sistema SST </t>
  </si>
  <si>
    <t>PAI_OPLAN_5.5</t>
  </si>
  <si>
    <t xml:space="preserve">Un (1) manual del sistema de gestión integrado </t>
  </si>
  <si>
    <t xml:space="preserve">El manual del sistema integrado de gestión se encuentra en actualización en Isolución incluyendo elementos de integración entre sistemas generando un menor desgaste administrativo </t>
  </si>
  <si>
    <t>http://isolucionpro.dane.gov.co/Isolucion40Dane/Documentacion/frmEditarArticulo.aspx?CodArticulo=MTAzMDk=</t>
  </si>
  <si>
    <t xml:space="preserve">El manual del sistema integrado de gestión versión 14 se encuentra en actualización en Isolución incluyendo elementos de integración entre sistemas generando un menor desgaste administrativo </t>
  </si>
  <si>
    <r>
      <rPr>
        <sz val="14"/>
        <color theme="1"/>
        <rFont val="Segoe UI"/>
        <family val="2"/>
      </rPr>
      <t>Manual V14
Partes Interesadas</t>
    </r>
    <r>
      <rPr>
        <u/>
        <sz val="14"/>
        <color theme="1"/>
        <rFont val="Segoe UI"/>
        <family val="2"/>
      </rPr>
      <t xml:space="preserve">
http://isolucionpro.dane.gov.co/Isolucion40Dane/Documentacion/frmEditarArticulo.aspx?CodArticulo=MTAzMDk=</t>
    </r>
  </si>
  <si>
    <t>Borrador del manual de calidad v14</t>
  </si>
  <si>
    <t>PAI_OPLAN_5.6</t>
  </si>
  <si>
    <t>Un (1) análisis de contexto integrado</t>
  </si>
  <si>
    <t xml:space="preserve">Se adelanto el levantamiento del contexto estratégico  del sistema de salud y seguridad en el trabajo bajo los parámetros del contexto del SGC </t>
  </si>
  <si>
    <t>contexto estratégico SST</t>
  </si>
  <si>
    <t>Se realizio la integración del contexto organizacional con los elementos de las normas ISO 9001 y  45001</t>
  </si>
  <si>
    <t>Contexto integrado</t>
  </si>
  <si>
    <t>PAI_OPLAN_6</t>
  </si>
  <si>
    <t xml:space="preserve">El certificado de gestión de calidad da cuenta del esfuerzo de la entidad en mejorar continuamente sus procesos , productos y servicios aportando de forma indirecta a una gestión pública con altos estándares de calidad  </t>
  </si>
  <si>
    <t>Un (1) certificación de la Entidad en la norma ISO 9001:2015, obtenida</t>
  </si>
  <si>
    <t>PAI_OPLAN_6.1</t>
  </si>
  <si>
    <t>Cinco (5) planes de mejora formulados y con seguimiento.</t>
  </si>
  <si>
    <t>los planes de mejoramiento producto de la auditoria interna  de tercera parte fueron cargados en Isolución a fin de realizar el debido tratamiento y seguimiento por parte de los procesos a cargo</t>
  </si>
  <si>
    <t xml:space="preserve">modulo de mejoramiento Isolución </t>
  </si>
  <si>
    <t>Los cinco  planes de mejora dueron  formulados y su seguimiento se reporta en el modulo de mejora</t>
  </si>
  <si>
    <t xml:space="preserve">Seguimiento Planes de mejora modulo de mejoramiento isolución </t>
  </si>
  <si>
    <t>Se adelantan las acciones pertinentes para el cierre de brechas detectadas en auditoria interna a fin de tener el sistema listo para recibir auditoria de certificación en el mes Julio de 2021</t>
  </si>
  <si>
    <t>Se adelantan las acciones pertinentes para el cierre de brechas detectadas en auditoria interna a fin de tener el sistema listo para recibir auditoria de certificación en el mes Agosto de 2021</t>
  </si>
  <si>
    <t>Se adelantan las acciones pertinentes para el cierre de brechas detectadas en auditoria interna a fin de tener el sistema listo para recibir auditoria de certificación en la vigencia 2021</t>
  </si>
  <si>
    <t>Se realizó el seguimiento a los cinco planes de mejoramiento producto de la auditoria interna.
Se adelanto el proceso de contratación del ente certificador y su  respectiva suspensión de contrato.</t>
  </si>
  <si>
    <t>Se realizaron todas las labores planteadas, excepto la auditoria de certificación, pues no se cuenta aun con el soporte de la información documentada necesaria para un buen ejercicio de auditoria de tercera parte. Este hito se cumplirá en el 2022 con la meta de un certificación de la Entidad en la norma ISO 9001:2015, obtenida.</t>
  </si>
  <si>
    <t>Meta no alcanzó el 100% respecto a lo programado, se evidenció que no se realizó la auditoria de  certificación de la Entidad en la norma ISO 9001:2015.</t>
  </si>
  <si>
    <t>PAI_OPLAN_6.2</t>
  </si>
  <si>
    <t xml:space="preserve">Un (1) proceso precontractual de la auditoria de certificacion terminado </t>
  </si>
  <si>
    <t xml:space="preserve">Se realizaron las cotizaciones y el estudio previo para la realización de la contratación de la auditoria </t>
  </si>
  <si>
    <t xml:space="preserve">estudio previo </t>
  </si>
  <si>
    <t>Se realizó la radicación del estudio prervio en contratación para continuar con el proceso precontractual</t>
  </si>
  <si>
    <t>CDP 107921 DANE
Matriz de Riesgos Auditoria 2021
Correo soporte contractual 1
Correo soporte contractual 2
Correo soporte contractual 3</t>
  </si>
  <si>
    <t xml:space="preserve">El contrato para la realización de la auditoria de certificación fue adjudicado </t>
  </si>
  <si>
    <t xml:space="preserve">Acta de suspensión </t>
  </si>
  <si>
    <t>PAI_OPLAN_6.3</t>
  </si>
  <si>
    <t>Una (1) auditoria de certificación en la Norma ISO 9001:2015 realizada</t>
  </si>
  <si>
    <t xml:space="preserve">Debido al inconveniente informático la ejecución del mismo se encuentra suspendida </t>
  </si>
  <si>
    <t>Hito no alcanzo el 100% de acuerdo a lo planeado. (La dependencia pese a los esfuerzos no logró su finalización.</t>
  </si>
  <si>
    <t>PAI_OPLAN_7</t>
  </si>
  <si>
    <t>Un (1) plan de certificación de las normas NTC ISO 14001:2015 fase 1, implementado</t>
  </si>
  <si>
    <t>PAI_OPLAN_7.1</t>
  </si>
  <si>
    <t>Un (1) diagnóstico de grado de implementación elaborado</t>
  </si>
  <si>
    <t>15/02/2021</t>
  </si>
  <si>
    <t xml:space="preserve">Se realizo el diagnostico del sistema de gestión ambiental a fin de determinar las brechas a cerrar y las acciones a tomar </t>
  </si>
  <si>
    <t>Diagnostico del SGA</t>
  </si>
  <si>
    <t>Ya se tienen el diagnostico de las brechas del SGA y se viene trabajando en el plan de certificación definitivo con fines de certificación, a fin de iniciar fase de implementación en el tercer trimestre de la vigencia</t>
  </si>
  <si>
    <t>Ya se tienen el diagnostico de las brechas del SGA y  plan de certificación definitivo con fines de certificación,se  inicio fase de implementación en el tercer trimestre de la vigencia</t>
  </si>
  <si>
    <t xml:space="preserve">Se adelanto la construcción, revisión y ajustes de los elementos de alto nivel planteados u articulados como fase de Ia implementación, tales como la matriz de comunicaciones, partes interesadas entre otros, de acuerdo a lo planeado </t>
  </si>
  <si>
    <r>
      <t xml:space="preserve">Meta finalizada </t>
    </r>
    <r>
      <rPr>
        <sz val="14"/>
        <color rgb="FF000000"/>
        <rFont val="Segoe UI"/>
        <family val="2"/>
        <charset val="1"/>
      </rPr>
      <t xml:space="preserve"> de acuerdo con lo planeado</t>
    </r>
    <r>
      <rPr>
        <sz val="14"/>
        <rFont val="Segoe UI"/>
        <family val="2"/>
        <charset val="1"/>
      </rPr>
      <t>. Se cumplió mediante la implementación del plan de certificación de las normas NTC ISO 14001:2015 fase 1.</t>
    </r>
  </si>
  <si>
    <t>PAI_OPLAN_7.2</t>
  </si>
  <si>
    <t>Un (1) plan de certificación realizado</t>
  </si>
  <si>
    <t>Se tiene elaborado el plan  preliminar de certificación del SGA, donde se definen las acciones y plazos a cumplir para logra la certificación del sistema en la vigencia 2022</t>
  </si>
  <si>
    <t>Plan de  implementación del SGA</t>
  </si>
  <si>
    <t>Se tiene elaborado el plan   de certificación del SGA, donde se definen las acciones y plazos a cumplir para logra la certificación del sistema en la vigencia 2022</t>
  </si>
  <si>
    <t>Plan de implentación SGA</t>
  </si>
  <si>
    <t>PAI_OPLAN_7.3</t>
  </si>
  <si>
    <t>Una (1) implementación fase 1 terminada</t>
  </si>
  <si>
    <t>Se inicio la elaboración y aprobación de los elementos que componen el sistema, la guia  de las Buenas Prácticas para el Manejo de los Residuos Sólidos, Líquidos y Peligrosos del DANE - FONDANE._v1 ya se encuentra aprobada</t>
  </si>
  <si>
    <r>
      <rPr>
        <sz val="14"/>
        <color theme="1"/>
        <rFont val="Segoe UI"/>
        <family val="2"/>
      </rPr>
      <t>Estado Documental Sistema de Gestión</t>
    </r>
    <r>
      <rPr>
        <u/>
        <sz val="14"/>
        <color theme="1"/>
        <rFont val="Segoe UI"/>
        <family val="2"/>
      </rPr>
      <t xml:space="preserve">
http://isolucionpro.dane.gov.co/Isolucion40Dane/Documentacion/frmArticuloMenu.aspx?DocumentCreationType=
SIO-040-GUI-001</t>
    </r>
  </si>
  <si>
    <t xml:space="preserve">Se cumplió con lo establecido en la fase uno de implementación del SGA </t>
  </si>
  <si>
    <t>Plan de implementación</t>
  </si>
  <si>
    <t>PAI_OPLAN_8</t>
  </si>
  <si>
    <t>Un (1) plan de certificación de las normas  ISO 45001:2018 fase 1, implementado</t>
  </si>
  <si>
    <t>PAI_OPLAN_8.1</t>
  </si>
  <si>
    <t xml:space="preserve">Se realizo el diagnostico del sistema de seguridad y salud en el trabajo  a fin de determinar las brechas a cerrar y las acciones a tomar </t>
  </si>
  <si>
    <t>Diagnostico del SST</t>
  </si>
  <si>
    <t>Ya se tienen el diagnostico de las brechas del SSTy se tiene  el plan de trabajo definitivo con fines de certificación, a fin de iniciar fase de implementación.</t>
  </si>
  <si>
    <t>Ya se tienen el diagnóstico de las brechas del SSTy se tiene  el plan de trabajo definitivo con fines de certificación, se  inicia fase de implementación.</t>
  </si>
  <si>
    <t>Se adelanto la construcción, revisión y ajustes de los elementos de alto nivel planteados o articulados como fase de la implementación, tales como matriz de contexto estratégico integrada, partes interesadas, protocolos y documentación en general.</t>
  </si>
  <si>
    <r>
      <t xml:space="preserve">Meta finalizada </t>
    </r>
    <r>
      <rPr>
        <sz val="14"/>
        <color rgb="FF000000"/>
        <rFont val="Segoe UI"/>
        <family val="2"/>
        <charset val="1"/>
      </rPr>
      <t xml:space="preserve"> de acuerdo con lo planeado</t>
    </r>
    <r>
      <rPr>
        <sz val="14"/>
        <rFont val="Segoe UI"/>
        <family val="2"/>
        <charset val="1"/>
      </rPr>
      <t>. Se cumplió mediante la implementación del plan de certificación de las normas  ISO 45001:2018 fase 1, implementado</t>
    </r>
  </si>
  <si>
    <t>PAI_OPLAN_8.2</t>
  </si>
  <si>
    <t>Se tiene elaborado el plan   de certificación del SST, donde se definen las acciones y plazos a cumplir para logra la certificación del sistema en la vigencia 2022</t>
  </si>
  <si>
    <t>Plan de trabajo ISO 45001</t>
  </si>
  <si>
    <t>PAI_OPLAN_8.3</t>
  </si>
  <si>
    <t>El SST viene avanzando con la construcción de los entregables propuestos en el plan de impelentación de buena marena gracias a que el sst tiene requisitos de cumplimiento legal resolucion 0312</t>
  </si>
  <si>
    <r>
      <rPr>
        <sz val="14"/>
        <color theme="1"/>
        <rFont val="Segoe UI"/>
        <family val="2"/>
      </rPr>
      <t>Estado Documental Sistema de Gestión
Modulo SST 312</t>
    </r>
    <r>
      <rPr>
        <u/>
        <sz val="14"/>
        <color theme="1"/>
        <rFont val="Segoe UI"/>
        <family val="2"/>
      </rPr>
      <t xml:space="preserve">
http://isolucionpro.dane.gov.co/Isolucion40Dane/Homes/HomeSistemas.aspx?CodSistemaGestion=112</t>
    </r>
  </si>
  <si>
    <t xml:space="preserve">se cumplió con lo establecido en la fase uno de implementación del SST </t>
  </si>
  <si>
    <t>PAI_OPLAN_9</t>
  </si>
  <si>
    <t>Un (1) plan de certificación de las normas ISO 27001:2015 fase 1, implementado.</t>
  </si>
  <si>
    <t>PAI_OPLAN_9.1</t>
  </si>
  <si>
    <t xml:space="preserve">Se adelanta el diagnóstcio de implementación </t>
  </si>
  <si>
    <t>Borrador diagnostic  ISO 27001</t>
  </si>
  <si>
    <t>Se establecio el diagnóstico del SSI</t>
  </si>
  <si>
    <t>Diagnóstico SSI - DANE Evaluación MSPI REV 24092021 - editable</t>
  </si>
  <si>
    <t>Se viene  el diagnóstico de las brechas del SSTy se tiene  el plan de trabajo definitivo con fines de certificación, a fin de iniciar fase de implementación.</t>
  </si>
  <si>
    <t>Se tiene  el diagnóstico de las brechas del SST y el plan de trabajo definitivo con fines de certificación, la fase   implementación avanza gracias a los adelantos realzados con la resolución 0312.</t>
  </si>
  <si>
    <t>Para el plan de certificación de las normas ISO 27001:2015 se tiene  el diagnóstico de las brechas del SSI y el plan de trabajo definitivo con fines de certificación, cuya fase 1 contempla el levantamiento de activos de información y su cruce con las TRD lo cual se cumplió en la vigencia y es punto de partida para la fase 2 de implementación</t>
  </si>
  <si>
    <r>
      <t xml:space="preserve">Meta finalizada </t>
    </r>
    <r>
      <rPr>
        <sz val="14"/>
        <color rgb="FF000000"/>
        <rFont val="Segoe UI"/>
        <family val="2"/>
        <charset val="1"/>
      </rPr>
      <t xml:space="preserve"> de acuerdo con lo planeado</t>
    </r>
    <r>
      <rPr>
        <sz val="14"/>
        <rFont val="Segoe UI"/>
        <family val="2"/>
        <charset val="1"/>
      </rPr>
      <t>. Se cumplió mediante la implementación del plan de certificación de las normas ISO 27001:2015 fase 1</t>
    </r>
  </si>
  <si>
    <t>PAI_OPLAN_9.2</t>
  </si>
  <si>
    <t xml:space="preserve">Se adelanta el  plan  de implementación </t>
  </si>
  <si>
    <t>Plan de seguridad y privacidad en borrador</t>
  </si>
  <si>
    <t xml:space="preserve">Se establecio el plan de implementación </t>
  </si>
  <si>
    <t>Plan de seguridad y privacidad dela información</t>
  </si>
  <si>
    <t>PAI_OPLAN_9.3</t>
  </si>
  <si>
    <t xml:space="preserve">Se vienen adelantando los inventarios de información </t>
  </si>
  <si>
    <t>MICROSITIO ACTIVOS DE LA INFORMACION
Registro-de-activos-de-informacion Aprendizaje Institucional
Registro-de-activos-de-informacion COMUNICACIONES
Registro-de-activos-de-informacion Direccion Estrategico
Registro-de-activos-de-informacion Gestion Contractual
Registro-de-activos-de-informacion Gestion de Bienes y servicios
Registro-de-activos-de-informacion Gestion DE INFORMACION Y DOCUMENTAL
Registro-de-activos-de-informacion Gestion JURIDICA
Registro-de-activos-de-informacion Gestion PRODUCCION ESTADISTICA
Registro-de-activos-de-informacion Gestion PROVEEDORES DE DATOS
Registro-de-activos-de-informacion Gestion REGULACION
Registro-de-activos-de-informacion Gestion TALENTO HUMANO</t>
  </si>
  <si>
    <t>Se realizó la actualización de los inventarios de información y  se realizó el cruce de los activos de información con las TRD a fin de presentarlos a los procesos para su validación aprobación en la vigencia 2022</t>
  </si>
  <si>
    <t>Cuadro de cruce de información de activos vs TRD</t>
  </si>
  <si>
    <t>PAI_OPLAN_10</t>
  </si>
  <si>
    <t>La realización del ciclo de auditorías aporta de manera indirecta al objetivo en la media que nos permite evidenciar la conformidad del sistema y las oportunidades de mejora, para lo cual se requiere de personal competente en esta labor.</t>
  </si>
  <si>
    <t>5.       Transparencia, acceso a la información pública y lucha contra la corrupción</t>
  </si>
  <si>
    <t xml:space="preserve">Un (1) ciclo de auditorias internas de calidad, realizado </t>
  </si>
  <si>
    <t>PAI_OPLAN_10.1</t>
  </si>
  <si>
    <t xml:space="preserve">Una (1) programa de auditorias internas de calidad terminado. </t>
  </si>
  <si>
    <t>Se establecio el programa de auditorias para la presente vigencia</t>
  </si>
  <si>
    <t xml:space="preserve">programa de auditorias </t>
  </si>
  <si>
    <t>Se etsablecio el plan de auditoria interna donde se inclut¡yen las operaciones estadistcias priorizadas</t>
  </si>
  <si>
    <t>Se etsablecio el plan de auditoria interna donde se inclut¡yen las operaciones estadistcias priorizadas, se ralizo el curso de formación de auditores integrales</t>
  </si>
  <si>
    <t>Se realizó el adecuado entrenamiento a 30 auditores  bajo los parámetros de la norma ISO 19011 , ISO 9001, 14001, 45001 y 27001y la programación de las auditoria.</t>
  </si>
  <si>
    <t>Debido al incidente informático, Isolución se encontraba fuera de línea y no se pudieron realizar las auditorias internas al no contar con la información documentada  en todos los procesos.  Este hito se finalizará en el 2022 a través de la meta un ciclo de auditorias internas de calidad, realizado</t>
  </si>
  <si>
    <t xml:space="preserve">Meta no alcanzó el 100% respecto a lo programado, se evidenció que no se realizó el ciclo de auditorias internas de calidad. Se recomienda considera la meta para la vigencia 2022 </t>
  </si>
  <si>
    <t>PAI_OPLAN_10.2</t>
  </si>
  <si>
    <t xml:space="preserve">Treinta (30) servidores entrenados en normas de calidad </t>
  </si>
  <si>
    <t xml:space="preserve">Se finalizó el curso de auditores integrales realizado con SGS a 30 servidores </t>
  </si>
  <si>
    <t xml:space="preserve">Interpretación ISO 27001-2013
Presentación ISO 19011_2018
Presentación Mod.1 - Introducción
Traduccion_propia_ISO45001_2018 
</t>
  </si>
  <si>
    <t>PAI_OPLAN_10.3</t>
  </si>
  <si>
    <t>Una (1) auditoria interna a todos los procesos de la entidad, realizada</t>
  </si>
  <si>
    <t>30/12/2021</t>
  </si>
  <si>
    <t xml:space="preserve">Se cuenta con el progrma de auditorias y con los auditores debidamnete certificados </t>
  </si>
  <si>
    <t>Certificado de auditor SGS
Programa de auditoria SIG 2021</t>
  </si>
  <si>
    <t>Debido al inconveniente informático presentado en el mes de noviembre, la ejecución de las auditorias  se encuentran aplazadas hasta que no se cuente con la respectiva plataforma documental</t>
  </si>
  <si>
    <t xml:space="preserve">No se cuenta con evidencia debido a que  la reprogramación y ejecución depende de la puesta en marcha del software Isolución </t>
  </si>
  <si>
    <t>Oficina Control Interno</t>
  </si>
  <si>
    <t>Oficina de Control Interno</t>
  </si>
  <si>
    <t>PAI_OCI_1</t>
  </si>
  <si>
    <t>La evaluación, seguimiento y auditoria al Sistema de Control Interno del DANE-FONDANE permite identificar fortalezas y debilidades de control y de la eficacia del rol de las línea de defensa; un aporte indirecto al objetivo estrategico dos (2) del PEI.</t>
  </si>
  <si>
    <t xml:space="preserve">Otro </t>
  </si>
  <si>
    <t>15.   Control Interno</t>
  </si>
  <si>
    <t>Ciento treinta y seis (136) informes de evaluación, seguimiento y auditroría al Sistema de Control Interno (SCI) DANE - FONDANE (anual), realizados</t>
  </si>
  <si>
    <t>PAI_OCI_1.1</t>
  </si>
  <si>
    <t>Veintidos (22) informes preliminares de evaluación, seguimiento y auditoría  al Sistema de Control Interno (SCI) DANE - FONDANE (anual) realizados y radicados</t>
  </si>
  <si>
    <t>Se desarrollo y avanzó en la elaboración de 5 Informes preliminares realizados y radicados durante el 1er trimestre 2021.</t>
  </si>
  <si>
    <t>2doInfSegIndicadores2020  
3InfSegPAACyRIESGOS2020sep-dic_2020 
INFORME_DNDA_2020_PRELIMINAR
Informe_Plan de Acción_II SEM_2020
INFORME_PRELIMINAR_SEG_COMITE_CONCILIACIÓN_II_SEM_2020</t>
  </si>
  <si>
    <t>Se desarrollo y avanzó en la elaboración de 6 Informes preliminares realizados y radicados durante el 2do trimestre 2021.</t>
  </si>
  <si>
    <t>1erInfPreliminarSeguimientoAcuerdoDeGestión2020y2021
1erInftrim2021SeguAusteridadGasto DANE-FONDANE
1erInfTrimestral2021preliminarSeguimientoPM_INTyCGR
4InfTrimestral2020SegAusteridadGastoDANE- FONDANE V2.docx
INF_PRELIMINAR_EKOGUI DANE-FONDANE II SEM_2020  Rad_20211400006943
Informe_preliminar_PAAC_Riesgos_I_Cuatrimestre_2021  Rad_20211400015103</t>
  </si>
  <si>
    <t>Se desarrollo y avanzó en la elaboración de 7 Informes preliminares realizados y radicados durante el 3er trimestre 2021.</t>
  </si>
  <si>
    <t xml:space="preserve">1erInfpreliminarSegIndicadores2021Jun
2Inftrimestral2021PreliminarSeguimientoAusterida_20211400017623
INF_PREL_SEGUIM_EKOGUI_DANE-FONDANE_ISEM_2021. Rad 2021140000093P
Inf_Transp_y_Acceso_Inf_Pub_I_2021_Preliminar
Informe preliminar 2do_seguimiento PM-2021
Informe_Preli_Plan_acción_I sem_2021
INF_PRELI_COMITE_CONC_ISEM_2021_Rad_ 2021140000153P
</t>
  </si>
  <si>
    <t xml:space="preserve">La Oficina de Control Interno durante el cuarto trimestre elaboró y radicó 7 informes preliminares a las diferentes áreas, para analísis y posterior respuesta. Al cierre del presente reporte las áreas no han generado respuesta de tres informes preliminares, por tanto, no se ha logrado generar los correspondientes informes finales para remitir a la Dirección. </t>
  </si>
  <si>
    <t>1. Informe 3° Trim_Austeridad del gasto público. Rad_20211400029153 22/10/2021.
2. Informe General de PAAC y Riesgos de Corrupción y Gestión preliminar Rad. 20211400000133T del 31/12/2021.
3. Informe anual de seguimiento a la Políticas de Seguridad Financieras SIIF DANE – FONDANE. Radicado 20221400000033T del 14-01-2022 
4.Seguimiento 2° semestre a la Atención a PQRSD (Oportunidad y Calidad) DANE – FONDANE. Radicado No.20211400028523 del 13/10/2021.
5.Seguimiento 1er semestre a la actualización de información en SIGEP (Funcionarios y Contratistas) DANE – FONDANE. Radicado_Orfeo 20211400029163 del 22 de Octubre 2021.
6. Informe anual de Seguimiento al proceso de Rendición de Cuentas DANE - FONDANE  radicado y Publicación en Página Web. Radicado 20221400000043T del 24 de 2022.
7. Informe anual de seguimiento a la Agenda Regulatoria DANE – FONDANE. Radicado 20210000113T del 27/12/2021</t>
  </si>
  <si>
    <t>La OCI realizó 5 de los 24 informes preliminares previstos durante el 1er trimestre 2021. Los 5 informes preliminares fueron sobre los temas:PACC y Riesgos, Indicadores, Derechos de autor, Planes de Acción y Comité de Conciliación. Sin embar
go, al revisar al Plan se hace necesario ajustar la cuantificación de la meta y de este hito, para lo cual se adjunta el segumiento del 1er trimestre debidamente ajustado.
La OCI realizó 41 de los 24 informes finales previstos durante el 1er trimestre 2021. Sin embargo, al revisar al Plan se hace necesario ajustar la cuantificación de la meta y de este hito, para lo cual se adjunta el segumiento del 1er trimestre debidamente ajustado.</t>
  </si>
  <si>
    <t xml:space="preserve">La OCI realizó 6  informes preliminares previstos durante el 2do trimestre 2021. Los 6 informes preliminares fueron sobre los temas:  1erInfPreliminarSeguimientoAcuerdoDeGestión2020y2021, 1erInftrim2021SeguAusteridadGasto DANE-FONDANE, 1erInfTrimestral2021preliminarSeguimientoPM_INTyCGR
4InfTrimestral2020SegAusteridadGastoDANE- FONDANE V2.docx, INF_PRELIMINAR_EKOGUI DANE-FONDANE II SEM_2020  Rad_20211400006943, Informe_preliminar_PAAC_Riesgos_I_Cuatrimestre_2021  Rad_20211400015103
La OCI realizó 18  informes finales previstos durante el 2do trimestre 2021 sobre los siguientes  temas:
Informe Final de seguimiento_Plan de Mejoramiento_INT_CGR
INFORME_DNDA_2020_FINAL  Rad_20211400008233
Informe final primer Arqueo a la Caja menor de DANE 2021V2
INFORME_CHIP_I_TRIMESTRE_2021_Rad_20211400013023
Registro y control a Planes de Mejoramiento 1° trimestre 2021  Rad_20211400012753
Informe final de Seguimiento a Planes de Mejoramiento 1er trimestre 2021
SegMejor_Archivistivo_orfeo 20211400011923
2°InFinalSemestral2020seguimientoPQRSD 
4°InfTrim2020SegEjecuciónYreservasPr$ptls
Alcance 1er Informe Trimestral 2021 Seguimiento Austeridad del Gasto DANE- FONDANE
1erInfTrimestral2021SeguimientoAusteridaDelGasto
4°InFinalTrimestral2020SegAusteridadGastoDANE- FONDANE 
1erInfSeguimientoAcuerdoDeGestión2020y2021 final radicado
2°InFinalSegSemestral2020aEKOGUI DANE-FONDANE
2doInfSegIndicadores_Final_2020   Rad_20211400007703
Aclaración2doInfSegIndicadores2020Dic (1)
Alcance_InfSeg SINERGIAoct-dic2020_ Rad_20211400006503
Informe_seguimiento_CHIP_IV Trimestre_2020  Rad_20211400006923 
</t>
  </si>
  <si>
    <t xml:space="preserve">La OCI realizó 7  informes preliminares  durante el 3er trimestre 2021. Los 7 informes preliminares fueron sobre los temas:
1erInfpreliminarSegIndicadores2021Jun
2Inftrimestral2021PreliminarSeguimientoAusterida_20211400017623
INF_PREL_SEGUIM_EKOGUI_DANE-FONDANE_ISEM_2021. Rad 2021140000093P
Inf_Transp_y_Acceso_Inf_Pub_I_2021_Preliminar
Informe preliminar 2do_seguimiento PM-2021
Informe_Preli_Plan_acción_I sem_2021
INF_PRELI_COMITE_CONC_ISEM_2021_Rad_ 2021140000153P
La OCI realizó 9  informes finales durante el 3er trimestre 2021 sobre los siguientes  temas:
Final_SeguimientoAusteridad Rad_202120211400018943
INF_FINAL_SEGUIM_EKOGUI_DANE-FONDANE_ISEM_2021
Inf_Transp_y_Acceso_Inf_Pub_I_2021_FINAL
INFORME_CHIP SEGUNDO SEMESTRE_2021_Rad_20211400020283
Reporte_seguimiento a posibles actos de corrupción julio_2021
Evaluación_Acuerdos_Gestión_09_2021_Rad_2021140000023P
Informe-sci-parametrizado_DANE_I_Sem_2021_publicación
Reporte de seguimiento a posibles actos de corrupción o irregularidades agosto 2021140000013P
Reporte de seguimiento a posibles actos de corrupción o irregularidades - Secretaría de Transparencia de la Presidencia DANE – FONDANE- junio 2021 20211400015543
 </t>
  </si>
  <si>
    <t xml:space="preserve">Al cierre del cuarto trimestre de la vigencia 2021, la Oficina de Control Interno logró elaborar, radicar y presentar 7 informes preliminares de los cuales tres aún se encuentran en respuesta por parte de las dependencias, los cuatro informes restantes, fueron respondidos oportunamente por las áreas, por tanto, se elaboraron los correspondientes informes finales. Frente a los 13 informes finales relacionados, nueve (9) corresponden a informes de los trimestres anteriores que se encontraban en estado de espera de respuesta o verificación para su cierre;  culminada esta meta se logra el 85% de cumplimiento del Plan Anual de Auditoría de la vigencia, obteniendo la realización de los informes establecidos normativamente, así mismo, atendiendo seguimientos con alcance del 100% de evaluación a sus metas e hitos  como lo son: Planes de Acción, Plan Operativo; Plan Anticorrupción y Riesgos de Corrupción, Gestión y Seguridad de la Información, los cuales fueron elaborados en muchas ocasiones mediante verificación documental y/o mesas de trabajo directamente con los servidores enlaces de calidad de cada proceso, obteniendo finalmente recomendaciones que contribuyen mejora a la gestión de la Entidad.  </t>
  </si>
  <si>
    <t>La Oficina de Control Interno no logró cumplir el 100% de la meta, debido a diferentes situaciones coyunturales que no se contemplaron durante la programación del Plan Anual de Auditoría como: acompañamiento de la Entidad en la Auditoría de Cumplimiento realizada por la Contraloría General de la República entre el mes de julio a diciembre que requirió tiempo adicional en la coordinación de reuniones entre el equipo auditor y las diferentes áreas de la Entidad, las cuales eran prioritarias, ya que, estas permitían atender los diferentes cuestionamientos y solicitud de información del Ente de Control, la anterior situación, generó que la Jefatura no revisará oportunamente los informes de seguimientos elaborados por el equipo auditor, por consiguiente, se presentaron rezagos en el cronograma establecido inicialmente, a esto se suma que algunos seguimientos y evaluaciones por su alcance de revisión (muestras del 100%), se llevaron más tiempo en su realización de lo planeado, dado esto no se alcanzó adelantar dos auditorías que se tenían programadas. 
En el mes de noviembre se presenta el Incidente tecnológico, el cual no permitió adelantar los informes que se tenían programados para el mes de noviembre y diciembre, ya que, tanto la Oficina como las dependencias carecíamos de información para la elaboración de los seguimientos, además, la atención prioritaria de la parte misional hizo que los procesos de apoyo y evaluación obtuviéramos Backups a mediados de diciembre, fecha la cual solo nos permitió cerrar algunos informes y elaborar otros a la medida que las áreas podían proveer información. Por tanto, se realizaron reprogramaciones de informes para realizar en el primer trimestre de 2022.
En cuanto al informe de Auditoría Especial a la Licitación 001 de 2021, se adelantó la Auditoría y el informe preliminar de la auditoría fue finalizado en el mes de octubre, pero por la atención de la Auditoría de Cumplimiento de la CGR, no había sido posible revisarlo con el equipo auditor, los papeles de trabajo que sustentaban el informe los tenía cada auditor y no se habían consolidado, por tanto, en el momento que se presenta el incidente tecnológico, se perdieron algunos que no habían sido guardados en el último Backup que solicitó la Oficina de Sistemas, por tanto, a la fecha se están reconstruyendo.</t>
  </si>
  <si>
    <t>OCI_CAPAD_2021</t>
  </si>
  <si>
    <t>Meta no alcanzó el 100% respecto a lo programado, se evidenció que la OCI  justificó las situaciones que conllevaron ese incumplimiento, no se preciso si las auditorías programadas se realizaran en la vigencia 2022.  Se recomienda considera la meta para la vigencia 2022.
Las evidencias de los dos hitos programados demuestran su ejecución y se encuentran dispuestos en el drive compartido de la OCI.</t>
  </si>
  <si>
    <t>PAI_OCI_1.2</t>
  </si>
  <si>
    <t>Ciento catorce (114) informes finales de evaluación, seguimiento y auditoría  al Sistema de Control Interno (SCI) DANE - FONDANE (Anual) realizados y radicados</t>
  </si>
  <si>
    <t>Se desarrollo y avanzó en la elaboración, radicación y publicación de 41 informes finales programados durante el 1er trimestre 2021.</t>
  </si>
  <si>
    <t>3InfinalSegPAACyRIESGOS2020sep-dic_Rad_
Alcance_InfSeg SINERGIAoct-dic2020_
CERTIFICACION II SEMESTRE 2020- FONDANE
CERTIFICACION II SEMESTRE 2020_DANE
CertificadoDiligenciamientoRDM11
Evaluación_Consolidada_Secretaría_General_2020 
Evaluación_Dependencias DTMDE 
Evaluación_Dependencias GCO 
Evaluación_Dependencias._DIG_2020 
Evaluación_Dependencias_2021_Administrativa
Evaluación_Dependencias_2021_Bogotá 
Evaluación_Dependencias_2021_Cali 
Evaluación_Dependencias_2021_DIMCE  
Evaluación_Dependencias_2021_Sistemas
Evaluación_Dependencias_Barranquilla 
Evaluación_Dependencias_Bucaramanga
Evaluación_Dependencias_CID_2020  
Evaluación_Dependencias_DCD_2020
Evaluación_Dependencias_DIMPE_LOGISTICA 
Evaluación_Dependencias_DSCN 
Evaluación_Dependencias_GFI_2020 
Evaluación_Dependencias_GTH_2020 
Evaluación_Dependencias_Manizales 
Evaluación_Dependencias_OCI
EvXdependencia2020_Subdirección 
EvXdependencia2021 DIRPEN
EvXdependencia2021 Oplan-Fondane 
EvXdependencia2021_Dirección
Formato_Evaluación_Dependencias- GJU_2020
FormularioDiligenciadoRDM10_
INFORME CIC_DANE_2020
INFORME CIERRE FINANCIERO 2020_DANE 
INFORME DE CIC_FONDANE_2020
Informe_Definitivo_Seguimiento_Politicas SIIF 
Informe_Final_Planes_Acción_IISem_2020 
INFORME_SEG_COMITE_CONCILIACION II SEM_2020
informe-pormenorizado-II-2020
InfSeg SINERGIAoct-dic2020
Memo_Central_2020
Reporte de seguimiento a posibles actos de corrupción o irregularidades 
Respuesta Requerimiento Camara de Representante_2021</t>
  </si>
  <si>
    <t>Se desarrollo y avanzó en la elaboración, radicación y publicación de 18 informes finales  durante el 2do trimestre 2021.</t>
  </si>
  <si>
    <t xml:space="preserve">Informe Final de seguimiento_Plan de Mejoramiento_INT_CGR
INFORME_DNDA_2020_FINAL  Rad_20211400008233
Informe final primer Arqueo a la Caja menor de DANE 2021V2
INFORME_CHIP_I_TRIMESTRE_2021_Rad_20211400013023
Registro y control a Planes de Mejoramiento 1° trimestre 2021  Rad_20211400012753
Informe final de Seguimiento a Planes de Mejoramiento 1er trimestre 2021
SegMejor_Archivistivo_orfeo 20211400011923
2°InFinalSemestral2020seguimientoPQRSD 
4°InfTrim2020SegEjecuciónYreservasPr$ptls
Alcance 1er Informe Trimestral 2021 Seguimiento Austeridad del Gasto DANE- FONDANE
1erInfTrimestral2021SeguimientoAusteridaDelGasto
4°InFinalTrimestral2020SegAusteridadGastoDANE- FONDANE 
1erInfSeguimientoAcuerdoDeGestión2020y2021 final radicado
2°InFinalSegSemestral2020aEKOGUI DANE-FONDANE
2doInfSegIndicadores_Final_2020   Rad_20211400007703
Aclaración2doInfSegIndicadores2020Dic (1)
Alcance_InfSeg SINERGIAoct-dic2020_ Rad_20211400006503
Informe_seguimiento_CHIP_IV Trimestre_2020  Rad_20211400006923 </t>
  </si>
  <si>
    <t>Se desarrollo y avanzó en la elaboración, radicación y publicación de 9 informes finales  durante el 3er trimestre 2021.</t>
  </si>
  <si>
    <t>Final_SeguimientoAusteridad Rad_202120211400018943
INF_FINAL_SEGUIM_EKOGUI_DANE-FONDANE_ISEM_2021
Inf_Transp_y_Acceso_Inf_Pub_I_2021_FINAL
INFORME_CHIP SEGUNDO SEMESTRE_2021_Rad_20211400020283
Reporte_seguimiento a posibles actos de corrupción julio_2021
Evaluación_Acuerdos_Gestión_09_2021_Rad_2021140000023P
Informe-sci-parametrizado_DANE_I_Sem_2021_publicación
Reporte de seguimiento a posibles actos de corrupción o irregularidades agosto 2021140000013P
Reporte de seguimiento a posibles actos de corrupción o irregularidades - Secretaría de Transparencia de la Presidencia DANE – FONDANE- junio 2021 20211400015543</t>
  </si>
  <si>
    <t xml:space="preserve">La Oficina de Control Interno durante el cuarto trimestre elaboró, presentó y publicó en total 13 informes finales de algunos seguimientos que se encontraban en estado preliminar, y otros correspondientes al tercer trimestre de 2021. </t>
  </si>
  <si>
    <t>1.Informe 3° Trim_Austeridad del gasto público. Radicado Orfeo # 20211400035003_09/11/2021.
2. Informe 3er Trim_CHIP de DANE – FONDANE. Rad_Orfeo 20211400000103T del 17/12/2021.
3.Informe 2do Arqueo caja Menor. Rad_ 20211400027573, 1/10/2021.
4.Informe 3er Arqueo Caja Menor. Rad_20211400000093T, 17/12/2021.
5. Informe 1er semestre de seguimiento METAS DE GOBIERNO SINERGIA-SISMEG_ DANE - FONDANE rad_20211400029273 26/10/2021.
6.Informe 1er° seguimiento Plan de Acción DANE- FONDANE. Rad 20211400029363 28/10/2021. 
7.Informes 1°semestre seguimiento a Ind. Gestión por Proceso DANE – FONDANE. Rad 20211400029273 26/10/2021.
8.Informe 1° sem_Gestión_Comité_Conciliación_ DANE-FONDANE. Rad_Orfeo_2021140027653 4/10/2021.
9. seguimiento 2° semestre a la Atención a PQRSD (Oportunidad y Calidad) DANE – FONDANE. Radicado No. 20211400034893 8/11/2021.
10. Seguimiento 1er SIGEP DANE_FONDANE. Rad_20211400000123T del 31/12/2021.
11.Informe seguimiento Agenda Regulatoria DANE – FONDANE. Rad 20221400000023T del 14/01/2021.
12.Reporte de seguimiento a posibles actos de corrupción o irregularidades Sept_ Rad.20211400027813 del 7/10/2021.
13.Reporte de seguimiento a posibles actos de corrupción o irregularidades Oct_  Rad.20211400034803 del 5/11/2021.</t>
  </si>
  <si>
    <t>PAI_OCI_2</t>
  </si>
  <si>
    <t>o. Mejorar el bienestar, las competencias y las habilidades de los servidores</t>
  </si>
  <si>
    <t>La ejecución del Plan de Prevención del Riesgo y Fortalecimiento del Autocontrol en DANE - FONDANE, permitira aumentar y afianzar las competencias de los servidores públicos en temas de Riesgos, analisis de causas y temas de autocontrol contribuyendo a mejorar la identificación y monitoreo de riesgos e identificar planes de mejora eficaces que atiendan los hallazgos establecidos.</t>
  </si>
  <si>
    <t>Un (1) Plan de Prevención del Riesgo y Fortalecimiento del Autocontrol en DANE - FONDANE ejecutado</t>
  </si>
  <si>
    <t>PAI_OCI_2.1</t>
  </si>
  <si>
    <t>Tres (3) sesiones de aprender haciendo de: Prevención del Riesgo, Analisis Causal y Autocontrol a servidores públicos en DANE - FONDANE realizadas y evaluadas</t>
  </si>
  <si>
    <t xml:space="preserve">Se avanzó en la estructura de los talleresde riesgos, análisis causal y autocontrol, se definió el cronograma de trabajo, se realizó reunión de coordinación con con gestión humana y control disciplinario, y de trabajo del equipo OCI; además de trabajo investigativo para la consecución de bibliografía y elaboración de una presentación conceptual y de una propuesta de un primer taller sobre ambiente para el control </t>
  </si>
  <si>
    <t xml:space="preserve">
TALLER INICIAL (1)
ESTRUCTURA TALLERES OCI
PLAN DE TRABAJO TALLERES
Asistencia preparación Talleres 26 03 2021(1-5) (1)
Asistencia reunión taller autocontrol 13 abril 2021 4_30 p.m(1-8)
I REUNION TALLERES OCI(1-4) (1)_09_03_2021
Reunión consulta autocontrol CID(1-5) 16_03_2021
FORMULARIO_PREINSCRIPCION
Decreto 2106 de 2019
6.Global IFC methodology_CSA June 2009
396_INS-EV-EI-002_V1(MA)
2017_10_02_Actualizacion_guia_rol_oci
2017-06-14_Meci2016_actualizada
CEVG01 GUIA AUTOCONTROL
Guia para ejercer el Autocontrol Minsalud
guia_gestion_riesgo_corrupcion
GUIA_PRACTICA_DE_AUTOCONTROL_EMSERPA
GuiaAutovaloracion
Manual del SCI
Manual_SAGRLAFT
ponencia_hermes_rodriguez_u_tadeo
PROPUESTA DE MODELO DE CONTROL INTERNO
RolOficinas
Sem_970
SuarezMolinaDanielArmando2018
Guia Autovaloración del control DAFP (1) (1)</t>
  </si>
  <si>
    <t xml:space="preserve">La OCI realizo el taller de sensiblización de autocontrol el 21 de mayo de 2021 ,para lo cual se cuenta con el correo de preinscripción,  presentación, video y  lista de asistencia,   evaluacion, talleres,  el restante  material forma parte de trabajo realizo para dar cumplimiento a esta actividad.
La OCI realizo el 10 de junio de 2021 el  taller  el autocontrol como la clave  del control interno organizacional dirigido a los coordinadores y representantes de la mesa permanente, para lo cual se cuenta con el siguiente material (pieza de  invitación para el grupo objetivo, correos reuniones de trabajo grupo autocontrol,  conferencia autocontrol, recoradatorio para el dia del  taller, presentación, evaluación video y lista de asistencia. </t>
  </si>
  <si>
    <t>Correo de preinscripción,  presentación sensibilizacion autocontrol, video y  lista de asistencia, certificación asistencia,  evaluacion, talleres</t>
  </si>
  <si>
    <t>En el mes de Julio del 2021, se realizó el taller de Análisis de Causas, cuyo objetivo principal fue ejercitar a los servidores de la Mesa Permanente de Trabajo para la Mejora Continua MPTMC y líderes de Proceso en la selección y aplicación de las metodologías para la identificación y análisis de causa raíz, así como la definición de los planes de mejoramiento.
La OCI realizo el en el 3er trimestre de 2021  el envio de tres tips de autocontrol como la clave  del control interno organizacional dirigido a los coordinadores y representantes de la mesa permanente, en la siguientes fechas  Correo_ tips autocontrol_29 julio_21, Correo_Tips planes de mejoramiento 2 agosto_21, Correo_ tips autocontrol_sep 15_21</t>
  </si>
  <si>
    <t>Preparación taller, capacitación, lista de asistencia, talleres sesiones</t>
  </si>
  <si>
    <t>La Oficina de Control Interno realizó un taller práctico de identificación y gestión de Riesgos el 13 de diciembre de 2021, para un acumulado en la vigencia de tres talleres. El objetivo principal del taller fue comprender los conceptos básicos de la gestión del riesgo, como parte del sistema de control interno enmarcado en MIPG y sensibilizar en la importancia de implementar una metodología para la administración de riesgos. En el taller participaron 124 servidores públicos de las diferentes dependencias de la Entidad y de las Direcciones Territoriales del Departamento</t>
  </si>
  <si>
    <t>1. Taller práctico_identificación_Gestión_riesgos_(asistencia y evaluacion).
2. Presentación Power Point Taller Riesgos_Final. 
3. Metodología Talleres 
4.Citación_meetingAttendanceReport(Talleres OCI - riesgos ) 200921
5. Lista_Asistencia_Preparación_Taller</t>
  </si>
  <si>
    <t>La OCI avanzó estructuró los talleresde riesgos, análisis causal y autocontrol, definió el cronograma de trabajo, realizó reunión de coordinación con con gestión humana  y rabajo del equipo OCI; además de trabajo investigativo para la consecución de bibliografía y elaboración de una presentación conceptual y de una propuesta de un primer taller sobre ambiente para el control 
La OCI elaboró un plan de trabajo y un cronograma para la ejecución de la meta, y se realizaron sesiones de trabajo y se solicitó apoyo al DAFP.  Se tiene planeado y programado un conversatorio sobre autocontrol en el 1er semestre  y elaboración y presentación de propuestas de tips, capsulas, banners y/o pildoras con mensajes alusivos al Auto- Contro, en el 2do semestre 2021</t>
  </si>
  <si>
    <t>La OCI realizó 2 talleres asi: (21 de mayo de 2021 sensibilización de autocontrol y 10 de junio de 2021 el taller autocontrol como la clave  del control interno organizacional)</t>
  </si>
  <si>
    <t>La OCI realizó 1 taller causa raiz asi: (este taller se desarrolló en dos sesiones, el 08 de julio se impartió el tema teórico conceptual, mientras que para el 09 de julio se desarrollaron sesiones prácticas con los asistentes).
Asi mismo la  OCI en este 3er trimestre se divulgaron 3 tips de autoncontrol como la clave  del control interno organizacional</t>
  </si>
  <si>
    <t xml:space="preserve">La Oficina de Control Interno en el cuarto Trimestre de 2021, finalizó las actividades propuestas en la meta del Plan de Prevención de Riesgos y Autocontrol, en la realización de estas se evidenció el interés por parte de los servidores públicos, para aumentar u obtener nuevo conocimiento y acercamiento en temas de Control Interno, así mismo, se observó que los talleres  prácticos fortalecieron la identificación y concientización en la gestión de los Planes de Mejoramiento de la Entidad. </t>
  </si>
  <si>
    <r>
      <t xml:space="preserve">Meta finalizada </t>
    </r>
    <r>
      <rPr>
        <sz val="14"/>
        <color rgb="FF000000"/>
        <rFont val="Segoe UI"/>
        <family val="2"/>
        <charset val="1"/>
      </rPr>
      <t xml:space="preserve"> de acuerdo con lo planeado</t>
    </r>
    <r>
      <rPr>
        <sz val="14"/>
        <rFont val="Segoe UI"/>
        <family val="2"/>
        <charset val="1"/>
      </rPr>
      <t>. Se cumplió mediante la implementación del Plan de Prevención del Riesgo y Fortalecimiento del Autocontrol en DANE - FONDANE ejecutado</t>
    </r>
  </si>
  <si>
    <t>PAI_OCI_2.2</t>
  </si>
  <si>
    <t>Dos (2) ejercicios de divulgación de cultura del control interno realizados.</t>
  </si>
  <si>
    <t>Se avanzó en la elaboración del plan de trabajo y el contacto con el DAFP.</t>
  </si>
  <si>
    <t>CulturaControl Interno
CulturaControlInternoRtaDAFP2021</t>
  </si>
  <si>
    <t>Pieza de  invitación para el grupo objetivo, correos reuniones de trabajo grupo autocontrol,  conferencia autocontrol, recordatorio para el dia del  taller, presentación, video y  evaluación, lista de asistencia.</t>
  </si>
  <si>
    <t>Correo_ tips autocontrol_29 julio_21, Correo_Tips planes de mejoramiento 2 agosto_21, Correo_ tips autocontrol_sep 15_21 junto con las dispositivas que se enviaron en la fechas antes mencionadas</t>
  </si>
  <si>
    <t xml:space="preserve">La Oficina de Control Interno elaboró y remitió un _ tips de autocontrol el 27_octubre_2021, para un total de cuatro en la vigencia; el tips remitido en esta oportunidad atendió información relacionada con el autocontrol personal que los servidores públicos deben practicar con el fin de obtener el cumplimiento de sus actividades programadas. </t>
  </si>
  <si>
    <t>1. Correo Electronico
2. Presentación Tips_Octubre_2021</t>
  </si>
  <si>
    <t>Oficina Asesora Jurídica</t>
  </si>
  <si>
    <t>Oficina Jurídica</t>
  </si>
  <si>
    <t>PAI_OAJ_1</t>
  </si>
  <si>
    <t>El proceso de acompañamiento jurídico a las Sedes del DANE para el fortalecimiento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 Aporte indirecto al plan estratégico.</t>
  </si>
  <si>
    <t>13.   Defensa jurídica</t>
  </si>
  <si>
    <t>Un (1) proceso de acompañamiento jurídico al DANE a nivel Central y a las Sedes, para el fortalecimiento de las buenas prácticas en la prevención del daño antijurídico, realizado</t>
  </si>
  <si>
    <t>PAI_OAJ_1.1</t>
  </si>
  <si>
    <t>Un (1) plan de trabajo elaborado</t>
  </si>
  <si>
    <t>Se adelantaron las siguientes actividades
- Elaboración del plan de trabajo.
- Aprobación del plan de trabajo por parte del Comité Directivo</t>
  </si>
  <si>
    <t>Presentación ante el Comité Directivo del plan de trabajo.
Plan de trabajo
Acta número 4 del Comité de Conciliación, realizado el  23 de febrero de 2021</t>
  </si>
  <si>
    <t>Durante el primer trimestre 2021, el equipo de Representación Legal de la Oficina Asesora Jurídica, elaboró el plan de trabajo que se adelantará para el desarrollo de la meta.</t>
  </si>
  <si>
    <t>Con el fin de dar cumplimiento a los hitos establecidos en la meta, se realizaron ajustes en las fechas de realizaciòn de los mismos; de igual manera se estableció un cronograma con las fechas de desarrollo de las mesas</t>
  </si>
  <si>
    <t>Al cierre del trimestre III se puede observar que se avanzó de manera positiva con el cumplimiento de los hitos establecidos en la meta definida como un  proceso de acompañamiento jurídico al DANE a nivel Central y a las Sedes, para el fortalecimiento de las buenas prácticas en la prevención del daño antijurídico.</t>
  </si>
  <si>
    <t>Durante este cuatrimestre se realizaron las actividades programadas en los hitos, logrando así el cumplimiento total de la meta</t>
  </si>
  <si>
    <t>Fortalecimiento de la capacidad técnica administrativa</t>
  </si>
  <si>
    <t>DOCUMENTOS DE PLANEACIÓN</t>
  </si>
  <si>
    <t>C-0499-1003-6-0-0499054-02-11*</t>
  </si>
  <si>
    <t>JURIDICA_2021_DP</t>
  </si>
  <si>
    <r>
      <t xml:space="preserve">Meta finalizada </t>
    </r>
    <r>
      <rPr>
        <sz val="14"/>
        <color rgb="FF000000"/>
        <rFont val="Segoe UI"/>
        <family val="2"/>
        <charset val="1"/>
      </rPr>
      <t xml:space="preserve"> de acuerdo con lo planeado</t>
    </r>
    <r>
      <rPr>
        <sz val="14"/>
        <rFont val="Segoe UI"/>
        <family val="2"/>
        <charset val="1"/>
      </rPr>
      <t>. Se cumplió mediante la implementación del Plan de Prevención del Riesgo y Fortalecimiento del Autocontrol en DANE - FONDANE ejecutado.</t>
    </r>
  </si>
  <si>
    <t>PAI_OAJ_1.2</t>
  </si>
  <si>
    <t>Diez (10) mesas de contexto con cada una de las direcciones territoriales y sedes de mayor litigiosidad, realizadas</t>
  </si>
  <si>
    <t>Durante este periodo se realizaron diez (10) mesas de contexto con las direcciones territoriales y sedes con mayor litigiosidad, así:
1.	DT Centro Occidente Manizales -21 de julio de 2021.
2.	Sede Armenia – 23 de julio de 2021.
3.	DT Centro Bogotá – 29 de julio de 2021.
4.	Sede Neiva -5 de agosto de 2021.
5.	DT Suroccidente Cali -24 de agosto de 2021.
6.	DT  Pasto 6 de septiembre de 2021
7.	DT Norte Barranquilla – 22 de septiembre de 2021
8.	Sede Valledupar -24 de septiembre de 2021
9.	DT Noroccidente Medellín 27 de septiembre de 2021
10.	DT Centro Oriente Bucaramanga - 27 de septiembre de 2021
Los temas tratados en las sesiones fueron:
Contexto de la litigiosidad Nacional y Territorial
Daño antijurídico - Noción
Acción de repetición y llamamiento en garantía con fines de repetición – Noción
Resultados - Contexto de las Direcciones Territoriales
Análisis Oficina Asesora Jurídica y Noción de Contrato Realidad
Panel – Propuestas desde el ámbito Territorial
Compromisos para la Mesa de Seguimiento</t>
  </si>
  <si>
    <t>Se cuenta con la siguiente información como evidencia del desarrollo de las mesas de contexto:
•	Presentaciones en power point con la información socializada a cada una de las sedes.
•	Grabaciones de las reuniones en formato MP4.
•	Listado de asistencia con la información de los participantes.</t>
  </si>
  <si>
    <t>PAI_OAJ_1.3</t>
  </si>
  <si>
    <t>Tres (3) mesas de trabajo con las áreas del nivel central, realizadas</t>
  </si>
  <si>
    <t>Se realizaron tres (3) mesas de trabajo con las áreas del nivel central, así:
1.	El día 29 de septiembre  de 2021 se realizó una mesa en la que se contó con la participación de: GIT PQRSD, Oficina de Control Interno, Gestión Humana, Gestión Administrativa y Control Interno Disciplinario.
2.	El día 30 de septiembre  de 2021 se realizó una mesa en la que se contó con la participación de: La Dirección de Difusión, Mercadeo y Cultura Estadística, la Dirección de Regulación. Planeación, Estandarización y Normalización, Dirección de Geoestadística y  la  Dirección de Síntesis y Cuentas Nacionales
3.	El día 30 de septiembre de 2021 se realizó una mesa en la que se contó con la participación del Área de Logística y Producción de Información, Secretaria General y la Oficina de Sistemas.</t>
  </si>
  <si>
    <t>Se cuenta con la siguiente información como evidencia del desarrollo de las mesas de trabajo con las áreas del nivel central:
•	Presentaciones en power point con la información socializada a cada una de áreas del nivel central.
•	Grabaciones de las reuniones en formato MP4.
•	Listado de asistencia con la información de los participantes.</t>
  </si>
  <si>
    <t>PAI_OAJ_1.4</t>
  </si>
  <si>
    <t>Diez (10) mesas de seguimiento con cada una de las direcciones territoriales y sedes de mayor litigiosidad, realizadas</t>
  </si>
  <si>
    <t>Se realizaron diez (10) mesas de seguimiento con cada una de las direcciones territoriales y sedes de mayor litigiosidad, en esta etapa se enfatizó en la prevención del daño antijurídico como política institucional, precisando que su importancia radica en conocer de antemano las causas que pueden llevar a que una entidad del Estado ocasione un daño, perjuicio o riesgo, concluyendo que la disminución de la litigiosidad sólo se logra con el compromiso permanente de identificar los hechos que generan daños y plantear las alternativas de solución mediante un trabajo de mejora continua y de gestión de calidad.</t>
  </si>
  <si>
    <t>* Grabación de las 10 mesas realizadas
* Lista de asistencia
 * Presentación en power point de las reuniones realizadas</t>
  </si>
  <si>
    <t>PAI_OAJ_1.5</t>
  </si>
  <si>
    <t>Tres (3) mesas de seguimiento a los indicadores de resultado de la Política de Prevención del daño antijurídico -PPDA, realizadas</t>
  </si>
  <si>
    <t xml:space="preserve">Respecto al seguimiento de los indicadores de resultado de la Política de Prevención del daño antijurídico -PPDA, se remitió mediante correo electrónico a la Agencia Nacional de Defensa Jurídica del Estado, un informe en el que se referencia el cumplimiento de los cinco indicadores propuestos </t>
  </si>
  <si>
    <t>Correo electrónico
Informe de seguimiento  aplicativo PPDA</t>
  </si>
  <si>
    <t>Se realizó un requerimiento a la Oficina de sistemas para dar continuidad a la implementación del Sistema de Liquidación
de Sentencias - Mecanismo establecido en el Plan de Acción de la Política de Prevención del
Daño Antijurídico DANE/FONDANE 2020 – 2021.</t>
  </si>
  <si>
    <t>Dos (2) oficios</t>
  </si>
  <si>
    <t xml:space="preserve">Respecto a las mesas de seguimiento a los indicadores de resultado de la Política de Prevención del daño antijurídico -PPDA, se realizó una mesa de trabajo para la socialización y revisión de avances del desarrollo del aplicativo de  Liquidación de Sentencias, esta mesa contó con la participación del área de Gestión Humana, la Oficina de Sistemas y la Oficina Asesora Jurídica. </t>
  </si>
  <si>
    <t>Se cuenta con la siguiente información como evidencia del desarrollo de la mesa de seguimiento a los indicadores de resultado de la Política de Prevención del daño antijurídico -PPDA.
•	Acta de reunión .
•	Listado de asistencia con la información de los participantes.</t>
  </si>
  <si>
    <t xml:space="preserve">El 28 de diciembre de 2021 se realizó una reunión de seguimiento al aplicativo de liquidación de sentencias </t>
  </si>
  <si>
    <t xml:space="preserve">* Grabación de la reunión realizada
* Listado de asistencia
 </t>
  </si>
  <si>
    <t>PAI_OAJ_1.6</t>
  </si>
  <si>
    <t>Un (1) informe final del resultado del proceso de acompañamiento jurídico, elaborado</t>
  </si>
  <si>
    <t xml:space="preserve">Se elaboró un (1) informe final del resultado del proceso de acompañamiento jurídico, el cual contiene:
Justificación 
Introducción 
Fortalecimiento de las buenas prácticas en materia de prevención del daño antijurídico 
Mesas de contexto con las direcciones territoriales y sedes de mayor litigiosidad 
Mesas de trabajo con las áreas del nivel central 
Mesas de seguimiento con las direcciones territoriales y sedes de mayor litigiosidad 
Mesas de seguimiento indicadores de la política de prevención del daño antijurídico 
Conclusiones
</t>
  </si>
  <si>
    <t>Informe final de resultados</t>
  </si>
  <si>
    <t>PAI_OAJ_2</t>
  </si>
  <si>
    <t>El proceso de acompañamiento jurídico a las Sedes del DANE, para el fortalecimiento del procedimiento administrativo sancionatorio y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t>
  </si>
  <si>
    <t>Dos (2)  jornadas de socialización a las sedes del DANE para la aplicación del procedimiento administrativo sancionatorio a fuentes renuentes, cuando haya lugar, realizadas.</t>
  </si>
  <si>
    <t>PAI_OAJ_2.1</t>
  </si>
  <si>
    <t xml:space="preserve">Se adelantó la siguiente actividad
- Elaboración del plan de trabajo.
</t>
  </si>
  <si>
    <t>Plan de trabajo para el proceso de acompañamiento jurídico a las Sedes del DANE del procedimiento administrativo sancionatorio</t>
  </si>
  <si>
    <t>Con el fin de dar cumplimiento a la meta ajustó el nombre de la misma y se ajustaron los hitos; de igual manera se estableció un cronograma con las fechas de desarrollo de las jornadas de socialización</t>
  </si>
  <si>
    <t>Al cierre del trimestre III se puede observar que se avanzó de manera positiva con la realización de una jornada de socialización del procedimiento administrativo sancionatorio.</t>
  </si>
  <si>
    <t>DOCUMETOS DE PLANEACIÓN</t>
  </si>
  <si>
    <r>
      <t xml:space="preserve">Meta finalizada </t>
    </r>
    <r>
      <rPr>
        <sz val="14"/>
        <color rgb="FF000000"/>
        <rFont val="Segoe UI"/>
        <family val="2"/>
        <charset val="1"/>
      </rPr>
      <t xml:space="preserve"> de acuerdo con lo planeado</t>
    </r>
    <r>
      <rPr>
        <sz val="14"/>
        <rFont val="Segoe UI"/>
        <family val="2"/>
        <charset val="1"/>
      </rPr>
      <t>. Se cumplió mediante la ejecución de (2)  jornadas de socialización a las sedes del DANE para la aplicación del procedimiento administrativo sancionatorio.</t>
    </r>
  </si>
  <si>
    <t>PAI_OAJ_2.2</t>
  </si>
  <si>
    <t>Dos (2) jornadas de socialización del procedimiento administrativo sancionatorio, realizadas</t>
  </si>
  <si>
    <t xml:space="preserve">El 23 de septiembre de 2021, se realizó la primera jornada de socialización del procedimiento administrativo sancionatorio, esta socialización contó con la participación de las siguientes sedes del DANE: Cúcuta, DANE Central, Villavicencio, TUNJA, Bucaramanga, NEIVA, Territorial Centro Oriente, Bogotá, Manizales, Pereira e Ibagué.
Los temas tratados en la sesión fueron:
•	Introducción.
•	Actualización del Procedimiento Administrativo Sancionatorio
•	Sustento legal del Procedimiento Administrativo Sancionatorio
•	Criterios Técnicos del Procedimiento Administrativo Sancionatorio
•	Aplicación del Procedimiento Administrativo Sancionatorio </t>
  </si>
  <si>
    <t>Se cuenta con la siguiente información como evidencia del desarrollo de la primera  Jornada de socialización de la aplicación de la actualización del Procedimiento Administrativo Sancionatorio para la imposición de multas por renuencia a suministrar información:
•	PPT Procedimiento Administrativo Sancionatorio PPT territoriales 2.
• Grabación de la primera jornada de socialización
•	Criterios a tener en cuenta para el inicio del proceso administrativo de imposición de sanción a las fuentes renuentes.
•	GJU-030-PDT-001 -procedimiento administrativo sancionatorio para la imposición de multas
•	Memoria Justificativa proceso sancionatorio
•	Soporte Técnico Lineamientos rectores PAS fuentes renuentes
•	Resolución 0559 Del 14 de mayo de 2020
•	Resolución 1067 del 28 de septiembre de 2020</t>
  </si>
  <si>
    <t xml:space="preserve">El 21 de diciembre  de 2021, se realizó la segunda jornada de socialización del procedimiento administrativo sancionatorio, esta socialización contó con la participación de las siguientes sedes del DANE: Cali, Barranquilla, Medellín, Popayán 
Los temas tratados en la sesión fueron:
•	Introducción.
•	Actualización del Procedimiento Administrativo Sancionatorio
•	Sustento legal del Procedimiento Administrativo Sancionatorio
•	Criterios Técnicos del Procedimiento Administrativo Sancionatorio
•	Aplicación del Procedimiento Administrativo Sancionatorio </t>
  </si>
  <si>
    <t xml:space="preserve">Se cuenta con la siguiente información como evidencia del desarrollo de la segunda  Jornada de socialización de la aplicación de la actualización del Procedimiento Administrativo Sancionatorio para la imposición de multas por renuencia a suministrar información:
•	PPT Procedimiento Administrativo Sancionatorio PPT territoriales .
• Grabación de la segunda jornada de socialización
</t>
  </si>
  <si>
    <t>PAI_OAJ_3</t>
  </si>
  <si>
    <t>La estrategia para el fortalecimiento de la gestión contractual de convenios, contratos interadministrativos y acuerdos interinstitucionales, implementada, aportará acciones encaminadas a la incorporación de la calidad a la cadena de valor en materia de gestión contractual. Aporte indirecto al plan estratégico.</t>
  </si>
  <si>
    <t>Una (1) estrategia para el fortalecimiento de la gestión contractual de convenios, contratos interadministrativos y acuerdos interinstitucionales, implementada</t>
  </si>
  <si>
    <t>PAI_OAJ_3.1</t>
  </si>
  <si>
    <t>Un (1) documento con la revisión y análisis de la documentación elaborado</t>
  </si>
  <si>
    <t>Se llevaron a cabo reuniones internas con el equipo de convenios de la OAJ con el fin de elaborar el documento diagnóstico de la documentación de convenios y contratos  interadministrativos y acuerdos interinstitucionales</t>
  </si>
  <si>
    <t>Un (1) documento con la revisión y análisis de la documentación</t>
  </si>
  <si>
    <t>Durante el primer trimestre 2021, se llevaron a cabo reuniones internas con el equipo de convenios de la Oficina Asesora Jurídica, con el fin de elaborar el documento diagnóstico de la documentación de convenios, contratos y acuerdos interinstitucionales, al cual hace referencia el primer hito de la meta. Respecto al desarrollo de la estrategia para el fortalecimiento de la gestión contractual se realizará la actualización y generación de documentos inherentes al proceso de apoyo contractual adelantado por la Oficina Asesora Jur ídica, mediente este trabajo se obtendrá como resultado que toda la documentación del proceso esté publicada y al alcance de las áreas del DANE para su consulta, y a su vez sirva para el desarrollo de las actividades propias del proceso.</t>
  </si>
  <si>
    <t>Se adentaron reuniones internas con el equipo de abogados de convenios con el fin de realizar la revisiòn y los ajustes de la documentación</t>
  </si>
  <si>
    <t>Al cierre del trimestre III se logró avanzar con la revisión, actualización y creación de nuevos documentos (formatos y procedimientos) para el fortalecimiento de la gestión contractual de convenios, contratos interadministrativos y acuerdos interinstitucionales:</t>
  </si>
  <si>
    <r>
      <t xml:space="preserve">Meta finalizada </t>
    </r>
    <r>
      <rPr>
        <sz val="14"/>
        <color rgb="FF000000"/>
        <rFont val="Segoe UI"/>
        <family val="2"/>
        <charset val="1"/>
      </rPr>
      <t xml:space="preserve"> de acuerdo con lo planeado</t>
    </r>
    <r>
      <rPr>
        <sz val="14"/>
        <rFont val="Segoe UI"/>
        <family val="2"/>
        <charset val="1"/>
      </rPr>
      <t>. Se cumplió mediante la ejecución las acciones definidas para la estrategia para el fortalecimiento de la gestión contractual de convenios, contratos interadministrativos y acuerdos interinstitucionales.</t>
    </r>
  </si>
  <si>
    <t>PAI_OAJ_3.2</t>
  </si>
  <si>
    <t>Un (1) plan de trabajo con la información de la documentación a actualizar definido</t>
  </si>
  <si>
    <t>31/06/2021</t>
  </si>
  <si>
    <t xml:space="preserve">Se elaborò el plan de trabajo con la información de la documentación de convenios contratos y acuerdos interinstitucionales </t>
  </si>
  <si>
    <t>Plan de trabajo con la información de la documentación_ convenios contratos y acuerdos interinstitucionales</t>
  </si>
  <si>
    <t>PAI_OAJ_3.3</t>
  </si>
  <si>
    <t>Un (1) proceso de elaboración y/o actualización documental oficializado</t>
  </si>
  <si>
    <t>Durante el II trimestre se revisaron seis (6) documentos definidos en el plan de trabajo</t>
  </si>
  <si>
    <t>1.Procedimiento Precontractual contratación directa contratos interadministrativos convenios de cooperación yo asociación DEF
2.Acta de Liquidación Bilateral de Convenios - Contratos Interadministrativos
3. Informe Final de Supervisión V. Ajustada equipo OAJ
4.Procedimiento para el funcionamiento de la Mesa de Trabajo de Convenios y Contratos del DANE y FONDANE
5.Formato control de ingreso de documentos al expediente V. 30 de mayo de 2021
6.Formato de Estudios Previos_ Contratación directa DANE-FONDANE v2</t>
  </si>
  <si>
    <t xml:space="preserve">Se cuenta con los siguientes documentos correspondientes a la meta sobre el  fortalecimiento de la gestión contractual de convenios, contratos interadministrativos y acuerdos interinstitucionales:
1.	Procedimiento Precontractual, contratación directa, contratos interadministrativos; convenios de cooperación y/o asociación.
2.	Formato  de estudios previos – convenios, contratos interadministrativos y acuerdos interinstitucionales
3.	Formato de Control de ingreso de documentos al expediente
4.	Procedimiento para el funcionamiento de la Mesa de Trabajo de Convenios y Contratos del DANE y FONDANE.
5.	Formato de  acta de Liquidación Bilateral de Convenios y Contratos Interadministrativos
6.	Formato de informe Final de Supervisión de Convenios y Contratos Interadministrativos
7.	Procedimiento Etapa contractual Convenios y Contratos Interadministrativos 
8.	Formato de minuta de Convenios y Contratos Interadministrativos 
9.	Formato de acta de inicio de Convenios y Contratos Interadministrativos
10.	Formato de acta de cierre  o terminación de un acuerdo internacional
</t>
  </si>
  <si>
    <t>Los diez (10) documentos referenciados para ser actualizados o creados en la plataforma de isolución.</t>
  </si>
  <si>
    <t xml:space="preserve">Se gestionaron los siguientes documentos:
* Procedimiento etapa de ejecución y post contractual de Convenios, Contratos Interadministrativos y/o Acuerdos interinstitucionales. OAJ
* formatos: i. Estudios previos Convenios, Contratos y Acuerdos Institucionales; ii. Formato de control de ingreso de documentos al expediente; iii. Minuta de Convenios, Contratos y Acuerdos Institucionales; iv. Acta de inicio de Convenios y Contratos Interadministrativos; v. Informe final de supervisión de Convenios y Contratos Interadministrativos y vi. Acta de liquidación bilateral de Convenios y Contratos Interadministrativos.
</t>
  </si>
  <si>
    <t xml:space="preserve"> - Documentos codificados 
- Documentos en la nueva versión</t>
  </si>
  <si>
    <t>PAI_OAJ_3.4</t>
  </si>
  <si>
    <t>Una (1) socialización de la documentación actualizada</t>
  </si>
  <si>
    <t xml:space="preserve">En la Mesa de trabajo institucional para el análisis de los convenios interadministrativos
(Noviembre – Diciembre),  realizada el 15 de diciembre de 2021, se socializó con los integrantes de la mesa los siguientes documentos:
* Procedimiento etapa de ejecución y post contractual de Convenios, Contratos Interadministrativos y/o Acuerdos interinstitucionales. OAJ
* formatos: i. Estudios previos Convenios, Contratos y Acuerdos Institucionales; ii. Formato de control de ingreso de documentos al expediente; iii. Minuta de Convenios, Contratos y Acuerdos Institucionales; iv. Acta de inicio de Convenios y Contratos Interadministrativos; v. Informe final de supervisión de Convenios y Contratos Interadministrativos y vi. Acta de liquidación bilateral de Convenios y Contratos Interadministrativos.
</t>
  </si>
  <si>
    <t>PAI_OAJ_4</t>
  </si>
  <si>
    <t>Mediante la unificación de la normativa de la entidad se aporta al crecimiento profesional de los funcionarios y contratistas de la entidad, pues se mantendrán informados y podrán tener acceso a la normatividad emitida a nivel de Ley, Decreto, Circular y Resolución permitiendo de esta manera, mejorar sus capacidades, conocimientos y competencias, en aras de la creación del valor público. Aporte indirecto al plan estratégico</t>
  </si>
  <si>
    <t>Una (1) estrategia para unificar la normativa de la entidad, implementada</t>
  </si>
  <si>
    <t>PAI_OAJ_4.1</t>
  </si>
  <si>
    <t>Plan de trabajo normativa estrategia para unificar la normativa de la entidad</t>
  </si>
  <si>
    <t xml:space="preserve">Durante el primer trimestre 2021, se llevaron a cabo reuniones internas con el equipo de normativa con el fin de elaborar el plan de trabajo con las actividades a realizarse para el cumplimiento de la meta. Como resultado del trabajo realizado y para el cumplimiento de la meta se entregará un procedimiento que consolida la estrategia para la unificar la normatividad de la entidad. </t>
  </si>
  <si>
    <t>Se solicitó informaciòn a la diferentes Direcciones Tècnicas, Oficinas Asesoras, Àreas del Dane y Direcciones Territoriales sobre las normas de carácter general expedidas</t>
  </si>
  <si>
    <t xml:space="preserve">
Al cierre del trimestre III se logró avanzar con la realización de las tres mesas de trabajo en las que se contó con la participación de un representante de las áreas misionales y transversales; así como con un delegado de las sedes; en estas mesas se lograron importes avances en lo relacionados con la unificación normativa y en la construcción de un primer  borrador del Procedimiento para la organización y publicación de la normativa del DANE en página web /Biblioteca Jurídica.</t>
  </si>
  <si>
    <r>
      <t xml:space="preserve">Meta finalizada </t>
    </r>
    <r>
      <rPr>
        <sz val="14"/>
        <color rgb="FF000000"/>
        <rFont val="Segoe UI"/>
        <family val="2"/>
        <charset val="1"/>
      </rPr>
      <t xml:space="preserve"> de acuerdo con lo planeado</t>
    </r>
    <r>
      <rPr>
        <sz val="14"/>
        <rFont val="Segoe UI"/>
        <family val="2"/>
        <charset val="1"/>
      </rPr>
      <t>. Se cumplió mediante la ejecución de la estrategia para unificar la normativa de la entidad,</t>
    </r>
  </si>
  <si>
    <t>PAI_OAJ_4.2</t>
  </si>
  <si>
    <t>Tres (3) mesas de trabajo con las áreas involucradas, realizadas</t>
  </si>
  <si>
    <t xml:space="preserve">El 6 de agosto de 2021 se realizó la primera mesa de trabajo para la unificación de la normativa, esta mesa contó con la participación de las siguientes áreas y sedes de la entidad:  Administrativa - Territorial Norte, 	Oficina de control interno, Control Interno Disciplinario, Dirección de Geoestadística, Dirección de Síntesis y Cuentas Nacionales, OAJ, Oficina Asesora de Planeación, Oficina de Sistemas, Territorial Sur Occidente, DICE, Dirección de Metodología y Producción Estadística,  Censos y Demografía, Gestión Humana
Área Financiera y DIRPEN. En esta mesa de trabajo se trataron los siguientes temas: 1.  Socialización normatividad Intranet/web externa (DICE) 2. Estructura y definición de normativa (OAJ) 3.Resolución 501 de 2020 (OAJ).4.Conclusiones del estudio de la normatividad allegada. (OAJ)5. Compromisos para la siguiente mesa
El 28 de agosto de 2021 se realizó la segunda mesa de trabajo para la unificación de la normativa, esta mesa contó con la participación 28 colaboradores de la entidad que habían participado anteriormente en la primera mesa. En esta mesa de trabajo se trataron los siguientes temas: 1. Socialización resultados compromisos (OAJ) 2. Panel de trabajo (OAJ - Participantes) 3. Elaboración procedimiento para la organización y publicación de la normativa DANE (OAJ - Participantes) 4. Compromisos para la siguiente mesa.
El 23 de septiembre de 2021 se realizó la tercera mesa de trabajo para la unificación de la normativa, esta mesa contó con la participación 11 colaboradores de la entidad de algunas áreas que habían participado anteriormente en la primera y segunda mesa. En esta mesa de trabajo se trataron los siguientes temas: 1. Socialización resultados compromisos (OAJ)2. Revisión y respuesta a los comentarios al procedimiento normativa (OAJ- MIEMBROS DE NORMATIVA) 3. Varios.  </t>
  </si>
  <si>
    <t>Se cuenta con la siguiente información como evidencia del desarrollo de las tres (3) mesas de trabajo realizadas con las áreas involucradas:
•	Presentaciones en power point con la información socializada a los participantes.
•	Grabaciones de las reuniones en formato MP4.
•	Listado de asistencia con la información de los participantes</t>
  </si>
  <si>
    <t>PAI_OAJ_4.3</t>
  </si>
  <si>
    <t>Un (1) procedimiento que establezca las directrices para la organización y publicación de la normatividad, publicado</t>
  </si>
  <si>
    <t>Se elaboró el procedimiento para la organización y publicación de la normativa del DANE en el portal web /Biblioteca Jurídica.</t>
  </si>
  <si>
    <t>* Procedimiento para la organización y publicación de la normativa del DANE en el portal web /Biblioteca Jurídica.
* Corre electrónico compartiendo la información del procedimiento.
* Correo electrónico compartiendo el procedimiento para consulta
* Correo electrónico solicitando codificación del procedimiento.</t>
  </si>
  <si>
    <t>PAI_OAJ_5</t>
  </si>
  <si>
    <t>Mediante los lineamientos para el funcionamiento del Subcomité de Reserva Estadística, se dará a conocer a los clientes externos y clientes internos acerca del funcionamiento del Subcomité, en aspectos tales como el trámite a las solicitudes de información, el tiempo de respuesta y cómo se dan las aprobaciones al interior del Subcomité. Aporte indirecto al plan estratégico</t>
  </si>
  <si>
    <t>Una (1) fase para establecer los lineamientos de funcionamiento del Subcomité de Reserva Estadística creado mediante la Resolución 2251 del 24 de diciembre de 2019, actualizado</t>
  </si>
  <si>
    <t>PAI_OAJ_5.1</t>
  </si>
  <si>
    <t>Un (1) documento diagnóstico preliminar  de los componentes de la reglamentación, elaborado</t>
  </si>
  <si>
    <t>Elaboración del documento diagnóstico preliminar  de los componentes de la reglamentación</t>
  </si>
  <si>
    <t>Documento preliminar reglamentación</t>
  </si>
  <si>
    <t xml:space="preserve">Construcción del documento diagnóstico preliminar  de los componentes de la reglamentación. La reglamentación consiste en  establecer el funcionamiento del subcomite de reserva estadística  regulado mediante la  Resolución 2251 de 2019. Solo se cuenta con una fase la cual finaliza con el  reglamento de funcionamiento del Subcomité </t>
  </si>
  <si>
    <t>Se adelantó el primer documento con la información relacioada al reglamento de votaciòn</t>
  </si>
  <si>
    <t>Al cierre del trimestre III se logró avanzar en la construcción del reglamento de Votación Subcomité de Reserva, para establecer lineamientos generales respecto al trámite de solicitudes ordinarias o excepcionales tratadas por el subcomité en sesiones ordinarias o extraordinarias.</t>
  </si>
  <si>
    <r>
      <t xml:space="preserve">Meta finalizada </t>
    </r>
    <r>
      <rPr>
        <sz val="14"/>
        <color rgb="FF000000"/>
        <rFont val="Segoe UI"/>
        <family val="2"/>
        <charset val="1"/>
      </rPr>
      <t xml:space="preserve"> de acuerdo con lo planeado</t>
    </r>
    <r>
      <rPr>
        <sz val="14"/>
        <rFont val="Segoe UI"/>
        <family val="2"/>
        <charset val="1"/>
      </rPr>
      <t>. Se cumplió mediante la ejecución las acciones de la fase para establecer los lineamientos de funcionamiento del Subcomité de Reserva Estadística creado mediante la Resolución 2251 del 24 de diciembre de 2019</t>
    </r>
  </si>
  <si>
    <t>PAI_OAJ_5.2</t>
  </si>
  <si>
    <t>Un (1) documento preliminar que contenga los componentes principales de la reglamentación, elaborado</t>
  </si>
  <si>
    <t>31/09/2021</t>
  </si>
  <si>
    <t>Elaboración del documento preliminar  que contien los componentes principales de la reglamentación</t>
  </si>
  <si>
    <t>Documento preliminar componentes principales de la reglamentación</t>
  </si>
  <si>
    <t xml:space="preserve">Se cuenta con el documento que define el reglamento para votacion en el Subcomité de Aseguramiento de la Reserva Estadística </t>
  </si>
  <si>
    <t>Un (1) documento</t>
  </si>
  <si>
    <t xml:space="preserve">Se cuenta con el documento preliminar que contiene los componentes principales de la reglamentación, el cual contiene:
Tramite de solicitudes 
Recepción de solicitudes 
verificación Quorum 	
Pasos a seguir cuando esté aprobado 
Tipos de solicitud  </t>
  </si>
  <si>
    <t>PAI_OAJ_5.3</t>
  </si>
  <si>
    <t>Un (1) documento que contenga el reglamento de funcionamiento del Subcomité de Reserva Estadística, publicado</t>
  </si>
  <si>
    <t>Se cuenta con el reglamento Votación Subcomité de Reserva, el documento contiene los siguientes artículos.
ARTÍCULO 1. Objetivo Del Reglamento 
ARTÍCULO 2. Alcance de aplicación
ARTÍCULO 2. Definiciones 
ARTÍCULO 3. Sesiones del subcomité de aseguramiento de la reserva estadística 
ARTÍCULO 4. Quorum decisorio para las decisiones del subcomité
ARTÍCULO 5. Tipo de Votación
ARTÍCULO 6. Abstención de votación
ARTÍCULO 7. Medios de Votación 
ARTÍCULO 8. Procedimiento para la votación</t>
  </si>
  <si>
    <t>Reglamento Votación Subcomité de Reserva</t>
  </si>
  <si>
    <t>Elaboración del reglamento para votación del Subcomité de Reserva Estadística</t>
  </si>
  <si>
    <t>* Reglamento para votación del Subcomité de Reserva Estadística.
* Correo electrónico socializando el reglamento</t>
  </si>
  <si>
    <t>Oficina de Sistemas</t>
  </si>
  <si>
    <t>PAI_OSIS_1</t>
  </si>
  <si>
    <t>Los Servicios de intercambio de información e interoperabilidad a través de tecnologías de la información y las comunicaciones aportarán al cumplimiento del objetivo estratégico de accesibilidad. Los diferentes servicios de intercambio de información e interoperabilidad implementarán protocolos y buenas prácticas que fortalecerán el acceso a la información. 
Aporte indirecto</t>
  </si>
  <si>
    <t xml:space="preserve">Plan Estratégico de Tecnologías de la Información y las Comunicaciones </t>
  </si>
  <si>
    <t>11.   Gobierno Digital</t>
  </si>
  <si>
    <t>Un (1) grupo de gestión de datos para el fortalecimiento del Gobierno de Datos en la Entidad prestando servicios tecnológicos, implementado</t>
  </si>
  <si>
    <t>PAI_OSIS_1.1</t>
  </si>
  <si>
    <t xml:space="preserve">Cinco (5) servicios de intercambio de información e interoperabilidad a través de tecnologías de la información y las comunicaciones prestados por el grupo de gestión de datos,para el fortalecimiento de la producción y difusión de estadística del DANE, implementados </t>
  </si>
  <si>
    <t>31/12/2021</t>
  </si>
  <si>
    <t>Se inició la implementación de un (1) servicio de   intercambio de información e interoperabilidad documentándose la especificación de requerimientos y el modelo de datos.</t>
  </si>
  <si>
    <t>Documento de la especificación  técnica
Modelo de datos del proyecto de intercambio de información e interoperabilidad asociados a la Encuesta Mensual de Alojamiento (EMA)</t>
  </si>
  <si>
    <t>Se realizó la implementación del servicio de interoperabilidad de EMA con Geoportales, generandose el correspondiente catálogo de componentes de información.
Se realizó la construcción de los documentos de especificación de requerimientos de interoperabilidad y modelo de datos para SIPSA  y Contaduría General de la Nación.</t>
  </si>
  <si>
    <t>1 servicio implementado de interoperabilidad de EMA con Geoportales
1 catálogo actualizado con el servicio implementado de interoperabilidad de EMA
2 documentos de especificación de interoperabilidad de SIPSA y Contaduría General de la Nación
2 modelos de datos de interoperabilidad de SIPSA Y Contaduría General de la Nación</t>
  </si>
  <si>
    <t>Se realizó la documentación de la especificación de requerimientos de intercambio de información para los dos proyectos de interoperabilidad de actualización del DNI con el registro administrativo del SECOP I y el reporte de IPC e IPP para consumo por parte de ENEL-Codensa, generando de igual forma los dos modelos de interoperabilidad correspondientes al proyecto de actualización del DNI con el registro administrativo del SECOP I y el modelo de interoperabilidad de IPC e IPP para reporte a ENEL-Codensa.
Se realizó la implementación del servicio de interoperabilidad de indicadores de SIPSA para consumo por parte del Sistema de Consulta de SIPSA implementado por la DICE, así como por parte del Geoportal del DANE. De igual forma se implementó el servicio de interoperabilidad de Información Contable Pública de Convergencia reportada por la Contaduría General de la Nación al DANE.
Se actualizó el Catálogo de Servicios de Infomración con el servicio de interoperabilidad de indicadores de SIPSA con el Sistema de Consulta implementado por la DICE y por el Geoportal del DANE construido por la DIG, así como el servicio de interoperabilidad de la Información Contable Püblica de Convergencia reportada por la Contaduría General de la Nación al DANE.</t>
  </si>
  <si>
    <t>* Dos documentos de especificación de dos proyectos de intercambio de información e interoperabilidad correspondientes a interoperabilidad de actualización del DNI con el registro administrativo del SECOP I y el reporte de IPC e IPP para consumo por parte de ENEL-Codensa
* Dos modelos de datos de dos proyectos de intercambio de información e interoperabilidad correspondientes a interoperabilidad de actualización del DNI con el registro administrativo del SECOP I y el reporte de IPC e IPP para consumo por parte de ENEL-Codensa
* Dos servicios implementados de dos proyectos de intercambio de información e interoperabilidad correspondientes al reporte de la Información Contable Pública de Convergencia reportada por la Contaduría General de la Nación al DANE así como el servicio de  interperablidad de indicadore de SIPSA con el Sistema de Consulta de SIPSA de DICE y el Geoportal del DANE
* Un catálogo actualizado con dos servicios implementados de dos proyectos de intercambio de información e interoperabilidad correspondientes al reporte de la Información Contable Pública de Convergencia reportada por la Contaduría General de la Nación al DANE así como el servicio de  interperablidad de indicadores de SIPSA con el Sistema de Consulta de SIPSA de DICE y el Geoportal del DANE</t>
  </si>
  <si>
    <t xml:space="preserve">Se realizó la implementación de dos servicios de interoperabilidad para dos proyectos de intercambio de información correspondientes a la actualización del DNI con el registro administrativo de SECOP I y la implementación del reporte de IPC, IPP y PIB para consumo por parte de ENEL-CODENSA a través del estándar SDMX, pero debido a la contingencia de seguridad no se pudo realizar la entrega oficial del servicio de intercambio de información e interoperabilidad para actualización del DNI. En la medida que se habilite la plataforma tecnológica de la entidad, se realizará la entrega oficial del quinto servicio de interoperabilidad.
Se realizó la documentación de los metadátos de los componentes de información de los dos proyectos de intercambio de información e interoperabilidad correspondientes a la actualización del DNI con el registro administrativo de SECOP I y la implementación del reporte de IPC, IPP y PIB para consumo por parte de ENEL-CODENSA a través del estándar SDMX, pero debido a la contingencia de seguridad presentada en DANE, el catálogo de componentes de información se encuentra desactivado, por lo que se adjuntan los metadatos de los servicios de interoperabilidad implementados. Una vez se tenga habilitada la plataforma tecnológica para el catálogo de componentes de información, se podrá validar su actualización. </t>
  </si>
  <si>
    <t>Dos servicios de intercambio de infromación e interoperabilidad implementados correspondientes a la actualización del DNI con el registro administrativo de SECOP I y la implementación del reporte de IPC, IPP y PIB para consumo por parte de ENEL-CODENSA a través del estándar SDMX 
Dos metadátos de los componentes de información de los dos proyectos de intercambio de información e interoperabilidad correspondientes a la actualización del DNI con el registro administrativo de SECOP I y la implementación del reporte de IPC, IPP y PIB para consumo por parte de ENEL-CODENSA a través del estándar SDMX para la actualización de un catálogo de componentes de información.</t>
  </si>
  <si>
    <t>La Oficina de Sistemas durante el primer trimestre a través de su GIT implementó un servicio de Intercambio de información e interoperabilidad, a nivel de la definición de las especificaciones técnicas y modelo de datos. Así como, para la definición de las arquitecturas de solución de la infraestructura de lago de datos On Premise y en la nube que soportarán las actividades de almacenamiento, custodia, automatización y disposición de la información para la operaciones estadística y proyectos misionales de la entidad, correspondiente al primer trimestre del 2021.</t>
  </si>
  <si>
    <t>La Oficina de Sistemas durante el segundo trimestre a través de su GIT implementó un servicio de Intercambio de información e interoperabilidad, un catálogo de componentes de información, dos documentos de especificaciones técnicas y modelo de datos. Así como, la implementación del lago de datos On Premise en producción y la selección del proveedor del lago de datos en la nube.  Atendió los requerimientos de almacenamiento, custodia, automatización y disposición de la información para la operaciones estadística y proyectos misionales de la entidad, correspondiente al segundo trimestre del 2021.</t>
  </si>
  <si>
    <t>La Oficina de Sistemas durante el tercer trimestre a través de su GIT implementó dos servicios de Intercambio de información e interoperabilidad, un catálogo de componentes de información con dos servicios de intercambio de información e interoperabilidad, dos documentos de especificaciones técnicas y dos modelos de datos de interoperabilidad. Así mismo, documentó un modelo conceptual y lógico de datos e implementó un modelo físico de datos para custodia, procesamiento y disposición.  Atendió los requerimientos de almacenamiento, custodia, automatización y disposición de la información para la operaciones estadística y proyectos misionales de la entidad, correspondiente al tercer trimestre del 2021.</t>
  </si>
  <si>
    <t>La Oficina de Sistemas durante el cuarto trimestre a través de su GIT implementó dos servicios de Intercambio de información e interoperabilidad, un catálogo de componentes de información con dos servicios de intercambio de información e interoperabilidad, dos documentos de especificaciones técnicas y dos modelos de datos de interoperabilidad. Así mismo,  implementó un modelo físico de datos para custodia, procesamiento y disposición.  Atendió los</t>
  </si>
  <si>
    <t>FORTALECIMIENTO Y MODERNIZACION DE LAS TICS</t>
  </si>
  <si>
    <t>Servicios de información para
la gestión administrativa</t>
  </si>
  <si>
    <t>C-0499-1003-5-0-0499001-02-11</t>
  </si>
  <si>
    <t>ARQ_APL_2021</t>
  </si>
  <si>
    <t xml:space="preserve">Mediante mesa de trabajo realizada el día 09/03/2022, La Oficina de Sistemas presentó evidencia documental del tercer y cuarto trimestre de los proyectos: 
• Servicio de interoperabilidad de indicadores de SIPSA para consumo por parte del Sistema de Consulta de SIPSA
•Servicio de interoperabilidad de Información Contable Pública de Convergencia reportada por la Contaduría General de la Nación al DANE.
•Servicio de Interoperabilidad de actualización del DNI con el registro administrativo del SECOP I
•Servicio de Interoperabilidad de IPC e IPP para consumo por parte de ENEL-Codensa .
 De acuerdo con lo informado por la dependencia, los servicios de intercambio de información e interoperabilidad se encuentran en proceso habilitación de los recursos de plataforma tecnológica para su restauración, los cuales se encontraban inoperativos debido al incidente tecnológico de noviembre de 2021. La OCI indica a la dependencia realizar la consecución y cargue de las evidencias generadas en el tercer trimestre de 2021 de acuerdo con las indicaciones de OPLAN, con el fin de asegurar que los soportes se encuentre disponibles para su consulta. </t>
  </si>
  <si>
    <t>De acuerdo a lo reportado y las evidencias que se presentan, la dependencia da por cumplida la meta "Un (1) grupo de gestión de datos para el fortalecimiento del Gobierno de Datos en la Entidad prestando servicios tecnológicos, implementado "</t>
  </si>
  <si>
    <t>PAI_OSIS_1.2</t>
  </si>
  <si>
    <t>Un (1) servicio de custodia, procesamiento y disposición de información prestados por el grupo de gestión de datos para la publicación y difusión de información de OOEE y proyectos misionales, implementado</t>
  </si>
  <si>
    <t>Corresponde al avance en la implementación del Lago de dato On Premise y Lago de datos en la nube, desde la definición de las arquitectura de solución. Así como, la atención brindada a los requerimientos de almacenamiento, custodia, automatización y disposición de la información para las Operaciones Estadísticas.</t>
  </si>
  <si>
    <t>Documento de la Arquitectura de Solución para el lago de datos On Premise. 
Documento de Arquitectura de Solución para el lago de datos en la nube base para selección del proveedor. 
Reporte del sistema de gestión de incidencias de la Oficina de Sistemas - GLPI, con los requerimientos de almacenamiento, custodia, automatización y disposición de información  atendidos en los meses de febrero y marzo.</t>
  </si>
  <si>
    <t>Se implementó el Lago de dato On Premise en ambiente de pruebas y entorno de producción y solicializó resultados al Jefe de la Oficina de Sistemas y GIT de Plataforma Tecnológica, y dió inicio al desarrollo de pilotos. Se realizó la evaluación de proveedores de  Lago de datos en la nube con los resultados de revisión (calculadoras por proveedores (4),  tabla de precios de los servicios, cuadro comparativo desagregado a nivel de cada etapa de la arquitectura del lago de datos en la nube y Concepto técnico para la selección del proveedor). Así como, la atención brindada a los requerimientos de almacenamiento, custodia, automatización y disposición de la información para las Operaciones Estadísticas.</t>
  </si>
  <si>
    <t>Documento de instalación del lago de datos On Premise en producción. 
Documento de pruebas de rendimiento del lago de datos On Premise en producción. 
Documentos generados de las mesas de trabajo con las áreas para el desarrollo de pilotos en el lago de datos On Premise.
Documentación resultado de la evaluación de proveedores de lago de datos en la nube.
Reporte del sistema de gestión de incidencias de la Oficina de Sistemas - GLPI, con los requerimientos de almacenamiento, custodia, automatización y disposición de información  atendidos en los meses de abril, mayo y junio.</t>
  </si>
  <si>
    <t>Se documentó el modelo conceptual y lógico de datos para custodia, procesamiento y disposición correspondiente a la Encuesta de Calidad de Vida (ECV), Encuesta Nacional Agropecuaria (ENA)  y Datos Maestros de Personas y Empresas, así como, se implementó el modelo físico de datos de la ENA y ECV.  Por otra parte, se brindó atención a los requerimientos de almacenamiento, custodia, automatización y disposición de la información para las Operaciones Estadísticas.</t>
  </si>
  <si>
    <t>Documento del Modelo Conceptual de Datos para custodia, procesamiento y disposición. 
Documento del Modelo Lógico de Datos para custodia, procesamiento y disposición.  
Documento del Modelo Físico de Datos para custodia, procesamiento y disposición.
Reporte del sistema de gestión de incidencias de la Oficina de Sistemas - GLPI, con los requerimientos de almacenamiento, custodia, automatización y disposición de información  atendidos en los meses de julio, agosto y septiembre.</t>
  </si>
  <si>
    <t>Se documentó el modelo físico para custodia, procesamiento y disposición correspondiente a la Encuesta de Calidad de Vida (ECV), Encuesta Nacional Agropecuaria (ENA)  y Datos Maestros de Personas y Empresas.  Por otra parte, se brindó atención a los requerimientos de almacenamiento, custodia, automatización y disposición de la información para las Operaciones Estadísticas.</t>
  </si>
  <si>
    <t>Documento del Modelo Físico de Datos para custodia, procesamiento y disposición.
Reporte del sistema de gestión de incidencias de la Oficina de Sistemas - GLPI, con los requerimientos de almacenamiento, custodia, automatización y disposición de información  atendidos para el mes de Octubre, y formatos excel de solicitud de servicios de disposición de información para noviembre y diciembre que se pudieron atenter y que no fueron registrados en la herramienta GLPI debido a la contigencia de seguridad presentada.</t>
  </si>
  <si>
    <t xml:space="preserve">La Oficina de Sistemas presentó evidencia documental del tercer y cuarto trimestre:
•El modelo conceptual y lógico de datos para custodia, procesamiento y disposición de la Encuesta de Calidad de Vida (ECV), Encuesta Nacional Agropecuaria (ENA) y Datos Maestros de Personas y Empresas.
• El modelo físico de datos de la ENA y ECV
• Requerimientos de almacenamiento, custodia, automatización y disposición de información de octubre noviembre y diciembre. 
De acuerdo con lo informado por la dependencia, a la fecha el servicio de custodia, procesamiento y disposición de información se encuentra en proceso habilitación de los recursos de plataforma tecnológica para su restauración.
</t>
  </si>
  <si>
    <t>PAI_OSIS_2</t>
  </si>
  <si>
    <t>Los sistemas de información y aplicativos contribuyen al aseguramiento de la calidad estadística en procesos y resultados, ya que para su soporte y mantenimiento se cuenta con los procedimientos rigurosos de gobierno de TI, y se implementan acciones de mejora para garantizar la sostenibilidad de estas operaciones. Aporte Indirecto</t>
  </si>
  <si>
    <t>Dos (2) sistemas de información para el Censo Económico, soportados y mantenidos (SI y OE)</t>
  </si>
  <si>
    <t>PAI_OSIS_2.1</t>
  </si>
  <si>
    <t>Un (1) grupo de sistemas de información, aplicativos, componentes y módulos implementados para dar soporte y mantenimiento al Censo Económico</t>
  </si>
  <si>
    <t>Se brindó el soporte al aplicativo de captura del conteo de unidades del censo económico</t>
  </si>
  <si>
    <t>Creacion_baseEspejo
Despliegue_Monitoreo
ELIMINACIÓN DE MANZANAS SANTA ROSA DE VITERBO-15693
eliminar_manzanas_medellin
Manual_Actualizado_Conteo
manzanas_repetidas
Montaje_nuevo_backend_monitoreo_conteo
Novedades
Soporte_MOnitoreo
Version_2_5_6</t>
  </si>
  <si>
    <t>Se entrego base consolidada de la base del sistema de Conteo del CE.</t>
  </si>
  <si>
    <t>Conteo, correo de entrega de la base consolidada al grupo de la DIG.</t>
  </si>
  <si>
    <t>Se realizó soporte del directorio base del aplicativo de unidades de apoyo.</t>
  </si>
  <si>
    <t>Unidades de Apoyo:
Soporte directorio</t>
  </si>
  <si>
    <t>Una vez entregado los aplicativos se realizo el mantenimiento y soporte del aplicativo de monitoreo, dando finalización a la entrega requerida.</t>
  </si>
  <si>
    <t>Correo de incidencias y soluciones</t>
  </si>
  <si>
    <t xml:space="preserve">La Oficina de Sistemas durante el primer trimestre a través de su GIT realizó el soporte y mantenimiento de los aplicativos de conteo de unidades para el Censo Económico de acuerdo a los requerimientos de los usuarios en campo. </t>
  </si>
  <si>
    <t>La Oficina de Sistemas durante el segundo trimestre a través de su GIT realizó la entrega de la base consolidad del sistema de Conteo al grupo de la DIG, se inicio el desarrollo del Sistema de Monitoreo. También se ajustó el aplicativo de Codificación Automática código CIIU.</t>
  </si>
  <si>
    <t>La Oficina de Sistemas durante el tercer trimestre a través de su GIT realizó las pruebas a los desarrollos del Sistema de Monitoreo, sistema de Construcción, aplicativo de barrido y moviles. Tambien realizó el soporte al directorio de unidades de apoyo.</t>
  </si>
  <si>
    <t>Se logró la completitud de desarrollo de acuerdo a los requerimientos establecidos para el periodo</t>
  </si>
  <si>
    <t xml:space="preserve"> La dependencia presentó correo electrónico y archivo adjunto que contiene la revisión del Sistema de Monitoreo por parte de Censo Económico. La OCI indica a la dependencia realizar la consecución y cargue de las evidencias generadas en el tercer trimestre de 2021 de acuerdo con las indicaciones de OPLAN, con el fin de asegurar que los soportes se encuentren disponibles para su consulta. </t>
  </si>
  <si>
    <t xml:space="preserve">De acuerdo a lo reportado y las evidencias que se presentan, la Oficina de Sistemas da por cumplida la meta: "Dos (2) sistemas de información para el Censo Económico, soportados y mantenidos".
</t>
  </si>
  <si>
    <t>PAI_OSIS_2.2</t>
  </si>
  <si>
    <t>Aplicativos de recolección de acuerdo al documento de diseño metodológico, implementados</t>
  </si>
  <si>
    <t>Se desarrolló el aplicativo de captura del conteo de unidades del censo económico</t>
  </si>
  <si>
    <t>20201125_Gantt - Conteo
20210209_Manual_Usuario_AppGeo_Conteo_CE
AnalisisReq_APK_Conteo_Censo_Economico_v5
APP_DMC_CE-master-e934b9b479fb3e958e3273cd7627eb1c44aedff5
Conteo_-_Paquetes_de_trabajo20201125-882-sosfw8</t>
  </si>
  <si>
    <t>Se desarrolló y ajustó el aplicativo de Unidades de Apoyo. Se desarrolló el aplicativo en Android del formulario de barrido y puestos móviles.</t>
  </si>
  <si>
    <t>Unidades Auxiliares, código del aplicativo
Formulario de Barrido, código del aplicativo</t>
  </si>
  <si>
    <t>Se desarrolló y se realizaron pruebas a los aplicativos de Construcción, Barrido y Moviles.</t>
  </si>
  <si>
    <t>Sistema de Construcción:
Actas, Planeación (Flujos, especificaciones y validaciones) y Pruebas
Barrido y Moviles: 
Pruebas</t>
  </si>
  <si>
    <t>Se realiza la completitud de desarrollo de acuerdo a los requerimientos para los aplicativos de Unidades de apoyo y ficha de análisis, formulario de barrido, formulario de móviles y construcción.</t>
  </si>
  <si>
    <t xml:space="preserve">apk del formulario de barrido y moviles
Matrices de pruebas de formulario de barrido y moviles
Matrices de pruebas de construcción
Aprobación entrega aplicativo de construcción.
</t>
  </si>
  <si>
    <t>La Oficina de Sistemas presenta: 
•Matrices de pruebas de construcción, 
•apk del formulario de barrido y móviles, 
•Matrices de pruebas de formulario de barrido y móviles
• Aprobación entrega aplicativo de construcción
Se reporta y dispone evidencia con avance del 100% de cumplimiento del hito.</t>
  </si>
  <si>
    <t>PAI_OSIS_2.3</t>
  </si>
  <si>
    <t>Aplicativos conexos (sistema de monitoreo, aplicativo de transporte) de acuerdo al documento de diseño metodológico, implementados</t>
  </si>
  <si>
    <t>Se desarrolló el aplicativo de monitoreo del conteo de unidades del censo económico, se actualizó el sistema de transporte</t>
  </si>
  <si>
    <t>20210123_Manual_Transporte_CNUE
20211226_Manual_Monitoreo
Correo_BHV_Log
Matriz de Pruebas - Transportes
Scrum Transportes</t>
  </si>
  <si>
    <t>Se ajustó el aplicativo de Codificación Automática código CIIU. Se dio inicio al desarrolló del sistema de Monitoreo.</t>
  </si>
  <si>
    <t>MATRIX, código del aplicativo para la Clasificación Automática código CIIU</t>
  </si>
  <si>
    <t>Se continuo con el desarrollo y puesta en producción del sistema de Monitoreo</t>
  </si>
  <si>
    <t xml:space="preserve">Sistema de monitoreo Censo Económico </t>
  </si>
  <si>
    <t>Se realiza la completitud de desarrollo de acuerdo a los requerimientos para el aplicativo de sistema de monitoreo y control.</t>
  </si>
  <si>
    <t>Evidencias captura del sistema de monitoreo</t>
  </si>
  <si>
    <t>De acuerdo a la verificación documental realizada, se observaron las capturas de pantalla del sistema de monitoreo, la dependencia indica el 100% de cumplimiento del hito.</t>
  </si>
  <si>
    <t>PAI_OSIS_3</t>
  </si>
  <si>
    <t>Los sistemas de información contribuyen al aseguramiento de la calidad estadística en procesos y resultados, ya que para su soporte y mantenimiento se cuenta con los procedimientos rigurosos de gobierno de TI, y se implementan acciones de mejora para garantizar la sostenibilidad de estas operaciones. Aporte Indirecto</t>
  </si>
  <si>
    <t>Dos (2) plataformas tecnológicas estandarizadas (Plataforma de Cómputo / almacenamiento y Plataforma de Redes) acorde a las buenas prácticas de operación de TI, soportadas (PT)</t>
  </si>
  <si>
    <t>PAI_OSIS_3.1</t>
  </si>
  <si>
    <t>Diez (10) servicios tecnológicos soportados</t>
  </si>
  <si>
    <t xml:space="preserve">
La Oficina de Sistemas a través del  GIT realizó las siguientes actividades en sus servicios tecnológicos: 
1. Carpetas compartidas: Ampliacion de capacidad de almacenamiento con la reciente adquisición de cómputo y almacenamiento
2. Red: Renovacion de swtiches de piso en Dane Central
3. Correo electrónico:
 Avance de la migracion a office 365 hasta el 90%, el 10% faltante está sujeto a revisión y aprobación para migración, o depuración.
4. Cuenta de usuario: Creación de matríz de política y ajustes al proceso GTE
5. Dispositivos móviles de captura (DMC): Para los nuevos dispositivos esta en construccion al 80% el procedimiento de alistamiento DMC.
6. Equipos de cómputo: Puesta en funcionamiento de equipos de escritorio recientemente adquiridos con los lineamientos de vinculación a red DANE.
7. Sitios web: Ajustes a capacidad de procesamiento del sitio web Dane con la reciente adquisición de cómputo y almacenamiento.
8. VPN: Ampliación de la capacidad en la navegacion haciendo uso de la VPN Dane.
9. Wifi: Ajustes a la red segura para funcionarios Dane
10. Proxy: Creación de matríz de políticas y perfilamiento para navegacion segura
11. Elaboración de documentos y contratación del servicio de conectividad a nivel nacional.
12.  Elaboración de documentos para la renovación anual y soporte del licenciamiento Oracle de la Entidad.
13. Elaboración de documentos para contratar la actualización de software de gestión, parches de seguridad, disponibilidad, funcionalidad y administración centralizada de los equipos DMC y el soporte y garantía extendida de software de sistema operativo de las DMC.
14. Estudio de mercado y generación de documentos para el proceso de contratación
 del servico de custodia externa de medios magnéticos.</t>
  </si>
  <si>
    <t>1. REPORTE CARPETAS COMPARTIDAS
2. Ventanas de mantenimiento   RED 
3. Correo Electronico Uso OFFICE 365
4. REPORTE  CUENTAS DE USUARIO  Cuentas de Usuario 
5. Dispositivos moviles 
6. Equipos de computo
7. Sitios Web
8. VPN
9. REPORTE wifi
10. Roles proxy-Fortinet - Fase III (es) PROXY 
11. CONECTIVIDAD
12. LICENCIAMIENTO Y SOPORTE ORACLE
13. Renovacion Sw DMC
14. CUSTODIA MEDIOS</t>
  </si>
  <si>
    <t>La Oficina de Sistemas a través del  GIT realizó las siguientes actividades en sus servicios tecnológicos:                                  1. Carpetas compartidas: Ampliacion de capacidad de almacenamiento con la reciente adquisición de cómputo y almacenamiento
2. Red: Renovacion de swtiches de piso en Dane Central
3. Correo electrónico:
 Avance de la migracion a office 365 
4. Cuenta de usuario: Creación de matríz de política y ajustes al proceso GTE.
5. Dispositivos móviles de captura (DMC): Para los nuevos dispositivos esta en construccion el procedimiento de alistamiento DMC.
6. Equipos de cómputo: Puesta en funcionamiento de equipos de escritorio recientemente adquiridos con los lineamientos de vinculación a red DANE. Proceso Sumimas
7. Sitios web: Ajustes a capacidad de procesamiento del sitio web Dane con la reciente adquisición de cómputo y almacenamiento
8. VPN: Ampliación de la capacidad en la navegacion haciendo uso de la VPN Dane.
9. Wifi: Ajustes a la red segura para funcionarios Dane.
10.  Elaboración de documentos para la renovación anual y soporte del licenciamiento Oracle de la Entidad.
11. Elaboración de documentos para contratar la actualización de software de gestión, parches de seguridad, disponibilidad, funcionalidad.</t>
  </si>
  <si>
    <t>1. Carpetas compartidas
2. Ventanas de mantenimiento Red
3. Correo Electronico
4. Cuenta de Usuario
5. Dispositivos Moviles de captura
6.  Sumimas
7. Sitios Web
8. VPN
9. Wifi
10. Roles proxy-Fortinet - Fase III 
11. CONECTIVIDAD
12. LICENCIAMIENTO Y SOPORTE ORACLE
13. Renovacion Sw DMC</t>
  </si>
  <si>
    <t>La Oficina de Sistemas a través del  GIT realizó las siguientes actividades en sus servicios tecnológicos:  
1. Carpetas compartidas: Ampliacion de capacidad de almacenamiento con la reciente adquisición de cómputo y almacenamiento
2. Red: Renovacion de swtiches de piso en Dane Central
3. Correo electrónico:
 Avance de la migracion a office 365 
4. Cuenta de usuario: Creación de matríz de política y ajustes al proceso GTE.
5. Dispositivos móviles de captura (DMC): Para los nuevos dispositivos esta en construccion el procedimiento de alistamiento DMC.
6. Equipos de cómputo: Puesta en funcionamiento de equipos de escritorio recientemente adquiridos con los lineamientos de vinculación a red DANE. Proceso Sumimas
7. Sitios web: Ajustes a capacidad de procesamiento del sitio web Dane con la reciente adquisición de cómputo y almacenamiento
8. VPN: Ampliación de la capacidad en la navegacion haciendo uso de la VPN Dane.
9. Wifi: Ajustes a la red segura para funcionarios Dane.
10.  Elaboración de documentos para la renovación anual y soporte del licenciamiento Oracle de la Entidad.
11. Elaboración de documentos para contratar la actualización de software de gestión, parches de seguridad, disponibilidad, funcionalidad.</t>
  </si>
  <si>
    <t xml:space="preserve">1. Carpetas compartidas
2. Red
2. Ventanas de mantenimiento
3. Correo Electronico
4. Cuenta de Usuario
5. Dispositivos Moviles de captura
6. Equipos de computo
7. Sitios Web
8. VPN
9. Wifi
10. Contrato Oracle Linux y Horas Oracle
10. O.C 68182 -Oracle
11. 2445317 SISDATA
</t>
  </si>
  <si>
    <t>La Oficina de Sistemas a través del  GIT realizó las siguientes actividades en sus servicios tecnológicos:                                  
2. Red: Renovacion de swtiches de piso en Dane Central
3. Correo electrónico:
 Avance de la migracion a office 365 
4. Cuenta de usuario: Creación de matríz de política y ajustes al proceso GTE.
5. Dispositivos móviles de captura (DMC): Para los nuevos dispositivos esta en construccion el procedimiento de alistamiento DMC.
6. Aseguramiento de Equipos de cómputo: Puesta en funcionamiento de equipos de escritorio recientemente adquiridos con los lineamientos de vinculación a red DANE. Proceso Sumimas
10.  Elaboración de documentos para la renovación anual y soporte del licenciamiento Oracle de la Entidad.
11. Actualización de software de gestión, parches de seguridad, disponibilidad, funcionalidad</t>
  </si>
  <si>
    <t xml:space="preserve"> Carpeta: Documentos Entrega 2021
Contratos en ejecución 
</t>
  </si>
  <si>
    <t xml:space="preserve">Durante el primer trimestre de 2021  la Oficina de Sistemas  a través de su GIT realizó la maduración de  la prestación del servicio mediante la mesa de ayuda, adicionalmente implementó la solución de stwiches de piso para mejorar la red local de la entidad  y  realizó la construcción de documentos para la adquisición del nuevo core de datos, todo esto en el marco de  buenas prácticas de operación de TI y  permitiendo la estandarización de  las  plataformas tecnológicas. </t>
  </si>
  <si>
    <t xml:space="preserve">Durante el segundo trimestre de 2021  la Oficina de Sistemas  a través de su GIT realizó la  ampliacion de capacidad de almacenamiento con la reciente adquisición de cómputo y almacenamiento,  avance de la migracion a office 365, la puesta en funcionamiento de equipos de escritorio recientemente adquiridos con los lineamientos de vinculación a red DANE, continuó con la implementación de la solución de stwiches  para mejorar la red local de la entidad  y  realizó la construcción de documentos para la adquisición del nuevo core de datos, todo esto en el marco de  buenas prácticas de operación de TI y  permitiendo la estandarización de  las  plataformas tecnológicas. </t>
  </si>
  <si>
    <t xml:space="preserve">Durante el tercer  trimestre de 2021  la Oficina de Sistemas  a través de su GIT realizó la migracion de sus bases de datos Oracle al cluster de virtualizacion Oracle KVM -construcción de documentos para la adquisición del nuevo core de datos, todo esto en el marco de  buenas prácticas de operación de TI y  permitiendo la estandarización de  las  plataformas tecnológicas. </t>
  </si>
  <si>
    <t>Durante el cuarto trimestre de 2021  la Oficina de Sistemas  a través de su GIT realizó la reconstrucción y estabilización del ambiente de virtualización en el clúster KVM para lograr el inicio de migración  de sus bases de datos Oracle. Con respecto a la renovación de la solución del core que se tenía planeada para 2021, se realizó el estudio de mercado, sin embargo, en el mes de octubre de 2021 el comité de contratación consideró  riesgoso el plazo de ejecución por los tiempos de importación de los equipos y su posterior implementación por lo que se le dió un nuevo alcance al hito 3.2 y solamente se realizó el soporte de los dos servicios tecnológicos. Los recursos que estaban asignados a esta actividad se destinaron al proyecto de seguridad de los servicios de correo en la Nube debido a la importancia de la información que se gestiona en tal canal.</t>
  </si>
  <si>
    <t>Los porcentajes  de avance de procesamiento son menores al porcentaje  de avance esperado debido a la incidencia tecnológica presentado el 09 de noviembre de 2021 que ocasionó la intermitencia en los servicios base de TI por causas ajenas a nuestra voluntad.  Durante estos dos meses la Oficina de Sistemas conjuntamente con las áreas ha buscado estrategias para el levantamiento seguro de los servicios y de los sistemas.
 La habilitación de los primeros servicios  y usuarios se construyó de acuerdo a prioridades con las áreas y la gestión y  funciones propias de la Oficina de Sistemas basados en las restrucciones técnicas socializadas en reuniones técnicas realizadas entre la oficina de Sistemas y la Subdirección de la entidad a través del Puesto de Mando Unificado (PMU). En el mes de diciembre  se restablecieron los servicios  a través del Formato Control de cambios levantamiento de sistema, estas solicitudes son validadas por el equipo de trabajo acorde a los roles de la Oficina de Sistemas.</t>
  </si>
  <si>
    <t>ARQ_TEC_2021
ARQ_APL_2021</t>
  </si>
  <si>
    <t xml:space="preserve">El porcentaje de cumplimiento reportado por la dependencia es del 80%, la dependencia la dependencia justifica avance menor al porcentaje de avance esperado debido al fallo tecnológico presentado el 09 de noviembre de 2021 que ocasionó la intermitencia en los servicios base de TI. La OCI indica a la dependencia realizar la consecución y cargue de las evidencias generadas en el tercer trimestre de 2021 de acuerdo con las indicaciones de OPLAN, con el fin de asegurar que los soportes se encuentren disponibles para su consulta. </t>
  </si>
  <si>
    <t>Meta con un porcentaje 85% de cumplimiento al cierre de la vigencia 2021, la Oficina de Sistemas justificó las situaciones que conllevaron ese incumplimiento</t>
  </si>
  <si>
    <t>PAI_OSIS_3.2</t>
  </si>
  <si>
    <t>Dos (2) servicios tecnológicos soportados (solución core y seguridad informática)</t>
  </si>
  <si>
    <t xml:space="preserve">
La Oficina de Sistemas a través del  GIT realizó las siguientes actividades frente a seguridad informática y solución core: 
1. Coordinó mesas de trabajo con los fabricantes de componentes activos de red para tomar prácticas de la industria en materia de seguridad informática y al mismo tiempo implementarla en la actual red LAN.  
2. Adelantó  la construcción del documento de especificaciones técnicas de la nueva solución de core.</t>
  </si>
  <si>
    <t>Reuniones realizadas con los fabricantes de componentes activos de red en materia de seguridad informática. 
Documento preliminar de especificaciones técnicas de la nueva solución de core</t>
  </si>
  <si>
    <t xml:space="preserve">La Oficina de Sistemas a través del  GIT realizó las siguientes actividades frente a  solución core y centro de datos:             1. Construccion de los pliegos para el proceso de Core y Centro de datos. 2 - Aprobacion de compras para salir al proceso de estudios previos    </t>
  </si>
  <si>
    <t>APROBACION
PLIEGOS</t>
  </si>
  <si>
    <t xml:space="preserve">1. Construccion de los pliegos para el proceso de Core y Centro de datos. 2 - Aprobacion de compras para salir al proceso de estudios previos   </t>
  </si>
  <si>
    <t>DANE CORE III Trimestre
RV__Proceso_SASI__ADQUISICIÓN_DE_UNA_SOLUCIÓN_TECNOLÓGICA_DE_COMUNICACIONES_..._</t>
  </si>
  <si>
    <t>Reconstrucción de la estructura tecnologica con los componentes exixtentes del Core y en  Centro de datos.</t>
  </si>
  <si>
    <t>Primeras configuraciones de actualización 
DIAGRAMA KVM</t>
  </si>
  <si>
    <t xml:space="preserve">El porcentaje de cumplimiento reportado por la dependencia es del 90%, la dependencia justifica el avance menor al porcentaje de avance esperado debido al fallo tecnológico presentado el 09 de noviembre de 2021 que ocasionó la intermitencia en los servicios base de TI, asimismo se indica avanzar en las actividades de reconstrucción de la estructura tecnológica con los componentes existentes del Core y Centro de datos.
Se indica realizar la consecución y cargue de las evidencias generadas en el tercer trimestre de 2021 de acuerdo con las indicaciones de OPLAN, con el fin de asegurar que los soportes quedan disponibles para su consulta. </t>
  </si>
  <si>
    <t>PAI_OSIS_4</t>
  </si>
  <si>
    <t xml:space="preserve">Dos  (2)  nuevos sistemas de información críticos para  las encuestasEncuesta Anual de Comercio - EAC y la Encuesta Anual de Servicios - EAS, implementados para pruebas  y un (1) servicio para la gestión de la contratación, implementado  </t>
  </si>
  <si>
    <t>PAI_OSIS_4.1</t>
  </si>
  <si>
    <t>Un (1) nuevo sistema  de la Encuestas Anual de Comercio y  Un (1)  nuevo sistema de la Encuesta Anual de Servicios,  implementados para pruebas.</t>
  </si>
  <si>
    <t>La Oficina de Sistemas dió inicio al levantamiento de requerimientos con los grupos de trabajo para las investigaciones de la Encuestas Anual de Comercio y  del sistema de la Encuesta Anual de Servicios</t>
  </si>
  <si>
    <t>Levantamiento de Requerimientos Sistema Encuestas Anual de Comercio y  del sistema de la Encuesta Anual de Servicios</t>
  </si>
  <si>
    <t>La Oficina de Sistemas en el tercer trimestre realizó el levantamiento de requerimientos con los grupos de trabajo para las investigaciones de la Encuestas Anual de Comercio y  del sistema de la Encuesta Anual de Servicios. Tambien inició el desarrollo de la estructura de la base de datos a traves del framework Spring Boot para la Encuesta Anual de Servicios.</t>
  </si>
  <si>
    <t>Encuestas Anual de Comercio:
Levantamiento de Requerimientos Sistema 
 Encuesta Anual de Servicios:
Levantamiento de Requerimientos Sistema 
Desarrollo de DTO en Spring Boot</t>
  </si>
  <si>
    <t>EAS: 
Se realizó el levantamiento de Requerimientos con las historias de usuario respectivas, tambien, se dio inicio a la fase de desarrollo, se modelo un esquema con la tecnología en Angular para que las pantallas de captura de la información para el Rol Fuente, se lleve a cabo de manera dinamica para cada una de las pantallas de los capitulos de la EAS.
EAC:
Se realizó el levantamiento de Requerimientos, tambien, se dio inicio a la fase de desarrollo desarrando en Angular cada uno de los capitulos para el rol Fuente.</t>
  </si>
  <si>
    <t>EAS: 
Listado de asistencia
20211028_DSOEASECO005_v7_EAS (Nuevo Aplicativo)
Diagrama de Gantt - EAS
DSOEASECO005_v7_EAS-INTEGRACION EEUA
FORMULARIO EAS 2021 NUEVO APLICATIVO EEUA
EAC:
Listado de asistencia
20211029_Descripción Especificaciones
20211029_Requerimientos_EAC_Fase_3
FORMULARIO_EAC_2020 CON VARIABLES_INTEGRACI EEUA- 24dic
V2_DSO-EAC-EVA-001_V17_20213007_AJUSTES EEUA_V2</t>
  </si>
  <si>
    <t xml:space="preserve">La Oficina de Sistemas ha realizado reuniones con el proveedor y con el área de contratación para definir el alcance de la solución adquirida y coordinar los detalles de la  implementación por parte del proveedor,  las cuales se han desarrollado a través de la herramienta Teams. </t>
  </si>
  <si>
    <t xml:space="preserve">  La Oficina de Sistemas a través de su GIT  cumplió con el levantamiento de los requerimientos solicitados para el segundo trimestre de la EAC Y EAS, así mismo, realizó los estudios previos y el anexo ténico para el nuevo módulo de Kactus. </t>
  </si>
  <si>
    <t xml:space="preserve"> La Oficina de Sistemas a través de su GIT  cumplió con el levantamiento de los requerimientos solicitados para el tercer trimestre de la EAC Y EAS. Tambien  inició con el desarrollo de los objeto de la base de datos para el tercer trimestre de la EAS, así mismo, continuó con la implementación de los módulos correspondientes a la fase 2 e inició la implementación de la fase 3 Contratistas.</t>
  </si>
  <si>
    <t xml:space="preserve">El GIT Apoyo a las operaciones censales se vio afectado en el cumplimiento de  la implemetación de los aplicativos  EAC y EAS para pruebas debido al incidente informático del 9 de Noviembre 2021 que ocasionó la intermitencia en los servicios base de TI por causas ajenas a nuestra voluntad. Sin embargo, se adelanto el levantamiento de requerimientos para los operativos del 2022 y se adelantó el desarrollo de los capítulos de cada una de las investigaciones.
 El GIT Sistemas de Información indica que debido al incidente presentado en la entidad  fue necesario suspender el contrato de implementación del módulo contratación de Kactus inicalmente hasta el 15 de Enero de 2022, esto a causa de indisponibilidad de los insumos como bases de datos y códigos fuentes que no permitieron el normal desarrollo de las actividades del proyecto. </t>
  </si>
  <si>
    <t>Los porcentajes  de avance  son menores al porcentaje  de avance esperado debido a la incidencia  tecnológica presentada el 09 de noviembre de 2021  que ocasionó la intermitencia en los servicios base de TI por causas ajenas a nuestra voluntad. Durante noviembre y diciembre se presentó indisponibilidad de los insumos como bases de datos y códigos fuentes que no permitieron el normal desarrollo de las actividades de desarrolladores e implementadores.</t>
  </si>
  <si>
    <t xml:space="preserve">El porcentaje de cumplimiento reportado por la dependencia es del 60%, la dependencia justifica el avance menor al porcentaje de avance esperado, debido al fallo tecnológico presentado el 09 de noviembre de 2021 que ocasionó la intermitencia en los servicios base de TI. La OCI indica a la dependencia realizar la consecución y cargue de las evidencias generadas en el tercer trimestre de 2021 de acuerdo con las indicaciones de OPLAN, con el fin de asegurar que los soportes se encuentren disponibles para su consulta. </t>
  </si>
  <si>
    <t>Meta con un porcentaje 65% de cumplimiento al cierre de la vigencia 2021, la Oficina de Sistemas justificó las situaciones que conllevaron ese incumplimiento</t>
  </si>
  <si>
    <t>PAI_OSIS_4.2</t>
  </si>
  <si>
    <t>Un (1)  sistema de información para gestionar los contratos de prestación de servicios del DANE, implementado</t>
  </si>
  <si>
    <t>PAI_OSIS_4.2 REUNIONES CONTRATACION</t>
  </si>
  <si>
    <t xml:space="preserve">Se realizaron reuniones con el proveedor para validar el alcance del módulo, se elaboraron estudios previos y el anexo técnico y se enviaron al área de compras públicas para su respectivo trámite. Esta actividad se realizó con el apoyo del la Secretaría GeneraL. </t>
  </si>
  <si>
    <t>ANEXO 2 FICHA TECNICA CONDICIONES CARACTERISTICAS TECNICAS
AnlisisdelSectorKactus_contratistas
EstudiosPrevioKACTUS_contratistas
Propuesta comercial Kactus DANE-2021-01-12 Fases 3 IMPLANTACION
Reuniones con el Proveedor
Anexo Compras Publicas simulador77.iad-software-i-fabricantesv</t>
  </si>
  <si>
    <t>Se realizó el proceso de contratación y se dio inicio a la ejecución del contrato de implementación del módulo de contratistas</t>
  </si>
  <si>
    <t>Cronograma Definitivo Kactus_Contratistas v5.pdf
F-CS-031_Acta_de_Recibo_de_Estructuras–de_Datos_a_Migrar.pdf
F-CS-047_Acta_cierre_de fase.pdf
F-CS-063_Gestion_de_Riesgos.xlsx
F-CS-079_Acta_de_ Inicio_de_consultoria(publicas) v2.pdf
PLAN DE MIGRACION Definitivo v4.xls</t>
  </si>
  <si>
    <t xml:space="preserve">Se ejecutó la fase de preparación y se encontraba en ejecución la fase de Configuración/Capacitación.  El GIT Sistemas de Información indica que debido al incidente de seguridad presentado en la entidad  fue necesario suspender el contrato de implementación del módulo contratación de Kactus inicalmente hasta el 15 de Enero de 2022. </t>
  </si>
  <si>
    <t>CONTABILIZACION Y PAGOSIIF_005
CONTRATACION
Cronograma Definitivo Kactus_Contratistas v5 Octubre 15
Cronograma Definitivo Kactus_Contratistas v5 Octubre 22
F-CS-004_Formato_de_Capacitacion_Contabilizacion y Pago_005
F-CS-006_Acta_de_Seguimiento_V6 Seguimiento Octubre 22
F-CS-006_Acta_de_Seguimiento_V6 Seguimiento Octubre 27
F-CS-006_Acta_de_Seguimiento_V6 Seguimiento Octubre 7
F-CS-010_Especificacion_de_Requerimientos_V7_DANE LIQUIDACION HONOR
F-CS-040 Formato Prueba de Sistema DANE NO OBLIG_A FACT004
F-CS-040 Formato Prueba de Sistema DANE NO OBLIG_A FACT004-2
F-CS-064_PLANTILLA_REUNION_DE_SEGUIMIENTO_DANE Fase III Octubre 15  2021
F-CS-064_PLANTILLA_REUNION_DE_SEGUIMIENTO_DANE Fase III Octubre 22  2021
F-CS-064_PLANTILLA_REUNION_DE_SEGUIMIENTO_DANE Fase III Octubre 29  2021
F-CS-067_Monitoreo_y_Control_Horas_de_Consultoria
Solicitud Mod. CO1.PCCNTR.2721204 Kactus Fase 3 V2MHOT</t>
  </si>
  <si>
    <t xml:space="preserve">El porcentaje de cumplimiento reportado por la dependencia es del 70%, la dependencia justifica el avance menor al porcentaje de avance esperado debido al fallo tecnológico presentado el 09 de noviembre de 2021 que ocasionó la intermitencia en los servicios base de TI, en consecuencia la Oficina de Sistemas indica la suspensión del contrato de implementación del módulo contratación de Kactus.
La OCI indica a la dependencia realizar el cargue de las evidencias generadas en el tercer trimestre de 2021 de acuerdo con las indicaciones de OPLAN, con el fin de asegurar que los soportes quedan disponibles para su consulta. </t>
  </si>
  <si>
    <t>Secretaria General</t>
  </si>
  <si>
    <t>PAI_SG_ADMI_1</t>
  </si>
  <si>
    <t>El plan de infraestructura contribuye a mejorar el bienestar de los funcionarios, colaboradores y usuarios del DANE, en atención a las necesidades identificadas y a la misionalidad de la entidad, para el desarrollo de las actividades de manera, cómoda y eficiente.</t>
  </si>
  <si>
    <t>Plan de Tratamiento de Riesgos de Seguridad y Privacidad de la Información</t>
  </si>
  <si>
    <t>Un (1) plan de infraestructura y acondicionamiento de los espacios físicos a nivel nacional para el desarrollo de actividades misionales, ejecutado.</t>
  </si>
  <si>
    <t xml:space="preserve">Proyecto de inversión </t>
  </si>
  <si>
    <t>PAI_SG_ADMI_1.1</t>
  </si>
  <si>
    <t>Una (1) matriz de necesidades de infraestructura finalizada.</t>
  </si>
  <si>
    <t xml:space="preserve">El GIT Infraestructura, en el mes de enero 2021   aprobó la Matriz de Necesidades de Infraestructura la cual consolida lo requerido en materia de mantenimientos recurrentes y adecuaciones a la Infraestructrura a nivel nacional. Esta Matiz se validó en diciembre de 2020 con los Directores Territoriales. La Matriz de Necesidades de Infraestructura 2021 se encuentra terminada  y aprobada en  un 100% </t>
  </si>
  <si>
    <t xml:space="preserve"> Matriz  de necesidades de Infraestructura finalizada. Acta de aprobación matriz infraestructura. </t>
  </si>
  <si>
    <t>Con la aprobación de la Matriz de necesidades de Infraestructura,2021 se  cumplió al 100% de la meta, mediante la consolidación del documento final de la Matriz,  previa revisión y porterior presentación  a la Coordinadora del  GIT Gestión Administrativa quien aprobó en  reunión del 22 de enero 2021. 
El GIT Infraestructura, construyó el Plan de Infraestructura 2021, el cual fue aprobado por el Sr. Director en reunión del 8 de febrero. Con base en este instrumento  se realizó la distribución de los recursos a las territoriales para dar inicio a las contrataciónes y ejecución al mencionado plan.
 Con corte a marzo 31  de 2021, se han comprometido $93.552.713 en contratos de prestación de servicios y $6.400.000 en viaticos y $10.000.000 mantenimientos locativos motobomba Territorial Pereira, para un total de 109.952.713, de lo cual se han pagado $20.863.044.</t>
  </si>
  <si>
    <t>Con corte a junio 30  de 2021, se han comprometido $289.389.902 distribuidos así: Contratos de prestación de servicios $ 93.552.713 , Viáticos:$6.400.000, Mantenimientos recurrentes a nivelnacional $ 189.437.189.</t>
  </si>
  <si>
    <t>Con corte a septiembre 30  de 2021, se han comprometido recursos por valor de $381.548.648,40 y el porcentaje de ejecución es del 47,69%. Se han realizado 24 contratos la mayoría de los cuales corresponden a mantenimientos recurrentes a nivel nacional. Los traslados de las sedes de Qubdó, Armenia y Popayán se encuentran en proceso.</t>
  </si>
  <si>
    <t xml:space="preserve">Con corte a diciembre 20  de 2021, se comprometieron recursos por valor de $745.565.514,56 y el porcentaje de ejecución alcanzó el 93,20%. Se adjudicaron 38 contratos de los cuales  26 contratos corresponden a mantenimientos recurrentes a nivel nacional. Con el presupuesto del proyecto de infraestructura se adecuaron y trasladaron las sedes de Arauca, Armenia, Popayán y Quibdó. </t>
  </si>
  <si>
    <t>NA</t>
  </si>
  <si>
    <t>MEJORAMIENTO INFRAESTRUCTURA Y EQUIPAMIENTO FISICO</t>
  </si>
  <si>
    <t>Sedes Mantenidas</t>
  </si>
  <si>
    <t>C-0499-1003-7-0-0499016-02</t>
  </si>
  <si>
    <t>AMFIS_2021</t>
  </si>
  <si>
    <r>
      <t xml:space="preserve">Meta finalizada </t>
    </r>
    <r>
      <rPr>
        <sz val="14"/>
        <color rgb="FF000000"/>
        <rFont val="Segoe UI"/>
        <family val="2"/>
        <charset val="1"/>
      </rPr>
      <t xml:space="preserve"> de acuerdo con lo planeado</t>
    </r>
    <r>
      <rPr>
        <sz val="14"/>
        <rFont val="Segoe UI"/>
        <family val="2"/>
        <charset val="1"/>
      </rPr>
      <t>. Se cumplió mediante la ejecución del  plan de infraestructura y acondicionamiento de los espacios físicos a nivel nacional para el desarrollo de actividades misionales.</t>
    </r>
  </si>
  <si>
    <t>PAI_SG_ADMI_1.2</t>
  </si>
  <si>
    <t>Un (1) plan de infraestructura de la vigencia de acuerdo a los recursos asignados, aprobado.</t>
  </si>
  <si>
    <t xml:space="preserve">En el mes de febrero se presentó al Director la propuesta de Plan de Infraestructura de la vigencia teniendo en cuenta que el presupuesto aprobado fue de $ 800.000.000, lo cual no permite cubrir todas las necesidades de infraestructura registradas en la Matriz de Necesidades 2021. El Sr. Director en reunión por Teams el 8 de febrero aprobó el Plan. </t>
  </si>
  <si>
    <t>Plan de Infraestructura 2021 y el acta de aprobación con las conclusiones de la reunión con el Sr. Director.</t>
  </si>
  <si>
    <t>PAI_SG_ADMI_1.3</t>
  </si>
  <si>
    <t>Dos (2) informes de seguimiento a la ejecución del plan de infraestructura finalizados.</t>
  </si>
  <si>
    <t>El total de recursos comprometidos hasta septiembre 30 nos da un valor de $ 381.548.648,40 pesos para un avance en la ejecución del 47,69%.</t>
  </si>
  <si>
    <t>Informe de seguimiento a la ejecución del plan de infraestructura.
Seguimiento Matriz Infraestructura</t>
  </si>
  <si>
    <t>Con corte a diciembre 20  de 2021, se comprometieron recursos por valor de $745.565.514,56 y el porcentaje de ejecución alcanzó el 93,20%</t>
  </si>
  <si>
    <t>PAI_SG_FIN_1</t>
  </si>
  <si>
    <t>La meta le aportará en el objetivo de mejorar el bienestar, las competencias y las habilidades de los servidores del proceso de gestión financiera, para el fortalecimiento en el desarrollo de las acciones que permitan identificar una buena gestión del proceso.</t>
  </si>
  <si>
    <t>3.       Talento humano</t>
  </si>
  <si>
    <t>Un (1) proceso de capacitación para el fortalecimiento del talento humano en el proceso de gestión financiera, programado y ejecutado.</t>
  </si>
  <si>
    <t>PAI_SG_FIN_1.1</t>
  </si>
  <si>
    <t>Seis (6) capacitaciones enmarcados en los módulos contables y presupuestales del SIIF Nación, programadas y ejecutadas.</t>
  </si>
  <si>
    <t>Se realizaron dos (2) capacitaciones relacionadas con los módulos del SIIF Nación las cuales se dieron de forma virtual y mediante inscripción.</t>
  </si>
  <si>
    <t>Cuadro de asistentes a las capacitaciones dadas por el SIIF Nación, y correos electrónicos con las confirmaciones de inscripción a las capacitaciones</t>
  </si>
  <si>
    <t>Se realizaron dos (2) capacitaciones relacionadas con los módulos del SIIF Nación, las cuales se dieron de forma virtual y mediante inscripción.</t>
  </si>
  <si>
    <t xml:space="preserve">Avance esperado para el sigiuente trimestre </t>
  </si>
  <si>
    <t xml:space="preserve">Se realizaron dos (2) capacitaciones relacionadas con los módulos del SIIF Nación las cuales se dieron de forma virtual y mediante inscripción.
Se realizaron dos (2) capacitaciones relacionadas con los temas de Facturación Electrónica desarrollada el día 26/04/2021 y una capacitación relacionada con el tema del Cálculo IBC Seguridad Social desarrollada el día 29/04/2021. En las dos capacitaciones mencionadas anteriormente asistieron responsables de las Direcciones Territoriales y Dane Cemtral. </t>
  </si>
  <si>
    <t xml:space="preserve">Se realizaron dos (2) capacitaciones relacionadas con los módulos del SIIF Nación las cuales se dieron de forma virtual y mediante inscripción.
Se realizaron dos (2) capacitaciones relacionadas con los temas de Cálculo IBC Seguridad Social desarrollada el día 30/08/2021 y la otra capacitación relacionada en temas varios de la gestión financiera el día 15/09/2021. En las dos capacitaciones mencionadas anteriormente asistieron responsables de las Direcciones Territoriales y DANE Central. </t>
  </si>
  <si>
    <t xml:space="preserve">Se realizaron dos (2) capacitaciones relacionadas con los módulos del SIIF Nación las cuales se dieron de forma virtual y mediante inscripción.
Se realizaron dos (2) capacitaciones relacionadas con los temas varios de la gestión financiera el día 22/09/2021 y la otra capacitación relacionada en "Aspectos generales circular cierre de vigencia 2021  06/12/2021"  En las dos capacitaciones mencionadas anteriormente asistieron responsables de las Direcciones Territoriales y DANE Central. </t>
  </si>
  <si>
    <t>Meta finalizada  de acuerdo con lo planeado. Se cumplió mediante la ejecución del  ciclo de capacitación para el fortalecimiento del talento humano en el proceso de gestión financiera.</t>
  </si>
  <si>
    <t>PAI_SG_FIN_1.2</t>
  </si>
  <si>
    <t>Seis (6) capacitaciones en temas relacionados con la gestión financiera (caja menor en Direcciones Territoriales y Central, usos presupuestales, vigencias futuras) programadas y ejecutadas.</t>
  </si>
  <si>
    <t xml:space="preserve">Se realizaron dos (2) capacitaciones relacionadas con los temas de Facturación Electrónica desarrollada el día 26/04/2021 y una capacitación relacionada con el tema del Cálculo IBC Seguridad Social desarrollada el día 29/04/2021. En las dos capacitaciones mencionadas anteriormente asistieron responsables de las Direcciones Territoriales y DANE Central. </t>
  </si>
  <si>
    <t xml:space="preserve">Citación de las reuniones, Listas de Asistencia y Presentaciones relacionadas con los temas. </t>
  </si>
  <si>
    <t xml:space="preserve">Se realizaron dos (2) capacitaciones relacionadas con los temas de Cálculo IBC Seguridad Social desarrollada el día 30/08/2021 y la otra capacitación relacionada en temas varios de la gestión financiera el día 15/09/2021. En las dos capacitaciones mencionadas anteriormente asistieron responsables de las Direcciones Territoriales y DANE Central. </t>
  </si>
  <si>
    <t xml:space="preserve">Citación de las reuniones,  y Listas de Asistencia. </t>
  </si>
  <si>
    <t xml:space="preserve">Se realizaron dos (2) capacitaciones relacionadas con los temas  varios de la gestión financiera el día 22/09/2021 y la otra capacitación relacionada en "Aspectos generales circular cierre de vigencia 2021  06/12/2021"  En las dos capacitaciones mencionadas anteriormente asistieron responsables de las Direcciones Territoriales y DANE Central. </t>
  </si>
  <si>
    <t>PAI_SG_CP_1</t>
  </si>
  <si>
    <t>El manual de contratación aportará en el cumplimiento del objetivo ya que su propósito es fijar directrices y estándares de los acuerdos de voluntades celebrados por el DANE y FONDANE, con el único fin que los funcionarios que intervienen en el proceso contractual cuenten con una herramienta de consulta que permita obtener mejores resultados en la gestión administrativa y en la inversión de los recursos públicos a través de los contratos celebrados por nuestra Entidad</t>
  </si>
  <si>
    <t>17.   Mejora Normativa</t>
  </si>
  <si>
    <t>Un (1) diagnóstico para verificar la pertinencia del manual de contratación, realizado.</t>
  </si>
  <si>
    <t>PAI_SG_CP_1.1</t>
  </si>
  <si>
    <t>Una (1) revisión y análisis de las normas actuales vigentes definida.</t>
  </si>
  <si>
    <t>El AGCP realizó la revisión y el análisis de la normatividad que se encuentra vigente en materia contractual identificando que normatividad fue expedida después del año 2017, fecha en la cual emitió el manual de contratación del DANE y FONDANE</t>
  </si>
  <si>
    <t>Se adjunto dos actas de reunión del equipo encargado de realizar revisión de la documentación vigente en materia contractual.</t>
  </si>
  <si>
    <t xml:space="preserve">El AGCP realizó la revisión total de la normatividad que se encuentra vigente en materia contractual  identificando las normas que ya no se encuentran vigentes dentro del Manual de Contratación vigente de la Entidad  </t>
  </si>
  <si>
    <t>Acta de reunión 030 de fecha 30 de abril de 2021</t>
  </si>
  <si>
    <t>El AGCP realizó la revisión y el análisis de la normatividad que se encuentra vigente en materia contractual identificando que normatividad fue expedida después del año 2017, fecha en la cual emitió el manual de contratación del DANE y FONDANE, se identificaron 3 normas especificamente: Ley 1882 de 2018
Ley 2014 de 2019 Ley 2080 de 2021.</t>
  </si>
  <si>
    <t>El AGCP esta comprometido con la revisión  y el análisis de la normatividad respecto del manual de contratacion que actualmente se encuetra vigente en el DANE  y FONDANE, cuyo objeto es ta enfocado a establecer los items que deben ser ajustados de dicho manual</t>
  </si>
  <si>
    <t>El AGCP realizó la revisión  y el análisis de la normatividad respecto del manual de contratacion que actualmente se encuetra vigente en el DANE  y FONDANE, cuyo objeto es proponer una actualización del Manual de Contratación</t>
  </si>
  <si>
    <t>El AGCP realizó la revisión y el análisis de la normatividad respecto del manual de contratación que actualmente se encuentra vigente en el DANE y FONDANE, cuyo resultado le permitirá a la entidad ajustarlo y fortalecerlo, según diagnóstico realizado.</t>
  </si>
  <si>
    <t>Fortalecimento de la Capacidad Técnica y Administrativa</t>
  </si>
  <si>
    <t>Documento de Planeacion</t>
  </si>
  <si>
    <t>SUBDIR_CAPAD_2021</t>
  </si>
  <si>
    <r>
      <t xml:space="preserve">Meta finalizada </t>
    </r>
    <r>
      <rPr>
        <sz val="14"/>
        <color rgb="FF000000"/>
        <rFont val="Segoe UI"/>
        <family val="2"/>
        <charset val="1"/>
      </rPr>
      <t xml:space="preserve"> de acuerdo con lo planeado</t>
    </r>
    <r>
      <rPr>
        <sz val="14"/>
        <rFont val="Segoe UI"/>
        <family val="2"/>
        <charset val="1"/>
      </rPr>
      <t>. Se cumplió mediante la realización del</t>
    </r>
    <r>
      <rPr>
        <sz val="14"/>
        <color rgb="FF000000"/>
        <rFont val="Segoe UI"/>
        <family val="2"/>
        <charset val="1"/>
      </rPr>
      <t xml:space="preserve"> diagnóstico para verificar la pertinencia del manual de contratación.</t>
    </r>
  </si>
  <si>
    <t>PAI_SG_CP_1.2</t>
  </si>
  <si>
    <t>Una (1) revisión y análisis del manual de contratación terminada.</t>
  </si>
  <si>
    <t>Se efectuó la revisión  del manual de contratación en su totalidad y se efectuaron las recomendaciones pertinentes para el manual en materia de contratación.</t>
  </si>
  <si>
    <t>Documento de Analisis de Manual de Contratacion</t>
  </si>
  <si>
    <t>PAI_SG_CP_1.3</t>
  </si>
  <si>
    <t xml:space="preserve">Un (1) documento resultante del análisis del manual de contratación efectuado. </t>
  </si>
  <si>
    <t>Se presenta documento preliminar de informe final sobre la pertinencia de actualizar el manual de contratatación.</t>
  </si>
  <si>
    <t>Documento preliminar</t>
  </si>
  <si>
    <t>Se terminó el análisis y se realizó documento final con propuesta de ajuste del manual de contratación DANE - FONDANE que se encuentra vigente.</t>
  </si>
  <si>
    <t>Docuemento final</t>
  </si>
  <si>
    <t>PAI_SG_CP_2</t>
  </si>
  <si>
    <t>Las actividades de formación en los temas de contratación pública contribuyen al buen desempeño en la aplicación del procedimiento y de esta manera se fortalecen las actividades misionales.</t>
  </si>
  <si>
    <t>Un (1) proceso de socialización para fortalecer los conocimientos en contratación pública, aplicado.</t>
  </si>
  <si>
    <t>PAI_SG_CP_2.1</t>
  </si>
  <si>
    <t>Una (1) fase de investigación sobre temas contractuales, establecida.</t>
  </si>
  <si>
    <t>El AGCP realizó la indagación con las Direcciones Territoriales mediante correo electrónico el día 3 de marzo sobre los temas en los cuales se requería capacitación teniendo en cuenta las falencias y debilidades identificadas en cada Territorial, Se recibío respuesta de 5 Territoriales.</t>
  </si>
  <si>
    <t>Se adjuntan 5 pdf de las respuestas de 5 Territoriales mediante correo electrónico.</t>
  </si>
  <si>
    <t>El AGCP realizó la indagación con las Direcciones Territoriales mediante correo electrónico el día 3 de marzo sobre los temas en los cuales se requería capacitación teniendo en cuenta las falencias y debilidades identificadas en cada Territorial, Se recibío respuesta de 5 Territoriales, con temas en los cuales estabán interesados que se realizá capacitación.</t>
  </si>
  <si>
    <t>Con el fin de que los funcionarios y contratistas del Area de Gestión de Compras Públicas se encuentren actualizados en temas ralacionados con normatividad de contratación se diseña un plan de capacitaciones para la entidad, el cual sera socializado en el segundo semestre de la vigencia del 2021</t>
  </si>
  <si>
    <t>Se realizarón capacitaciones  a nivel nacional dirigidos a todos los funcionarios y contratistas que quieran participar en los webinar con el fin de actualizarlos en temas relacionados con la contratación en DANE Y FONDANE.</t>
  </si>
  <si>
    <t>Fortalecimiento de la Capacidad  Técnica y Administrativa</t>
  </si>
  <si>
    <r>
      <t>Meta finalizada  de acuerdo con lo planeado. Se cumplió mediante la realización del ciclo de socialización para fortalecer los conocimientos en contratación pública</t>
    </r>
    <r>
      <rPr>
        <b/>
        <sz val="14"/>
        <color rgb="FF000000"/>
        <rFont val="Segoe UI"/>
        <family val="2"/>
        <charset val="1"/>
      </rPr>
      <t>.</t>
    </r>
  </si>
  <si>
    <t>PAI_SG_CP_2.2</t>
  </si>
  <si>
    <t>Una (1) etapa de diseño de los contenidos del proceso de socialización, definida.</t>
  </si>
  <si>
    <t>Una vez recibida la información por parte de la Direcciones Territoriales se procedio a establecer los temas en los que serian capacitados los funcionarios y contratistas</t>
  </si>
  <si>
    <t>Documento de diseño de capacitaciones.</t>
  </si>
  <si>
    <t>PAI_SG_CP_2.3</t>
  </si>
  <si>
    <t>Un (1) cronograma de actividades, establecido.</t>
  </si>
  <si>
    <t>PAI_SG_CP_2.4</t>
  </si>
  <si>
    <t>Cuatro (4) jornadas de socialización ejecutadas.</t>
  </si>
  <si>
    <t>Se realizarón dos capacitaciones a través de webinares sobre temas que previamente se habían planeado, sobre circular 027 y Manual de Contratación.</t>
  </si>
  <si>
    <t>Presentación y lista de asistencia</t>
  </si>
  <si>
    <t>Se realizarón tres capacitaciones a través de webinares sobre temas que previamente se habían planeado, sobre SIGEP, Manual de Supervisión y Estudios Previos</t>
  </si>
  <si>
    <t>PAI_SG_CP_2.5</t>
  </si>
  <si>
    <t>Cuatro (4) evaluaciones de socializaciones, realizadas.</t>
  </si>
  <si>
    <t>Se realizola medición del impacto de las capacitaciones a través de encuesta sobre los temas tratados en cada capacitación.</t>
  </si>
  <si>
    <t>Lista de asistencia y evaluación.</t>
  </si>
  <si>
    <t>Se realizó la medición del impacto de las capacitaciones a través de encuesta sobre los temas tratados en cada capacitación.</t>
  </si>
  <si>
    <t>PAI_SG_GH_1</t>
  </si>
  <si>
    <t>El archivo con  información electrónica de la hoja de vida de cada servidor., aportará al objetivo estratégico de mejorar el bienestar, las competencias y las habilidades de los servidores  en un 1,30%, contribuyendo con la puntuación en el autodiagnóstico del MIPG.</t>
  </si>
  <si>
    <t xml:space="preserve">Plan Estratégico de Talento Humano </t>
  </si>
  <si>
    <t xml:space="preserve">Plan Anticorrupción y de Atención al Ciudadano </t>
  </si>
  <si>
    <t>Un (1) archivo con información electrónica de la hoja de vida de los servidores activos, con los actos administrativos del Proceso de Gestión del Talento Humano - GTH para facilitar gestión de la información, consolidado.</t>
  </si>
  <si>
    <t>PAI_SG_GH_1.1</t>
  </si>
  <si>
    <t>Un (1) listado con la relación de los servidores activos, definido.</t>
  </si>
  <si>
    <t>El GIT Área de Gestión Humana a corte del 31 de enero generá el reporte de servidores activos.</t>
  </si>
  <si>
    <t>Planta a 31 enero 2021</t>
  </si>
  <si>
    <t xml:space="preserve">El GIT Área de Gestión Humana está gestionando la organización, creación y/o renombramiento de los actos administrativos objeto de la meta, con un avance para el primer trimestre de la vigencia 2021 correspondiente a los años 2015 al 2020 y desde el 24 de febrero, inició la verificación física de los actos administrativos frente a los actos admisnistrativos dispuestos dentro de la carpeta electrónica en systema78 como resultado del avance, con el fin de asegurar la disponibilidad electrónica de todos los actos administrativos.
Así mismo, se creó en el systema78 el archivo electrónico con las hojas de vida de los servidores activos, cuya información se ha venido complementando a partir de la organización, creación y/o renombramiento de los actos administrativo gestionados. 
En cumplimiento de los lineamientos establecidos por la entidad relacionados con la seguridad de la información y  teniendo en cuenta las características de la información que se dispone en el servidor "systema78" relacionados con los actos administrativos y el archivo electrónico de las hojas de vida de los servidores, cuya consulta tiene caracter restringido, las evidencias relacionan pantallazos de la información que contienen las respectivas carpetas. De ser requerido el acceso a la carpeta de systema78 para la validación que corresponda, se llevará a cabo con el acompañamiento de los servidores a cargo de la gestión. </t>
  </si>
  <si>
    <t>El GIT Área de Gestión Humana está gestionando la organización, creación y/o renombramiento de los actos administrativos objeto de la meta, realizando la verificación física de los actos administrativos frente a los actos administrativos dispuestos dentro de la carpeta electrónica en systema78, con el fin de asegurar su disponibilidad electrónica.
 El avance global a corte de junio 30 relaciona la gestión de los años 2010 al 2015 finalizada.
Así mismo, se continúa complementando en el systema78 el archivo electrónico con las hojas de vida de los servidores activos a partir de la organización, creación y/o renombramiento de los actos administrativo gestionados.
En cumplimiento de los lineamientos establecidos por la entidad relacionados con la seguridad de la información y teniendo en cuenta las características de la información que se dispone en el servidor "systema78" relacionados con los actos administrativos y el archivo electrónico de las hojas de vida de los servidores, cuya consulta tiene carácter restringido, las evidencias relacionan pantallazos de la información que contienen las respectivas carpetas. De ser requerido el acceso a la carpeta de systema78 para la validación que corresponda, se llevará a cabo con el acompañamiento de los servidores a cargo de la gestión.</t>
  </si>
  <si>
    <t>El GIT Área de Gestión Humana está gestionando la organización, creación y/o renombramiento de los actos administrativos objeto de la meta, realizando la verificación física de los actos administrativos frente a los actos administrativos dispuestos dentro de la carpeta electrónica en systema78, con el fin de asegurar su disponibilidad electrónica.
El avance global a corte del 30 de septiembre relaciona la gestión de los años 2010 al 2013 finalizada.
Así mismo, se continúa complementando en el systema78 el archivo electrónico con las hojas de vida de los servidores activos a partir de la organización, creación y/o renombramiento de los actos administrativo gestionados durante el tercer trimestre, incluyendo los de la vigencia 2021. 
En cumplimiento de los lineamientos establecidos por la entidad relacionados con la seguridad de la información y teniendo en cuenta las características de la información que se dispone en el servidor "systema78" relacionados con los actos administrativos y el archivo electrónico de las hojas de vida de los servidores, cuya consulta tiene carácter restringido, las evidencias relacionan pantallazos de la información que contienen las respectivas carpetas. De ser requerido el acceso a la carpeta de systema78 para la validación que corresponda, se llevará a cabo con el acompañamiento de los servidores a cargo de la gestión.</t>
  </si>
  <si>
    <t>El Ärea de Gestión Humana, en noviembre y diciembre de 2021 cargó los actos administrativos de los servidores activos desde el 2016 hasta el 2021 en la respectiva carpeta, para contar con un archivo actualizado de los funcionarios activos vigente a la fecha. 
Así mismo, finalizó el cargue de documentos de las hojas de vida de los funcionarios activos y de los actos administrativos correpondientes.</t>
  </si>
  <si>
    <t>SEC_CAPAD_2021_DP</t>
  </si>
  <si>
    <t>Meta finalizada  de acuerdo con lo planeado. Se cumplió a través de las gestiones para el archivo de la información electrónica de la hoja de vida de los servidores activos, con los actos administrativos del Proceso de Gestión del Talento Humano - GTH para facilitar gestión de la información, consolidado.</t>
  </si>
  <si>
    <t>PAI_SG_GH_1.2</t>
  </si>
  <si>
    <t>Una (1) carpeta electrónica con la organización, creación y/o renombramiento de los actos administrativos de los servidores activos, originados desde el año 2010 a 2021 en systema78, finalizada.</t>
  </si>
  <si>
    <t xml:space="preserve">El GIT Área de Gestión Humana ha gestionado la organización, creación y/o renombramiento de los actos administrativos de los años 2015 al 2020 y de manera sumúltanea los que se van generando en la vigencia 2021 están siendo actualizados.
Para asegurar que todos los actos administrativos de los años  gestionados se encuentren en el servidor "systema 78", desde el 24 de febrero se inicio la respectiva verificación, comenzado con el año 2015 donde se identificaron 80 actos administrativos que fueron escaneadas para su integración dentro del systema78. 
</t>
  </si>
  <si>
    <t>Pantallazos Actos Administrativos Systema78</t>
  </si>
  <si>
    <t xml:space="preserve">El GIT Área de Gestión Humana ha gestionado y completado durante el segundo trimestre de 2021  la organización, creación y/o renombramiento de los actos administrativos de los años 2015 al 2020  y de manera simultánea, se están integrando al archivo los actos administrativos correspondientes a la vigencia 2021. </t>
  </si>
  <si>
    <t xml:space="preserve">El GIT Área de Gestión Humana ha gestionado y completado durante el tercer trimestre de 2021  la organización, creación y/o renombramiento de los actos administrativos de los años 2010, 2011, 2012 Y 2013 y de manera simultánea, se están integrando al archivo los actos administrativos correspondientes a la vigencia 2021. </t>
  </si>
  <si>
    <t>Pantallazos Actos Administrativos Systema78 III trimestre</t>
  </si>
  <si>
    <t>El Área de Gestión Humana, durante el cuarto trimestre finalizó el proceso de creación y renombramiento de los actos administrativos de los servidores activos desde el 2010 hasta la presente vigencia.</t>
  </si>
  <si>
    <t>PAI_SG_GH_1.3</t>
  </si>
  <si>
    <t>Un (1) archivo electrónico con las hojas de vida de los servidores activos, finalizado.</t>
  </si>
  <si>
    <t xml:space="preserve">El GIT Área de Gestión Humana, a partir de la organización, creación y/o renombramiento de los actos administrativos realizado, ha  complementado el archivo electrónico de hojas de vida de los servidores activos e inactivos dispuesto en systema78.
</t>
  </si>
  <si>
    <t>Pantallazos Archivo electrónico hojas de vida Systema78</t>
  </si>
  <si>
    <t xml:space="preserve">El GIT Área de Gestión Humana, a partir de la organización, creación y/o renombramiento de los actos administrativos  de los años 2015 al 2020,  durante el segundo trimestre del 2021 continúa complementando el archivo electrónico de hojas de vida de los servidores activos e inactivos, información que se encuentra dispuesta en systema78 y sobre la cual se ha solicitado al la Oficina de Sistemas mejorar la capacidad de éste servidor. </t>
  </si>
  <si>
    <t>El GIT Área de Gestión Humana, gestionó durante el tercer trimestre de 2021 la disposición de los actos administrativos de la vigencia 2021 para los servidores activos  y lo correspondiente a los actos administrativos de años comprendidos entre el 2010 y 2013 se están complementando de acuerdo a la capacidad que en el momento presenta el servidor systema78 y sobre la cual, se ha solicitado a la Oficina de Sistemas mejorar su capacidad.</t>
  </si>
  <si>
    <t xml:space="preserve">El GIT de Servicios Administrativos finalizó en diciembre de 2021,  el cargue de documentos de las hojas de vida de los funcionarios activos en sus respectivas carpetas, y se continua con el proceso de actualización de los archivos hasta la fecha. </t>
  </si>
  <si>
    <t>Pantallazos Hojas vida Systema78</t>
  </si>
  <si>
    <t>PAI_SG_GH_2</t>
  </si>
  <si>
    <t>El Manual de Funciones y de Competencias actualizado y unificado aportará 1,29% al cumplimiento del objetivo estratégico de mejorar el bienestar, las competencias y las habilidades de los servidores y estará ajustado a las directrices vigentes.</t>
  </si>
  <si>
    <t xml:space="preserve">Plan de Previsión de Recursos Humanos </t>
  </si>
  <si>
    <t>Un (1) manual de funciones y de competencias laborales actualizado y unificado para dar cumplimiento a la normativa vigente y responder a las necesidades de administración de personal, adoptado.</t>
  </si>
  <si>
    <t>PAI_SG_GH_2.1</t>
  </si>
  <si>
    <t>Un (1) manual de funciones y de competencias laborales depurado.</t>
  </si>
  <si>
    <t>El GIT Evaluación y Carrera Administrativa  el 12 de marzo realizó la capacitación a los líderes de proceso y jefes de dependencia sobre la metodología que se tendrá en cuenta para la actualización y/o modificación del Manual Específico de Funciones y Competencias Laborales, proporcionando una caja de herramientas a las dependencias, que orientan el desarrollo de las actividades requeridas.
Así mismo, ha brindado acompañamiento a las diferentes dependencias en el desarrollo del proceso de actualización.</t>
  </si>
  <si>
    <t>Cronograma MFCL 2021
Caja de Herramientas DT
Presentación orientadores</t>
  </si>
  <si>
    <t>A partir de la información reportada por cada dependencia mediante el formulario de Microsoft Forms habilitado,  el GIT Evaluación y Carrera Administrativa realizó la revisión y validación técnica de acuerdo con los parámetros establecidos por el DAFP respecto a la modificación y/o actualización del  Manual Específico de Funciones y Competencias Laborales
Así mismo, durante el mes de junio se procedió a la consolidación de  la información en un solo documento</t>
  </si>
  <si>
    <r>
      <t xml:space="preserve">Formulario de modificación de fichas del MFCL    </t>
    </r>
    <r>
      <rPr>
        <sz val="14"/>
        <color rgb="FFFF0000"/>
        <rFont val="Segoe UI"/>
        <family val="2"/>
      </rPr>
      <t xml:space="preserve">
</t>
    </r>
    <r>
      <rPr>
        <sz val="14"/>
        <rFont val="Segoe UI"/>
        <family val="2"/>
      </rPr>
      <t xml:space="preserve">Metodología y Justificación técnica actualización del Manual Específico de Funciones y Competencias Laborales 
Proyecto Resolución de adopción MEFCL 
Sabana Manual de Funciones
</t>
    </r>
    <r>
      <rPr>
        <sz val="14"/>
        <color rgb="FFFF0000"/>
        <rFont val="Segoe UI"/>
        <family val="2"/>
      </rPr>
      <t xml:space="preserve">
</t>
    </r>
  </si>
  <si>
    <t>La  Secretaria  General - Área de Gestión  Humana publicaron en la intranet el proyecto del Manual Específico de Funciones y Competencias Laborales (MEFCL) del 9 al 17 de  agosto de 2021, junto  con un formulario mediante el cual se recibieron las observaciones realizadas por parte de los servidores públicos de la entidad, en relación con los  propósitos, funciones, núcleos básicos del conocimiento y conocimientos básicos o esenciales. 
Las observaciones recibidas por parte de los servidores  y las organizaciones sindicales fueron analaizadas con los Directores Territoriales y Técnicos, Jefes de Oficina y Coordinadores de Área, determinando la procedencia de acogerlas o no con lo cual se finalizaron los ajustes a las fichas del manual.</t>
  </si>
  <si>
    <t>Formato entrega de MEFCL al Director
Documentación Observaciones al MEFCL</t>
  </si>
  <si>
    <t xml:space="preserve">Con el objteivo de depurar el Manual Específico de Funciones y Competencias Laborales, el GIT Evaluación y Carrera Administrativa definió la etapas que conlleva la actividad y durante el mes de marzo capacitó a los líderes de proceso y jefes de dependencia sobre la metodología a implementar, proporcionando las herramientas e información requeridas, definiendo un acompañamiento permamenente a las dependencias para el desarrollo adecuado del proceso. </t>
  </si>
  <si>
    <t>El GIT Área de Gestión Humana entregó el 30 de junio fisicamente en el despacho del Director  para su revisión y firma el proyecto de resolución: Por la cual se adopta el Manual Específico de Funciones y de Competencias Laborales -MEFCL de la planta de personal del Departamento Administrativo Nacional de Estadística DANE y documento de Metodología y Justificación Técnica de la Actualización del Manual Específico de Funciones y Competencias Laborales del DANE y está  preparando lo requerido para  hacer entrega a la Dirección del Departamento del proyecto de Manual Especíifico de Funciones y Competencias Laborales,
Una vez surtido el trámite de revisión y ajustes a que haya lugar por parte de la Dirección, se procede con las gestiones de socialización a través de  la intranet institiucional.</t>
  </si>
  <si>
    <t xml:space="preserve">La Secretaría General a través del Área de Gestión Humana realizó la depuración y unificación del documento final del Manual Específico de Funciones y de Competencias Laborales - MEFCL del DANE, analizadas con los jefes de las dependencias todas las observaciones y comentarios allegados por parte de los servidores y las organizaciones sindicales, procediendo a expedir la Resolución No. 1017 del 03 de septiembre de 2021, "Por la cual se adopta el Manual Específico de Funciones y de Competencias Laborales para los empleos de la planta de personal del Departamento Administrativo Nacional de Estadística -DANE". Finalmente el 10 de septiembre se publicó en la página web de la entidad la mencionada resolución y el correspondiente "Anexo de la Resolución No. 1017 del 03 de septiembre de 2021, por lo cual se adopta el Manual Específico de Funciones y de Competencias Laborales - DANE" integrado por 2007 páginas. </t>
  </si>
  <si>
    <t>N/A</t>
  </si>
  <si>
    <t>Meta finalizada  de acuerdo con lo planeado. Se cumplió a través de las gestiones para la actualización del manual de funciones y de competencias laborales actualizado y unificado para dar cumplimiento a la normativa vigente y responder a las necesidades de administración de personal.</t>
  </si>
  <si>
    <t>PAI_SG_GH_2.2</t>
  </si>
  <si>
    <t>Un (1) manual de funciones y de competencias laborales unificado.</t>
  </si>
  <si>
    <t>El Área de Gestión Humana sistematizó la información recibida y que posteriormente fue analizada, unificando en un documento definitivo constituido por 2007 páginas y denominado "Anexo de la Resolución No. 1017 del 03 de septiembre de 2021, por lo cual se adopta el Manual Específico de Funciones y de Competencias Laborales - DANE"</t>
  </si>
  <si>
    <t xml:space="preserve">Anexo de la Res-1017 del 2021 Modifica-MEFCL DANE 31068
</t>
  </si>
  <si>
    <t>PAI_SG_GH_2.3</t>
  </si>
  <si>
    <t>Un (1) documento preliminar del anexo del manual de funciones y de competencias laborales publicado.</t>
  </si>
  <si>
    <t>30/11/2021</t>
  </si>
  <si>
    <t>El Área de Gestión Humana el día 9 de agosto de 2021 envió a publicar el proyecto de resolución de adopción del manual y el documento preliminar del Manual Específico del Funciones y Competencias Laborales para revisión de los servidores de la planta de personal, habilitando un formulario de Microsoft Forms para recibir y atender observaciones.</t>
  </si>
  <si>
    <t xml:space="preserve">Publicación danenet del proyecto de resolución y documento preliminar
</t>
  </si>
  <si>
    <t>PAI_SG_GH_2.4</t>
  </si>
  <si>
    <t>Un (1) acto administrativo de adopción del manual de funciones y de competencias laborales firmado.</t>
  </si>
  <si>
    <t>El Área de Gestión Humana el día  10 de septiembre de 2021 realizó la publicación de la Resolución N° 1017 del 3 de septiembre de 2021  "Por la cual se adopta el Manual Específico de Funciones y de Competencias Laborales para los empleos de la planta de personal del Departamento Administrativo Nacional de Estadística -DANE" en la página web de la entidad, con el respectivo anexo técnico, el cual contiene las fichas.</t>
  </si>
  <si>
    <t xml:space="preserve">Resolución No. 1017 del 03 de septiembre de 2021, por lo cual se adopta el Manual Específico de Funciones y de Competencias Laborales - DANE
</t>
  </si>
  <si>
    <t>PAI_SG_GH_3</t>
  </si>
  <si>
    <t xml:space="preserve">El proceso de provisión de empleos vacantes  para suplir las necesidades del servicio de acuerdo con el  presupuesto asignado, aportará un 17% en aumentar el resultado de la Dimensión de Talento Humano
del MIPG. </t>
  </si>
  <si>
    <t>Plan Anual de Vacantes</t>
  </si>
  <si>
    <t>Un (1) proceso de provisión de empleos para suplir las necesidades del servicio, de acuerdo con el presupuesto asignado, ejecutado.</t>
  </si>
  <si>
    <t>PAI_SG_GH_3.1</t>
  </si>
  <si>
    <t>Un (1) certificado de disponibilidad presupuestal con los recursos asignados para la provisión de empleos expedido.</t>
  </si>
  <si>
    <t>El GIT de Área de Gestión Humana para dar continuidad al proceso de provisón de encargos para la vigencia 2021, solicitó al Área Financiera los certificados de disponibilidad presupuestal- CDP, los cuales ya se encuentran con la apropiación presupuestal así:
1. Enero 20 para 33 cargos
2. Febrero11 para 48 cargos
3. Marzo 26 para 59 cargos.</t>
  </si>
  <si>
    <t xml:space="preserve">
Disponibilidad Encargos Enero,Febrero y Marzo
</t>
  </si>
  <si>
    <t>A partir de los CDP aprobados por el Área Financiera entre enero y marzo de 2021 el GIT Área de Gestión Humana ha dado  continuidad al proceso de provisión de encargos durante el segundo trimestre de 2021 y de manera adicional solicitó la expedición de un CDP durante el mes de mayo con un total de 24 cargos.</t>
  </si>
  <si>
    <t xml:space="preserve">CDP Mayo </t>
  </si>
  <si>
    <t>El Área de Gestión Humana solicitó al Área Financiera un certificado de disponibilidad presupuestal -CDP que ampare todos los cargos vacantes que puedan ser provistos en cualquier modalidad (encargo,provisional o concursos de méritos) de acuerdo con la asignación presupuestal que tiene la entidad para gastos de personal.
El 11 de agosto del 2021 mediante radicado N° 20213210020183 el coordinador del GIT Presupuesto certificó dispinibilidad para proveer 537 vacantes.</t>
  </si>
  <si>
    <t>Certificado Disponibilidad Presupuestal  cargos - Agosto</t>
  </si>
  <si>
    <t>El Área de Gestión Humana continuó trabajando con el útimo Certificado de Disponibilidad Presupuestal - CDP  expedido por el area financiera, mediante radicado No 20213210020183 y no requirió la generación de otro CDP durante el IV trimestre, debido a que con él se certificó la disponibilidad presupuestal para proveer  537 vacantes en las modalidades de encargo, provisionalidad y/o concursos de méritos.</t>
  </si>
  <si>
    <t>Certificado disponibilidad presupuestal cargos agosto.</t>
  </si>
  <si>
    <t xml:space="preserve">Entre los meses de enero y marzo de la presente vigencia, el GIT Área de Gestión Humana tramitó ante el Área Financiera la soliictud del certificado de disponibilidad presupuestal con los recursos asignados para la provisión de empleos, obteniendo la certificación de gastos de personal que ampara la provisión para 140 cargos. </t>
  </si>
  <si>
    <t>Durante lo corrido de la vigencia 2021 y a partir de los CDP aprobados por el Área Financiera,  el GIT de Evaluacion y Carrera Administrativa ha gestionado la provisión transitoria de 100 empleos, supliendo así las necesidades del servicio.</t>
  </si>
  <si>
    <t xml:space="preserve">El Área de Gestión Humana a través del GIT de Evaluación y Carrera teniendo el cuenta la disponibilidad presupuestal aprobada, durante el tercer trimestre gestionó la provisión de 5 cargos (3 nombramientos provisionales y 2 encargos).
Teniendo en cuenta la disponibilidad certificada mediante radicado N° 20213210020183 por el coordinador del GIT Presupuesto, el Área de Gestión Humana adelantó las actividades correspondietes a la planeación del concurso de méritos con al CNSC para proveer de manera definitiva 537 vacantes de Carrera Administrativa.
</t>
  </si>
  <si>
    <t>Durante el segundo semestre de 2021 y teniendo en cuenta el presupuesto aprobado por el Área Financiera,  el GIT de Evaluacion y Carrera Administrativa ha gestionado la provisión transitoria de 29 empleos, supliendo así las necesidades del servicio.
Asi mismo ha elaborado 84 actos administrativos de encargo, de los cuales a la fecha ha posesionado un total de 29 sevidores.</t>
  </si>
  <si>
    <t>Meta finalizada  de acuerdo con lo planeado. Se cumplió a través de las gestiones del proceso de provisión de empleos para suplir las necesidades del servicio, de acuerdo con el presupuesto asignado, ejecutado.</t>
  </si>
  <si>
    <t>PAI_SG_GH_3.2</t>
  </si>
  <si>
    <t>Dos (2) informes del estudio de cumplimiento de requisitos de las vacantes objeto de provisión, realizados.</t>
  </si>
  <si>
    <t>El GIT Evaluación y Carrera Administrativa con corte al 30 de junio realizó la provisión de 98 empleos vacantes, los cuales fueron publicados en la intranet institucional junto con su respectivo estudio técnico.</t>
  </si>
  <si>
    <t>Informe estudio técnico</t>
  </si>
  <si>
    <t>El Área de Gestión Humana con corte al 31 de diciembre realizó la provisión de 29 empleos vacantes, los cuales fueron publicados en la intranet institucional junto con su respectivo estudio técnico.</t>
  </si>
  <si>
    <t>Informe estudio técnicos 2o Semestre-2021</t>
  </si>
  <si>
    <t>PAI_SG_GH_3.3</t>
  </si>
  <si>
    <t>Dos (2) informes de los actos administrativos de nombramientos publicados, realizados.</t>
  </si>
  <si>
    <t>Con corte al 30 de junio el GIT de Evaluación y Carrera Administrativa ha posesionado  un total de 100  servidores en el 2021</t>
  </si>
  <si>
    <t>Informe actos administrativos</t>
  </si>
  <si>
    <t>El GIT Evaluación y Carrera Administrativa con corte al 31 de diciembre elaboró 84 actos administrativos de encargos y/o nombramientos provisionales, los cuales fueron publicados en la intranet institucional y/o página Web de la entidad junto con su respectivo estudio técnico.</t>
  </si>
  <si>
    <t>Informe Actos administrativos 2o Semestre-2021</t>
  </si>
  <si>
    <t>PAI_SG_GH_4</t>
  </si>
  <si>
    <t xml:space="preserve">La actualización documental tipo parámetro y registro asociada al sistema de nómina Kactus para facilitar el desempeño del proceso aportará un 1,29% a la meta de mejorar el bienestar, las competencias y las habilidades de los servidores
</t>
  </si>
  <si>
    <t>Una actualización documental tipo parámetro y registro asociada al sistema de nómina Kactus para facilitar el desempeño del proceso, finalizada.</t>
  </si>
  <si>
    <t>PAI_SG_GH_4.1</t>
  </si>
  <si>
    <t>Un (1) documento con la identificación de los documentos a actualizar elaborado.</t>
  </si>
  <si>
    <t>31/012021</t>
  </si>
  <si>
    <t>El GIT Área de Gestión Humana asumió el compromiso de revisar la documentación total de su Sistema de Gestión de Calidad y determinar cuántos documentos debían ser actualizados o modificados, debido a la entrada en servicio del Sistema de Información de la Planta de Personal, tanto para la gestión de la nómina, como para el autoservicio.
La revisión inicial arrojó un total de 34 documentos que podían haberse visto afectados y debían ser revisados en detalle.</t>
  </si>
  <si>
    <t>Documentos y Cronograma GTH 2021</t>
  </si>
  <si>
    <t xml:space="preserve">El GIT Área de Gestión Humana con el acompañamiento de la Secretaria General durante marzo de 2021 realizó la revisión de 18 de los 34 documentos identificados con la necesidad de ser actualizados y/o modificados con la entrada en servicio del Sistema de Información de la Planta de Personal - Kactus, tanto para la gestión de la nómina, como para el autoservicio.una relación.
Como resultado de esta gestión se actualizaron en la plataforma  institucional debidamente aprobados los siguientes documentos:
1. Procedimiento Situaciones administrativas que no generan novedades en nóminaGTH-070-PDT-008:
2. Formato Concertación tiempo laboral adicional por necesidad de servicioGTH-070-PDT-003-f-002 
3. Control de cumplimiento de jornada laboral, horario laboral y solicitud de permisos GTH-070-PDT-003)
</t>
  </si>
  <si>
    <t>El GIT Área de Gestión Humana con el acompañamiento de la Secretaria General gestionó a corte del 30 de junio de 2021 la actualización de los documentos relacionados con el Sistema de Información de la Planta de Personal - Kactus, tanto para la gestión de la nómina, como para el autoservicio. 
Todos los documentos fueron revisados por los equipos responsables para lo cual fue necesario hacer reuniones con cada uno de ellos obteniendo como resultado la actualización, dentro de la plataforma institucional, de aquellos que han sufrido modificaciones en razón a la entrada en servicio del sistema Kactus y el autoservicio del Sistema de Información de la Planta de Personal.
Como resultado de esta gestión se revisaron, verificaron y actualizaron en la plataforma institucional ocho (8) procedimientos, dos (2) guías, dos (2) instructivos y diecinueve (19) documentos tipo registro con implicaciones en Kactus y se eliminaron tres 3 documentos. 
De esta manera, se finaliza la actualización documental tipo parámetro y registro asociado a la implementación del  sistema de nómina Kactus para facilitar así el desempeño del proceso.</t>
  </si>
  <si>
    <t>Proceso de Gestión del Talento Humano</t>
  </si>
  <si>
    <t>Meta finalizada  de acuerdo con lo planeado. Se cumplió a través de las gestiones para la actualización documental tipo parámetro y registro asociada al sistema de nómina Kactus para facilitar el desempeño del proceso.</t>
  </si>
  <si>
    <t>PAI_SG_GH_4.2</t>
  </si>
  <si>
    <t>Un (1) cronograma para determinar los tiempos de actualización de la documentación definido.</t>
  </si>
  <si>
    <t xml:space="preserve">El GIT Área de Gestión Humana con el acompañamiento de la Secretaria General definió el cronograma para la revisión y actualización de los 34 documentos identificados,con un  tiempo de ejecución con inicio en marzo y finalización en junio de 2021. </t>
  </si>
  <si>
    <t>PAI_SG_GH_4.3</t>
  </si>
  <si>
    <t>Una (1) actualización documental gestionada en la plataforma institucional para su aprobación, finalizada.</t>
  </si>
  <si>
    <t xml:space="preserve"> En marzo de 2021 el GIT Servicios Administrativos con el acompañamiento de Secretaria General dió inicio al proceso de actualización de la siguiente forma: 18 documentos, equivalentes al 53%  ya han sido revisados.  De estos, 3 fueron actualizados ( GTH-070-PDT-008, GTH-070-PDT-003-f-002 y 	GTH-070-PDT-003) y 15 no requieren ser actualizados debido a que a pesar de la entrada en uso del autoservicio, los servidores eventualmente podrían requerir el uso de los documentos, por no autorizar el uso de datos y por ende el autoservicio.
</t>
  </si>
  <si>
    <t>Publicación ISOLUCION GTH-070-PDT-003; GTH-070-PDT-003-f-002 y GTH-070-PDT-008</t>
  </si>
  <si>
    <t>El GIT Área de Gestión Humana con el acompañamiento de la Secretaria General actualizó a junio de 2021 los documentos relacionados con el Sistema de Información de la Planta de Personal - Kactus, tanto para la gestión de la nómina, como para el autoservicio. 
La actualización documental contró con la  revisión previa de 34 documentos  que implicó la validación de los documentos tipo parámetro de la relación..</t>
  </si>
  <si>
    <t>Publicación Isolución documentos actualizados</t>
  </si>
  <si>
    <t>PAI_SG_GH_5</t>
  </si>
  <si>
    <t>E.Cambio Cultural</t>
  </si>
  <si>
    <t>El mejoramiento del clima laboral, aportará al objetivo estratégico de cambio cultural en un 7.5%</t>
  </si>
  <si>
    <t>Un (1) programa de mejoramiento del clima laboral para el año 2021, implementado.</t>
  </si>
  <si>
    <t>PAI_SG_GH_5.1</t>
  </si>
  <si>
    <t>Un (1) informe de la evaluación los resultados de la medición de clima laboral identificando los puntos a intervenir, elaborado.</t>
  </si>
  <si>
    <t>DIMPE el 30 de marzo hizo entrega del informe de la Encuesta de Ambiente y Desempeño Institucional - EDI , al GIT Área de Gestión Humana para dar inicio al análisis corrrespondiente que permita identificar los puntos a intervenir.</t>
  </si>
  <si>
    <t>Entrega resultados encuesta EDI</t>
  </si>
  <si>
    <t>En el mes de abril, el Área de Gestión Humana consolidó el informe de la evaluación de los resultados de la medición del clima laboral  y se identificaron los campos que se deben intervenir para el fortalecimiento de éste.</t>
  </si>
  <si>
    <t>Informe de Evaluación de los resultados de la medición del Clima Laboral: campos de intervención</t>
  </si>
  <si>
    <t>El 30 de marzo de 2021 se recibió por parte del DIMPE  el informe con los resultados de la encuesta sobre Ambiente y Desempeño Institucional - EDI con desagregaciones,  información es base para poder realizar  informe de la evaluación los resultados de la medición de clima laboral identificando los puntos a intervenir que se debe entregar en el mes de abril.</t>
  </si>
  <si>
    <t>Al 30 de junio, el Área de Gestión Humana realizó la evaluación de los resultados de la medición del clima laboral, definió los campos que requieren intervención y generó un cronograma de actividades para su fortalecimiento. Así mismo, se inició el seguimiento al desarrollo y cumplimiento de las actividades definidas en el cronograma. Se ratifica que se están cumpliendo las actividades y productos programados acorde con los tiempos definidos</t>
  </si>
  <si>
    <t>Al 30 de septiembre, el Área de Gestión Humana continuó con la implementación de las actividades del cronograma en las cuales se las ha realizado un seguimiento mensual. 
Se ratifica que se están cumpliendo las actividades y productos programados acorde con los tiempos definidos.</t>
  </si>
  <si>
    <t>Durante el último trimestre se completaron las actividades programadas en el cronograma consolidado, a  las cuales el área de Gestión Humana les hizo el seguimiento permanente de los meses de octubre, noviembre y diciembre, para la verificación de su cumplimiento, además de hacer la construcción del informe de las actividades ejecutadas como evidencia.</t>
  </si>
  <si>
    <t>Meta finalizada  de acuerdo con lo planeado. Se cumplió mediante la implementación del programa de mejoramiento del clima laboral para el año 2021.</t>
  </si>
  <si>
    <t>PAI_SG_GH_5.2</t>
  </si>
  <si>
    <t>Un (1) cronograma de actividades para el mejoramiento del clima laboral en el DANE elaborado.</t>
  </si>
  <si>
    <t>A partir del informe de evaluación de los resultados de la medición del clima laboral y la definición de los campos de intervención, en el mes de mayo, el Área de Gestión Humana concertó las actividades a desarrollar para el fortalecimiento del clima laboral, las cuales se consolidaron en un cronograma que especifica las actividades y productos a desarrollar.</t>
  </si>
  <si>
    <t>Cronograma de actividades para el fortalecimiento del  Clima Laboral</t>
  </si>
  <si>
    <t>PAI_SG_GH_5.3</t>
  </si>
  <si>
    <t>Una (1) implementación de las actividades definidas en los puntos a intervenir, realizada.</t>
  </si>
  <si>
    <t>A partir del cronograma consolidado en el mes de junio, el Área de Gestión Humana realizó el primer seguimiento a la ejecución y se consolidaron las evidencias de las actividades y productos adelantados con corte del 30 de junio. Se avanzó en las actividades de bienestar, capacitación y de difusión programadas, por lo tanto, se concluye que el cronograma se está cumpliendo de acuerdo con los tiempos establecidos.</t>
  </si>
  <si>
    <t xml:space="preserve">Seguimiento Cronograma Clima Laboral 30 Junio
</t>
  </si>
  <si>
    <t>A partir del cronograma consolidado, el Área de Gestión Humana realizó seguimientos mensuales en julio, agosto y septiembre a la ejecución de las catividades definidas en el marco del programa y se consolidaron las evidencias de las actividades y productos adelantados con corte del 30 de septiembre. Se avanzó en las actividades de bienestar, capacitación y de difusión programadas, por lo tanto, se concluye que el cronograma se está cumpliendo de acuerdo con los tiempos establecidos.</t>
  </si>
  <si>
    <t xml:space="preserve">30 de julio seguimiento Clima Laboral 
30 de agosto  seguimiento Clima Laboral
30 de septiembre seguimiento Clima Laboral
Evidencias implementación actividades Clima Laboral 2021 
</t>
  </si>
  <si>
    <t xml:space="preserve">EL Área de Gestión Humana durante el cuarto trimestre de 2021 lideró e implementó las actividades definidas en el cronograma establecido para el  programa de clima laboral. </t>
  </si>
  <si>
    <t>Seguimiento Clima Laboral -31 Diciembre</t>
  </si>
  <si>
    <t>PAI_SG_GH_5.4</t>
  </si>
  <si>
    <t>Un (1) informe de las actividades ejecutadas, elaborado.</t>
  </si>
  <si>
    <t xml:space="preserve">Las actividades planeadas se desarrollaron a cabalidad y de manera satisfactoria, y el Área de Gestión Humana elaboró el informe de ejecución del programa del clima laboral en el IV trimestre. </t>
  </si>
  <si>
    <t>PAI 4. Informe actividades Programa Clima Laboral</t>
  </si>
  <si>
    <t>Subdirección</t>
  </si>
  <si>
    <t>PAI_SUBDI_1</t>
  </si>
  <si>
    <t>El aporte con las viajes que realizará el Director y el Subdirector a las sedes y Subsedes del DANE, para la modernización de la gestión será del 100%, dado que en cada visita, podrán tener un acercamiento  directo con las necesidades y oportunidades de mejora que se presente en cada territorial. Directo</t>
  </si>
  <si>
    <t>Un (1) programa que fortalezca las capacidades de las territoriales y la relación entre el DANE Central y las sedes de la Entidad, gestionado</t>
  </si>
  <si>
    <t>PAI_SUBDI_1.1</t>
  </si>
  <si>
    <t>Un (1) plan de acción del programa de fortalecimiento de las capacidades territoriales para el 2021, formulado</t>
  </si>
  <si>
    <t>Hasta el momento, no se ha formulado el plan de acción 2021 del programa de fortalecimiento. Por supuesto, se han adelantado acciones coordinadas entre las dependencias del DANE central y las Direcciones Territoriales, pero no se han aterrizado en un documento que unifique el plan de acción.</t>
  </si>
  <si>
    <t>Se formuló el plan de acción del programa de fortalecimiento de las capacidades territoriales, para 2021. Por supuesto, recoge lo que se ha hecho en lo corrido del año, pero proyecta las acciones por hacer en lo que queda del año</t>
  </si>
  <si>
    <t>No se registro</t>
  </si>
  <si>
    <t>Como se reportó en el segundo trimestre, el programa de fortalecimiento territorial ya fue formulado</t>
  </si>
  <si>
    <t>systema20.dane.gov.co/Seg_Planes_institucionales/05_Subdirección/PAI_SUBDI_1/</t>
  </si>
  <si>
    <t xml:space="preserve">Se elabora documento de Plan de Acción de Territoriales, en el cual se plasman las acciones  que se han realizado y permite acceder a los documentos relacionados y que soportan las actividades desarrolladas para el cumplimieto de esta meta. </t>
  </si>
  <si>
    <t>Documento Plan de Acción a Territoriales</t>
  </si>
  <si>
    <t>Se han gestionado de manera coordinada entre las Direcciones Territoriales y las dependencias del DANE Central, acciones que conduzcan a fortalezca sus capacidades y mejorar el conjunto de relaciones entre las partes. Ahora bien, no se han consignado estas actividades en un documento que las presente en el marco de un plan de acción</t>
  </si>
  <si>
    <t>Aunque la formulación del plan de acción tomó más tiempo de lo esperado, el propósito de la meta sigue vigente y se cumplirá</t>
  </si>
  <si>
    <t>La meta avanza con normalidad</t>
  </si>
  <si>
    <t>Se elaboró el documento de Plan de Acción Territoriales, en el cual se plasmaron las acciones
 realizadas durante la vigencia 2021.  En dicho documento se puede acceder a los archivos relacionados y que soportan las actividades desarrolladas para el cumplimieto de esta meta. Igualmente, se manuvieron los seguimiento a las direcciones territoriales, los cuales cuales se pueden acceder en el link menicionado en la columna "evidencia".</t>
  </si>
  <si>
    <t>FORTALECIMIENTO DE LA CAPACIDAD
 TECNICA Y ADMINISTRATIVA</t>
  </si>
  <si>
    <t>Fortalecimiento de la Capacidad 
Técnica y Administrativa</t>
  </si>
  <si>
    <t>Meta finalizada según lo planeado. Se cumplió con las gestiones y el documento propuesta de reconversión de la operación logística del DANE.
Se sugiere como buena práctica; que los documentos elaborados, incluyan fecha de elaboración, el registro de quienes elaboran, revisan y aprueban.</t>
  </si>
  <si>
    <t>PAI_SUBDI_1.2</t>
  </si>
  <si>
    <t>Registro de seguimiento al plan de acción de fortalecimiento de las capacidades territoriales</t>
  </si>
  <si>
    <t>Se ha hecho el seguimiento a las acciones que fortalecen la capacidades territoriales, por sede</t>
  </si>
  <si>
    <t>Se ha hecho el seguimiento a las acciones que fortalecen la capacidades territoriales,</t>
  </si>
  <si>
    <t>Se mantienen los seguimientos mensuales a las territoriales para dar cumplimiento al plan de acción propuesto.</t>
  </si>
  <si>
    <t xml:space="preserve">Reportes de los seguimientos a las territoriales
https://www.dropbox.com/sh/fx1eejw86cdky6s/AABYAuBEXwpgMNv-P2B2Eb9Ja?dl=0
</t>
  </si>
  <si>
    <t>Hito finalizado IV trimestre 2021 de acuerdo a lo planeado. (De acuerdo a la verificación documental realizada, se evidenciaron registro de seguimiento al plan de acción de fortalecimiento de las capacidades territoriales, lo cual muestra que las evidencias son adecuadas; la disponibilidad de las mismas fue aportada durante el seguimiento en mesa de trabajo)</t>
  </si>
  <si>
    <t>PAI_SUBDI_1.3</t>
  </si>
  <si>
    <t xml:space="preserve">Un (1) propuesta de reconversión de la operación logística del DANE, desarrollada </t>
  </si>
  <si>
    <t>Reportado por logistica</t>
  </si>
  <si>
    <t xml:space="preserve">Este hito se cumplió con el reporte de GIT Logística en el hito PAI_GITLOG_1.1, donde mencionan: "El departamento cuenta con una propuesta de ajuste a la manera como hasta ahora se viene ejerciendo la función operativa, que busca transversalizar dicha función, en el entendido de que las distintas dependencias del departamento tienen responsabilidades frente a la función operativa, complementarias entre sí, que comprenden el empleo de recursos (presupuestales, tecnológicos y humanos) para diseñar, producir y poner al servicio de la recolección y el análisis de la información, los medios necesarios para que ambas cosas ocurran bajo estrictos estándares de calidad. La propuesta define las responsabilidadaes generales de las áreas, la necesaria reconstitución de los equipos de trabajo conforme a las necesidades de la transversalización, medidas para fortalecer la capacidad del nivel central y descentralizado para adelantar la fase de recolección y acopio y la creación de figuras e instrumentos para la garantía de la calidad. </t>
  </si>
  <si>
    <t>Reconversión proceso operativo_V6_9 03 2021</t>
  </si>
  <si>
    <t>Hito finalizado IV trimestre 2021 de acuerdo a lo planeado. (De acuerdo a la verificación documental realizada, se evidenciaron con el desarrollo de una (1) propuesta de reconversión de la operación logística del DANE, lo cual muestra que la evidencia es adecuada; la disponibilidad de las mismas fue aportada durante el seguimiento en mesa de trabajo)</t>
  </si>
  <si>
    <t>PAI_SUBDI_2</t>
  </si>
  <si>
    <t>O. Articular la producción de la información estadística a nivel nacional</t>
  </si>
  <si>
    <t>A través de las mesas de información de economía circular y economía naranja, se articulan a los productores de información del Sistema Estadístico Nacional que cuentan con operaciones estadísticas relacionadas con estas temáticas. Así mismo, los usuarios de la información hacen parte de estos escenarios, y por ello la articulación que se propicia cumple con lo definido en el GSBPM y el GAMSO. Por la tanto, el aporte a esta meta es del 10%</t>
  </si>
  <si>
    <t>Dos (2) reportes de información para economía naranja y economía circular, publicado</t>
  </si>
  <si>
    <t>PAI_SUBDI_2.1</t>
  </si>
  <si>
    <t>Cuatro (4) mesas de información para cada temática, desarrolladas</t>
  </si>
  <si>
    <t>Se han desarrollado mesas de información con distintas entidades, para economía naranja y economía circular. Los cronogramas de trabajo avanzan con normalidad.</t>
  </si>
  <si>
    <t>ACTA DE REUNIÓN ESTADO DE SUBMESAS DE INFORMACION ECONOMIA CIRCULAR 17.03.2021   ACTA DE REUNIÓN 2do Taller interno de identificación de fuentes, usuarios y necesidades de información CSECI 19.03.2021  ACTA DE REUNIÓN [MinAmbiente – DANE] Economía Circular 26.03.2021  ACTA DE REUNIÓN TALLER DE IDENTIFICACION DE FUENTES, USUARIOS Y NECESIDADES DE INFORMACION_CSECI  ACTA DE REUNIÓN MINISTERIO DE AMBIENTE_DANE_18.03.2021   ACTA DE REUNIÓN ESTADO DE SUBMESAS ECONOMIA CIRCULAR 16.03.2021</t>
  </si>
  <si>
    <t>Tanto para economía circular, como para economía naranja, se han desarrollado con normalidad las Mesas Estadísticas. Estos espacios han estado soportados por constantes reuniones internas.</t>
  </si>
  <si>
    <t>Tres actas, una agenda y dos PPTs</t>
  </si>
  <si>
    <t>Se desarrolló la segunda sesión anual de la Mesa de Información de Economía Circular y varias de sus submesas. Sesionó la Mesa de Información de Economía Naranja.</t>
  </si>
  <si>
    <t>systema20.dane.gov.co/Seg_Planes_institucionales/05_Subdirección/PAI_SUBDI_2/</t>
  </si>
  <si>
    <t>Las submesas de economía circular sesionaron de acuerdo con sus cronogramas propios. En el caso de economía naranja, las mesas interinstitucionales continuaron y en diciembre tuvo lugar el consejo nacional de economía naranja.</t>
  </si>
  <si>
    <t>Actas de las sesiones
https://www.dropbox.com/sh/szzb96m83ggfzih/AAC-FAjoeDnrg8MSqsI5dvzRa?dl=0</t>
  </si>
  <si>
    <t>Hasta ahora la planeación que nos conducirá a la publicación de dos reportes por temática, sigue su curso normal</t>
  </si>
  <si>
    <t>Esta meta se desarrolla con normalidad, a la luz de la programación de las mesas y publicaciones.</t>
  </si>
  <si>
    <t>Los objetivos de esta meta fueron alcanzados
 con la publicación de los indicadores acordados en las mesas de información</t>
  </si>
  <si>
    <t>SUBDIR_CAPAD_2021_DP</t>
  </si>
  <si>
    <t>Hito finalizado IV trimestre 2021 de acuerdo a lo planeado. (De acuerdo a la verificación documental realizada, se evidenciaron realización de cuatro (4) mesas de información para cada temática, desarrolladas, lo cual muestra que las evidencias son adecuadas; la disponibilidad de las mismas fue aportada durante el seguimiento en mesa de trabajo</t>
  </si>
  <si>
    <t>Meta finalizada según lo planeado. Se cumplió con la realización de cuatro (4) mesas de información para cada temática, desarrolladas</t>
  </si>
  <si>
    <t>PAI_SUBDI_2.2</t>
  </si>
  <si>
    <t>Dos (2) mediciones de los indicadores de las operaciones estad´siticas, acordados en la mesas, realizados</t>
  </si>
  <si>
    <t>Se publicaron las perspectivas del mercado laboral desde el registro estadístico de relaciones laborales (RELAB) para la economía naranja, para el periodo enero-diciembre 2019-2020</t>
  </si>
  <si>
    <t>https://www.dane.gov.co/files/investigaciones/notas-estadisticas/abr-2021-nota-estadistica-perspectivas-RELAB-economia-naranja.pdf</t>
  </si>
  <si>
    <t>Para el caso de economía naranja, se publicó la revisión de los resultados de la Cuenta Satélite de Cultura y Economía Naranja, como se programó en el calendario de publicaciones del DANE. Así mismo, como complemento a los resultados del RELAB del trimestre pasado, se publicó la nota estadística de las persepectivas de mercado laboral desde el RELAB en la economía naranja. Para el caso de economía circular, en el siguiente trimestre se publicará el tercer reporte de economía circular.</t>
  </si>
  <si>
    <t>Una PPT con los resultados de la revisión de la CSCEN y un PDF con la nota estadística</t>
  </si>
  <si>
    <t>Se publicó el Tercer Reporte de Economía Circular. Se publicó el Quinto Eeporte de Economía Naranja</t>
  </si>
  <si>
    <t>Se publicó el cuarto reporte de economía circular y el sexto de economía naranja</t>
  </si>
  <si>
    <t>Economía circular: https://www.dane.gov.co/index.php/estadisticas-por-tema/ambientales/economia-circular
Economía naranja: https://economianaranja.gov.co/reporte-naranja-dane-mincultura/</t>
  </si>
  <si>
    <t>LEVANTAMIENTO DE LA INFORMACIÓN CON CALIDAD, COBERTURA Y OPORTUNIDAD</t>
  </si>
  <si>
    <t>Bases de Datos de la temática de Mercado Laboral</t>
  </si>
  <si>
    <t>C-0401-1003-24-0-0401004-02</t>
  </si>
  <si>
    <t>DIR_SUB_TRV_2021_LOG</t>
  </si>
  <si>
    <t>Hito finalizado IV trimestre 2021 de acuerdo a lo planeado. (De acuerdo a la verificación documental realizada, se evidenciaron la realización de dos (2) mediciones de los indicadores de las operaciones estadísiticas, acordados en la mesas, lo cual muestra que las evidencias son adecuadas; la disponibilidad de las mismas fue aportada durante el seguimiento en mesa de trabajo</t>
  </si>
  <si>
    <t>GIT de Logística y Producción Estadística</t>
  </si>
  <si>
    <t>GIT Logística y de Producción</t>
  </si>
  <si>
    <t>PAI_GITLOG_1</t>
  </si>
  <si>
    <t xml:space="preserve"> Ajustar la manera como en el departamento se ejecuta la función operativa  salvaguarda los propósitos y objetivos de cada operación estadística, el modelo y los lineamientos de producción estadística adoptados, la forma de trabajo articulado entre los distintos eslabones, en torno a la cadena de valor completa, y la calidad e integridad en el ejercicio de dicha función operativa. Esta meta aporta al objetivo del plan estratégico PEI_O1 en un 95% para su cumplimiento.</t>
  </si>
  <si>
    <t>Una (1) propuesta para el fortalecimiento de la función operativa diseñada y con implementación iniciada</t>
  </si>
  <si>
    <t>PAI_GITLOG_1.1</t>
  </si>
  <si>
    <t>Una (1) propuesta de fortalecimiento de la función operativa formulada</t>
  </si>
  <si>
    <t xml:space="preserve"> El departamento cuenta con una propuesta de ajuste a la manera como hasta ahora se viene ejerciendo la función operativa, que busca transversalizar dicha función, en el entendido de que las distintas dependencias del departamento tienen responsabilidades frente a la función operativa, complementarias entre sí, que comprenden el empleo de recursos (presupuestales, tecnológicos y humanos) para diseñar, producir y poner al servicio de la recolección y el análisis de la información, los medios necesarios para que ambas cosas ocurran bajo estrictos estándares de calidad. La propuesta define las responsabilidadaes generales de las áreas, la necesaria reconstitución de los equipos de trabajo conforme a las necesidades de la transversalización, medidas para fortalecer la capacidad del nivel central y descentralizado para adelantar la fase de recolección y acopio y la creación de figuras e instrumentos para la garantía de la calidad.</t>
  </si>
  <si>
    <t>Contar con una propuesta de ajuste a la capa operativa es el primer paso hacia la puesta en marcha de dichos cambios, que es en síntesis el propósito final.  Con el visto bueno de los directores, la propuesta, pese a que fue contruida con el concierto de las distintas dependencias, podrá ser socializada para echarla andar de la mejor manera posible.</t>
  </si>
  <si>
    <t>Para el avance de la meta se realiza la proyección de la muestra para realizar la actualización de las manzanas de las principales ciudades para su definición en el marco geoestadístico nacional, adicionalmente la ejecución de mesas de trabajo donde se definieron los cronogramas de trabajo para el rediseño de la Encuesta Ambiental Industrial, con estos aportes se avanza en el fortalecimiento a la función operativa, que logra la modernización y nuevos parámetros de efectividad para la ejecución operativa de las operaciones estadísticas.</t>
  </si>
  <si>
    <t>Para el avance de la meta para realizar el fortalecimiento de la función operativa, sus aportes para este informe se define por medio de la actualización en el marco geoestadístico, dando avance al operativo de actualización de las manzanas, con el aplicativo de novedades, logrando realizar los talleres prácticos a las áreas que interactúan con el módulo de novedades, y finalmente con la proyección del rediseño de la recolección de la Encuesta Ambiental Industrial, en donde se realizan los aportes de actualización de sus procesos que fortalecen la función operativa.</t>
  </si>
  <si>
    <t>En el cierre del IV trimestre se logró realizar el operativo de actualización de las manzanas a incorporar en la información del marco geoestadístico, logrando su aporte a la meta de fortalecimiento a la función operativa, pero la meta se encuentra en gestión debido al no cierre del hito del módulo de novedades, dado que por inconvenientes tecnológicos, por ende la meta cierra con un avance real del 94%.</t>
  </si>
  <si>
    <r>
      <t xml:space="preserve">Si bien se seguirá trabajando en el cumplimiento de la meta, la cual no ha sido posible culminar debido al incidente de seguridad presentado en noviembre, no es posible en este momento determinar los hitos y fechas de los mismos para dar continuidad. En reunión con el grupo de desarrolladores de Sistemas y de la DIG se concluye que no hay certeza de los tiempos para el restablecimiento de varios se los servicios que se requieren para cumplir con la meta; entre ellos, disponibilidad de servidores, bases de datos incompletas, no realización del cargue de los recuentos del año 2021, no disponibilidad de dirección IP en web, entre otros. Por lo anterior se concluye que </t>
    </r>
    <r>
      <rPr>
        <b/>
        <sz val="14"/>
        <color theme="1"/>
        <rFont val="Segoe UI"/>
        <family val="2"/>
      </rPr>
      <t>no</t>
    </r>
    <r>
      <rPr>
        <sz val="14"/>
        <color theme="1"/>
        <rFont val="Segoe UI"/>
        <family val="2"/>
      </rPr>
      <t xml:space="preserve"> es posible determinar cuándo el aplicativo y del módulo de novedades podrán quedar en el estado inicial anterior al incidente.</t>
    </r>
  </si>
  <si>
    <t>ADQUISICIÓN DE BIENES Y SERVICIOS - BASES DE DATOS DE LA TEMÁTICA DE COMERCIO INTERNO - LEVANTAMIENTO DE INFORMACIÓN ESTADÍSTICA CON CALIDAD, COBERTURA Y OPORTUNIDAD NACIONAL</t>
  </si>
  <si>
    <t>BASES DE DATOS DE LA TEMÁTICA DE COMERCIO INTERNO
BASES DE DATOS DE LA TEMÁTICA DE POBREZA Y CONDICIONES DE VIDA</t>
  </si>
  <si>
    <t>C-0401-1003-24-0-0401064-02
C-0401-1003-24-0-0401005-02</t>
  </si>
  <si>
    <t xml:space="preserve"> C_INTERNO_2021
POBREZA_2021</t>
  </si>
  <si>
    <t>Hito finalizado en el segundo trimestre de 2021</t>
  </si>
  <si>
    <t>Meta con un porcentaje 94% de cumplimiento al cierre de la vigencia 2021, la dependencia justificó las situaciones que conllevaron ese incumplimiento, asimismo concluye que no hay certeza de los tiempos para el restablecimiento de varios se los servicios que se requieren para cumplir con la meta.</t>
  </si>
  <si>
    <t>PAI_GITLOG_1.5</t>
  </si>
  <si>
    <t>Un (1) operativo de recuento para actualizar las manzanas e incorporar la información en el marco geoestadístico nacional, finalizado</t>
  </si>
  <si>
    <t>Se realiza un avance con el consolidado del recuento de las mazanas en las principales ciudades, en donde se define la muestra donde se realizará el operativo de recuento para su incorporación en el marco geoestadístico nacional.</t>
  </si>
  <si>
    <t>Archivo con la muestra de la operación de las manzanas a recontar.</t>
  </si>
  <si>
    <t>Se avanza en la ejecución del operativo de recuento en las manzanas para su actualización en el marco geoestadístico nacional, este con reportes periódicos a la DIG y se proyecta la finalización de este operativo para el mes de octubre.</t>
  </si>
  <si>
    <t>Reporte de bases de información con la actualización de manzanas.</t>
  </si>
  <si>
    <t xml:space="preserve">Se realiza el operativo de actualización de manzanas para su incorporación en el marco geoestadístico nacional, la cual resultó con cobertura final del recuento realizado a las 285 manzanas urbanas asignadas del marco 2020, las cuales se realizaron en su totalidad alcanzando una cobertura del 100%. 
</t>
  </si>
  <si>
    <t>Archivo con el seguimiento a las nuevas manzanas</t>
  </si>
  <si>
    <t>De acuerdo a la verificación documental realizada se observa el archivo Excel con el seguimiento a las nuevas manzanas, lo cual demuestra el cumplimiento del hito</t>
  </si>
  <si>
    <t>PAI_GITLOG_1.6</t>
  </si>
  <si>
    <t>Una (1) módulo de novedades (muestrales, cartográficas y operativas) en el aplicativo de recuento, implementado</t>
  </si>
  <si>
    <t>Se realizan talleres prácticos en los cuales se generan ajustes por parte de la ingeniera Magda Perea los cuales en cada mesa de trabajo se aplican, la próxima mesa de trabajo está programada para la semana del 19 al 22 de octubre.</t>
  </si>
  <si>
    <t>Informes de avance y bases de pruebas.</t>
  </si>
  <si>
    <t>En los avances del módulo de novedades, se alcanzó el desarrollo y especificación de los manuales de usuario y las especificaciones técnicas del aplicativo, pero por las falencias tecnológicas presentadas no fue posible continuar con el desarrollo al termino del mes de diciembre</t>
  </si>
  <si>
    <t>Manual de usuario del aplicativo web de novedades</t>
  </si>
  <si>
    <t xml:space="preserve">El GIT Logística y de Producción indicó alcanzar el 80% de cumplimiento para el hito, la dependencia justifica el avance menor al porcentaje de avance esperado debido al fallo tecnológico presentado el 09 de noviembre de 2021 en la entidad que impidieron continuar con el desarrollo al termino del mes de diciembre.
</t>
  </si>
  <si>
    <t>PAI_GITLOG_1.7</t>
  </si>
  <si>
    <t xml:space="preserve">Un (1) rediseño (pre-operativo, operativo y pos operativo) para la recolección Encuesta Ambiental Industrial, elaborado </t>
  </si>
  <si>
    <t>Las actas de reunión se realizaron con DIMPE, sistemas y logística, para definir el ajuste a la muestra y las aplicaciones en costos sobre el recalculo y modificación del cronograma.</t>
  </si>
  <si>
    <t>Actas de reuniones de mesas de trabajo, archivo con el cronograma de trabajo y documentos soporte.</t>
  </si>
  <si>
    <t>Se reliza el envío por correo electrónico,  las observaciones y modificaciones correspondientes a los documentos soportes del rediseño de la Encuesta Ambiental Industrial EAI, definiendo algunos detalles de presupuesto y recursos del rediseño.</t>
  </si>
  <si>
    <t>Correos de respuesta y observaciones correspondientes.</t>
  </si>
  <si>
    <t>Mediante mesa de trabajo realizada el día 09/03/2022, La dependencia presentó evidencia documental del tercer trimestre correspondiente a Correos de observaciones y modificaciones que corresponden a los documentos soporte del rediseño de la Encuesta Ambiental Industrial, de igual manera el área indica que el rediseño corresponde a un trabajo mancomunado con La Dirección de Metodología y Producción Estadística.</t>
  </si>
  <si>
    <t>PAI_GITLOG_2</t>
  </si>
  <si>
    <t xml:space="preserve"> El proposito del ajuste al procedimiento es garantizar que seleccionamos el mejor capital humano disponible dado que es el primer estabón de la garantía de calidad en la producción estadística.</t>
  </si>
  <si>
    <t>Un (1) ajuste al proceso de selección de las personas relacionadas con la función operativa implementada</t>
  </si>
  <si>
    <t>PAI_GITLOG_2.1</t>
  </si>
  <si>
    <t>Una (1) revisión del actual procedimiento de selección del personal operativo para detectar restricciones que deban regularse, realizada</t>
  </si>
  <si>
    <t>30/02/2021</t>
  </si>
  <si>
    <t>Se adelantó la revisión y se produjo una propuesta de ajuste.</t>
  </si>
  <si>
    <t>Propuesta ajuste_ proceso selección_subdirección_12 03_2021</t>
  </si>
  <si>
    <t>Se realiza la propuesta de ajuste al proceso actual de selección y se socializa esta a las diferentes dependencias del departamento y a las direcciones territoriales en las cuales se logra una retroalimentación para el ajuste de la propuesta final.</t>
  </si>
  <si>
    <t xml:space="preserve">Se da cumplimiento en su totalidad a la meta de ajuste al proceso de selección de personas relacionadas a la función operativa, en el cual se realizó la actualización del documento, la publicación y aprobación sistema Isolucion, poteriormente se derivaron las socializaciones pertinanentes con los grupos de trabajo que intervienen en este procedimiento para su identificación y definición de las variaciones presentas, con esto cumpliendo con el cierra de la meta. </t>
  </si>
  <si>
    <t>Meta Finalizada en el II trimestre</t>
  </si>
  <si>
    <t>-</t>
  </si>
  <si>
    <t>Hito finalizado en el primer trimestre de 2021</t>
  </si>
  <si>
    <t>Meta Finalizada en el II trimestre de 2021</t>
  </si>
  <si>
    <t>PAI_GITLOG_2.2</t>
  </si>
  <si>
    <t>Un (1) ajuste al procedimiento de selección del personal operativo, formulado</t>
  </si>
  <si>
    <t>La propuesta se sometió a consideración de las distintas dependencias del departamento y de las Direcciones Territoriales y se ajustó conforme a las observaciones recibidas.</t>
  </si>
  <si>
    <t>Propuesta ajuste_ proceso selección_todos_25 03 2021</t>
  </si>
  <si>
    <t>PAI_GITLOG_2.3</t>
  </si>
  <si>
    <t>Un (1) ajuste al proceso de selección de las personas relacionadas con la función operativa publicada</t>
  </si>
  <si>
    <t>Se realiza la publicación en el sistema documental de Isolución en el cual se carga el procedimiento de selección de personal operativo, cumpliendo con la cadena de revisión.</t>
  </si>
  <si>
    <t>Procedimiento de selección de personal operativo en formato pdf y publicado</t>
  </si>
  <si>
    <t>PAI_GITLOG_2.4</t>
  </si>
  <si>
    <t>Un (1) ajuste al proceso de selección de las personas relacionadas con la función operativa socializada</t>
  </si>
  <si>
    <t>Se realiza la socialización a los grupos de territoriales y aprendizaje que interectúan y se involucran con el procedimiento, en estas socializaciones se explican las variaciones y las actividades relevantes a esta actualización.</t>
  </si>
  <si>
    <t>Listas de asistencias de la socialización del procedimiento de selección de personal operativo.</t>
  </si>
  <si>
    <t>PAI_GITLOG_3</t>
  </si>
  <si>
    <t xml:space="preserve">Un sistema de costeo óptimo, contribuye a la mejor producción de información, pues mejora la exactitud y precisión. Esta meta aporta al objetivo del plan estratégico PEI_O1 en un 90% para su cumplimiento. </t>
  </si>
  <si>
    <t>Un (1) sistema de costeo de las operaciones estadísticas, operando</t>
  </si>
  <si>
    <t>PAI_GITLOG_3.1</t>
  </si>
  <si>
    <t>Un (1) análisis de crítica sobre la estructura óptima de costos, como derivada de los procesos de la función de producción, realizado</t>
  </si>
  <si>
    <t>Para el análisis de crítica sobre la estructura óptima de costos, se realiza el desglose de cada uno de los presupuestos establecidos en las operaciones estadisticas y se envian por correo electronico las observaciónes que se detallan de cada una.</t>
  </si>
  <si>
    <t>Críticas de costeo.rar</t>
  </si>
  <si>
    <t>Se consolida en presentación los indicadores y resultados obtenidos de la aplicación de la herramienta de costeo a las operaciones estadísticas, en la cual se especifican los hallazgos encontrados en lo correspondiente a falla de costeo frente a los resulados obtenidos por la herramienta de costeo.</t>
  </si>
  <si>
    <t>Presentación de informe con los resultados de la critica a los presupuestos de las operaciones estadisticasPresentación de informe con los resultados de la critica a los presupuestos de las operaciones estadisticas</t>
  </si>
  <si>
    <t>En la consolidación de las operaciones estadísticas con resultados del sistemas de costos, se realiza la crítica y reporte de las observaciones e inconsistencias que se presentan en los costeos iniciales, estas críticas se realizan a las coordinaciones logísticas en la fase de recolección y acopio de cada OE.</t>
  </si>
  <si>
    <t>Con el cargue de las primeras operaciones estadísticas a la herramienta de costeo, se logró identificar las diferentes variaciónes por fallas que se presentan de la forma habitual para el costeo de las operaciones estadísticas, con estos resultados se logran dar resultados de efectividad de la herramienta, lo que abre paso a la aplicación de esta para el costeo de la mitad de las operaciones estadísticas a cargo de el grupo interno de trabajo de logística, a estas bases de las operaciones se agregan el estudio de costeo para rutas con la aplicación de herramientas tecnológicas geoespaciales, la cual por medio de la herramienta de costeo, favorece en la identificación del aumento frente a la ejecución sin estas herramientas tecnológicas.</t>
  </si>
  <si>
    <t>Para el sistema de costos se logra el avance para el cargue de las operaciones estadísticas que se operan en el segundo semestre del presente año, al igual que el cargue de proyección de operaciones estadísticas nuevas para su revisión por parte de las coordinaciones correspondientes.</t>
  </si>
  <si>
    <t>Se proyecta el sistema de costos para la proyección de presupuesto de las rutas de las encuestas sociales, definiendo su cobertura geográfica y las variables empleadas en los municipios de cobertura para las rutas definidas en cada uno, con el cierre de este hito de completa la meta en su 100% de avance.</t>
  </si>
  <si>
    <t>BASES DE DATOS DE LA TEMÁTICA DE MERCADO
BASES DE DATOS DE LA TEMÁTICA DE POBREZA Y CONDICIONES DE VIDA
BASES DE DATOS DE LA TEMÁTICA DE SEGURIDAD Y DEFENSA
BASES DE DATOS DE LA TEMÁTICA DE CULTURA</t>
  </si>
  <si>
    <t>C-0401-1003-24-0-0401004-02
C-0401-1003-24-0-0401005-02
C-0401-1003-24-0-0401067-02
C-0401-1003-24-0-0401066-02</t>
  </si>
  <si>
    <t>LOG_TRV_2021
POBREZA_2021
SEGURIDAD_2021_ECSC_</t>
  </si>
  <si>
    <t>De acuerdo a lo reportado y las evidencias que se presentan, la dependencia da por cumplida la meta "Un (1) sistema de costeo de las operaciones estadísticas "</t>
  </si>
  <si>
    <t>PAI_GITLOG_3.2</t>
  </si>
  <si>
    <t>Una (1) fase de implementación del sistema de costeo, a partir del análisis de crítica, iniciada</t>
  </si>
  <si>
    <t>Se aplica la herramienta de costeo a las bases de presupuesto de las operaciones estadísticas, realizando la conversión de los cálculos de la forma como las coordinaciónes logísticas las proyectan en la actualidad, y se muestran en el formato definido de la herramienta de costeo.</t>
  </si>
  <si>
    <t>Archivos de la herramienta de costos con las operaciones estadisticas implementadas en un 50%</t>
  </si>
  <si>
    <t xml:space="preserve">Se realiza la consolidación de las bases de costeo para un total de 38 operaciones a ejecutar en el segundo semestre del presente año, a las cuales se les aplica al cargue del sistema de costos. </t>
  </si>
  <si>
    <t>Archivo comprimido con las carpetas de cada operación en la cual registra la base de presupuesto y el archivo del sistema de costos.</t>
  </si>
  <si>
    <t>Mediante mesa de trabajo realizada el día 09/03/2022, La dependencia presentó evidencia documental del tercer trimestre correspondiente a Archivo comprimido con las carpetas de 38 operaciones estadísticas en la cual registra la base de presupuesto y el archivo del sistema de costos.</t>
  </si>
  <si>
    <t>PAI_GITLOG_3.3</t>
  </si>
  <si>
    <t>Un (1) presupuesto de la Encuesta Ambiental Industrial utilizando la herramienta de costeo para el componente operativo, establecido.</t>
  </si>
  <si>
    <t>Se realiza el cargue del presupuesto definido para la Encuesta Ambiental Industrial al sistema de costos.</t>
  </si>
  <si>
    <t>Archivo de excel con ejecución de macro del sistema de costos para la EAI
20210928_Sistema_Costos_EAI</t>
  </si>
  <si>
    <t>Mediante mesa de trabajo realizada el día 09/03/2022, La dependencia presentó evidencia documental del tercer trimestre correspondiente a Archivo de Excel con ejecución de macro del sistema de costos para la EAI.</t>
  </si>
  <si>
    <t>PAI_GITLOG_3.4</t>
  </si>
  <si>
    <t>Un (1) costeo de las rutas que utilizan herramientas geoespaciales en las operaciones estadísticas ECSC, ECP, GEIH Paralela y ECV, establecido</t>
  </si>
  <si>
    <t>Se presenta la base de costeo en las cuales se proyecta el presupuesto de las operaciones con aplicación a rutas y su afectación en el costo con la aplicación de tecnologías de georeferenciación.</t>
  </si>
  <si>
    <t>Bases de costeo de las rutas</t>
  </si>
  <si>
    <t>Se reciben la programación de las rutas para su definición de cobertura geográfica en el sistema de costos, se está pendiente la base presupuestal de la operación para su cargue total.</t>
  </si>
  <si>
    <t>Archivo excel con el consolidado de rutas para su proyección de costos.
Ruteo_ENTIC2021_Compilado</t>
  </si>
  <si>
    <t>Se realiza la proyección del sistema de costos para el consolidado de rutas proyectado para las encuestas sociales.</t>
  </si>
  <si>
    <t>Archivo .rar con el sistema de costos y la base de información de rutas recopiladas.</t>
  </si>
  <si>
    <t>En el repositorio dispuesto por OPLAN, la dependencia presenta el sistema de costos en formato xlsm, y archivo Excel con el consolidado de rutas para su proyección de costos. Así mismo la dependencia reporta el 100% del cumplimiento del hito.</t>
  </si>
  <si>
    <t>PAI_GITLOG_4</t>
  </si>
  <si>
    <t>El sistema de monitoreo y control contribuye directamente al objetivo específico, dado que permite llevar un control más oportuno y organizado del avance en los operativos de recolección. Esta meta aporta al objetivo PEI_O1 del plan estratégico en un 90% para su cumplimiento.</t>
  </si>
  <si>
    <t>Un (1) sistema de monitoreo y control, extendido a más operaciones estadísticas.</t>
  </si>
  <si>
    <t>PAI_GITLOG_4.1</t>
  </si>
  <si>
    <t>Un (1) diagnóstico de las investigaciones del 2021 a las que se puede extender el sistema de monitoreo y control realizado.</t>
  </si>
  <si>
    <t>Se elabora documento de diagnóstico donde se evaluaron a qué investigaciones se les realizaría el seguimiento a través del sistema de monitoreo y control.</t>
  </si>
  <si>
    <t>08072020_V2_FormatoDeSolicitudDeDesarrolloSistemasInformacion
ESPECIFICACIONES MONITOREO CONTROL Y CALIDAD ECSC v1 (1)
patallazos sistema de monitoreo y control</t>
  </si>
  <si>
    <t>Se entrega el documento final con el diagnóstico de las operaciones que se proyectan en su implementación al sistema de monitoreo y control, en este documento se justifica la necesidad de la aplicación de este sistema a cada una de las operaciones estadísticas.</t>
  </si>
  <si>
    <t>Documento con el diagnóstico de las operaciones proyectadas para el sistema de monitoreo y control.</t>
  </si>
  <si>
    <t>Se diagnosticaron y evaluaron las operaciones estadísticas para la aplicación del seguimiento operativo mediante el Sistema de monitoreo y control, con los resultados de este monitoreo, se proyectan los requerimientos de perfeccionamiento al área de sistemas y la aplicación de las pruebas correspondientes.</t>
  </si>
  <si>
    <t>Se logra dar cierre al documento metodológico de diagnóstico a las operaciones que tendrán la proyección de aplicabilidad en el sistema de monitoreo y control, las pruebas e informes correspondientes al sistemas no son posibles de ejecución, dado la falta del profesional en desarrollo del aplicativo.</t>
  </si>
  <si>
    <t>Con la programación de los avances de desarrollo de los sistemas de monitoreo y control, se establecen las operaciones sociales y económicas que para el segundo semestre del año se logra establecer la cantidad de operaciones con sistema control para lograr si ampliación a otras temáticas.</t>
  </si>
  <si>
    <t>Debido a los inconvenientes tecnológicos de la entidad, la meta se cierra realizando su desarrollo y pruebas en un ambiente local, donde se definió mediante capacitaciones, cronograma de desarrollo y pruebas con el personal de cada operación estadística, la revisión de las diferentes variables de control y monitoreo dando su visto bueno para la aprobación de las pruebas y disponibilidad para su cargue al ambiente base del DANE para su manejo público.</t>
  </si>
  <si>
    <t>ADQUISICIÓN DE BIENES Y SERVICIOS/ LEVANTAMIENTO DE INFORMACIÓN ESTADÍSTICA CON CALIDAD, COBERTURA Y OPORTUNIDAD NACIONAL</t>
  </si>
  <si>
    <t>Base de datos temática comercio interno, pobreza y condiciones de vida</t>
  </si>
  <si>
    <t>C-0401-1003-24-0-0401061-02</t>
  </si>
  <si>
    <t>LOG_TRV_2021
SEGURIDAD_2021_ECSC_</t>
  </si>
  <si>
    <t>De acuerdo a lo reportado y las evidencias que se presentan, la dependencia da por cumplida la meta</t>
  </si>
  <si>
    <t>PAI_GITLOG_4.2</t>
  </si>
  <si>
    <t>Un (1) informe de pruebas del sistemas de monitoreo y control finalizado.</t>
  </si>
  <si>
    <t>El ingeniero Benjamín Motta se encuentra en el desarrollo del sistema de monitoreo y control, basado en un cronograma de trabajo establecido en mesas de trabajo con la coordinación correspondiente, se define la entrega de sistema para la operación EVC, continuando con la ECP.</t>
  </si>
  <si>
    <t>Cronograma de avance por desarrollo, informe de desarrollo por operación.
Propuesta cronograma SIMCO  20-09-2021 v2</t>
  </si>
  <si>
    <t>Se realiza entrega de las pruebas del sistema de monitoreo y control de las operaciones de calidad de vida y cultura política, dado los problemas tecnológicos que enfrentó la entidad estas pruebas se realizaron en un ambiente propio con las verificaciones correspondientes a las variables requeridas.</t>
  </si>
  <si>
    <t>Formato de pruebas realizadas al sistema de monitoreo y control
Manual de usuario y presentación de especificaciones</t>
  </si>
  <si>
    <t>La dependencia presenta la Matriz de ejecución de pruebas, Manual de sistema de la encuesta calidad de vida ECV y presentación con las especificaciones SIMCO, asimismo se indica que las pruebas se realizaron en un ambiente propio dado los problemas tecnológicos que enfrentó la entidad.</t>
  </si>
  <si>
    <t>PAI_GITLOG_5</t>
  </si>
  <si>
    <t>La recolección de la paralela GEIH rediseñada garantiza el cumplimiento de una meta innegociable definida por el Comité Directivo y tiene un aporte directo al objetivo estratégico PEI_O1, el cual aporta en un 95% de este objetivo.</t>
  </si>
  <si>
    <t>Un (1) operativo de recolección GEIH Paralela para recoger información que mida  y  caracterice  los  principales  indicadores  de  mercado  laboral,  ingresos y pobreza monetaria  dentro del  marco muestral de censo 2018 iniciado.</t>
  </si>
  <si>
    <t>Prioridades Emergentes</t>
  </si>
  <si>
    <t>PAI_GITLOG_5.1</t>
  </si>
  <si>
    <t>Un (1) diseño de etapa terninado.</t>
  </si>
  <si>
    <t>Se realizó el manual operativo de GEIH Paralela como documento nuevo, con efoque a los procesos de supervisión y recolección de la información dentro del diseño operativo, el cual se puso en marcha desde la primera semana de enero de 2021.</t>
  </si>
  <si>
    <t>PES-GEIHPARALELO-MOP-001_MANUAL_OPERATIVO_V3</t>
  </si>
  <si>
    <t>Se realiza el avance completo de la meta hasta la generación del informe operativo con corte al 31 de marzo, con la puesta en marcha del manual operativo y la ejecución del cronograma establecido.</t>
  </si>
  <si>
    <t xml:space="preserve">Se realiza el cierre operativo del mes de mayo con la entrega del informe y los resultados obtenidos mediante la recolección efectuada, de esta manera cumple con el cierre efectivo de la GEIH paralela marco 2018. </t>
  </si>
  <si>
    <t>PAI_GITLOG_5.2</t>
  </si>
  <si>
    <t>Una (1) etapa de recolección finalizada</t>
  </si>
  <si>
    <t>Se cerró la etapa de enero 2021 conforme al cronograma establecido</t>
  </si>
  <si>
    <t>Correo cierre etapa GEIH paralela</t>
  </si>
  <si>
    <t>PAI_GITLOG_5.3</t>
  </si>
  <si>
    <t>Un (1) informe operativo de etapa finalizado.</t>
  </si>
  <si>
    <t>Se realizó presentación con el consolidado del informe operativo con los resultados del I TRIMESTRE, definidos mes a mes por la naturaleza de la operación, dado que mes a mes se generan los resultados del informe operativo hasta diciembre del presente año.</t>
  </si>
  <si>
    <t>PRESENTACIÓN CON LOS RESULTADOS OPERATIVOS CORRESPONDIENTE A ENERO, FEBRERO Y MARZO</t>
  </si>
  <si>
    <t>Se entrega el cierre del mes de mayo al 100% y el reporte de mes de junio en recolección y se encuentra de cierre operativo.</t>
  </si>
  <si>
    <t>Informe cierre del operativo mes de mayo</t>
  </si>
  <si>
    <t>PAI_GITLOG_6</t>
  </si>
  <si>
    <t xml:space="preserve">El módulo de novedades de la muestra permite además de  hacer seguimiento a las respuestas de la novedades presentadas en campo, tipificarlas y contribuir a que se dé una respuesta oportuna, brinda el medio de obtención de los indicadores de las operaciones estadísticas necesarias para el mantenimiento y actualización requeridos. </t>
  </si>
  <si>
    <t>Un (1) diseño del módulo incluido en el aplicativo web de recuento para seguimiento a novedades de la muestra implementado</t>
  </si>
  <si>
    <t>PAI_GITLOG_6.1</t>
  </si>
  <si>
    <t>Un (1) informe de pruebas realizado al módulo de novedades del aplicativo web de recuento finalizado.</t>
  </si>
  <si>
    <t>Se realizaron pruebas internas del funcionamiento del aplicativo de novedadesAPP recuento / wed, y se consolida esta información en un documento informe con las observaciones de las sedes.</t>
  </si>
  <si>
    <t>PRUEBAS MODULO DE NOVEDADES APP RECUENTO WEB</t>
  </si>
  <si>
    <t>Para el módulo de registro de novedades operativas, se aplican las pruebas internas de funcionamiento las cuales se consolidan por cada una de las ciudades principales donde se realizan las encuestas sociales, de igual manera se logra la interacción con los responsables del recuento en cada una de las ciudades donde se aplican las encuestas sociales, las cuales se ejecutan por medio de entrevistas directas y comunicación directa con los hogares.</t>
  </si>
  <si>
    <t>Se logra establecer la genda y las presentaciones de capacitación para el personal de territoriales que logre contextualizar los nuevos módulos del aplicativo web de novedades, pero por falta de profesional para el desarrollo del aplicativo, se pospuso la capacitación para los respondables de las encuestas sociales y por ende el avance en el reporte de seguimiento a las novedades aplicado al módulo.</t>
  </si>
  <si>
    <t>Definido el manual de usuario y las pruebas realizadas al aplicativo web de novedades, se establecen las programaciones de capacitación a los responsable en DANE central de la interacción con el aplicativo web.</t>
  </si>
  <si>
    <t>Se realiza el levantamiento documental soporte para el desarrollo del aplicativo web de novedades, terminando su gestión en la meta con la socialización y capacitación a las áreas de relacionadas con los reportes en diferentes áreas y fases del operativo.</t>
  </si>
  <si>
    <t>Base de datos temática de pobreza y condiciones de vida</t>
  </si>
  <si>
    <t>LOG_TRV_2021</t>
  </si>
  <si>
    <t>PAI_GITLOG_6.2</t>
  </si>
  <si>
    <t>Un (1) reporte de capacitación a responsables de encuestas sociales sobre el uso del nuevo módulo terminado.</t>
  </si>
  <si>
    <t>Se realizó capacitación al personal de las sedes de las 32 ciudades principales donde se efectuan las operaciones contínuas del 2021  (GEIH, EGIT, ECP, ENUT, ECV, ECSC), se realiza la capacitación a los responsables del recuento en cada ciudad dado que estas operaciones que se realizan a través de entrevistas directas y a hogares, con esta capacitación se da paso a la puesta en marcha de las pruebas correspondientes.</t>
  </si>
  <si>
    <t>Asistencia_Pruebas Nuevo_Aplicativo Web de Recuento</t>
  </si>
  <si>
    <t>Se realiza la proyección de presentación y temas a capacitar pero por desarrollo del aplicativo se pospuso la capacitación para los respondables de las encuestas sociales.</t>
  </si>
  <si>
    <t>Documento con la presentación de la agenda para la capacitación del personal</t>
  </si>
  <si>
    <t>Se realiza la ampliación de la capacitación de los responsables, se aplica el taller práctico con las áreas involucradas en este módulo (DIG, Muestras, Logística y Sistemas) para el taller práctico.</t>
  </si>
  <si>
    <t>Presentaciones de los talleres prácticos y listas de asistencia.</t>
  </si>
  <si>
    <t>Se realizan las capacitaciones virtuales al grupo faltante de DANE central que intervienen en el reporte de novedades en el módulo.</t>
  </si>
  <si>
    <t>Link del video de la capacitación en drive.</t>
  </si>
  <si>
    <t xml:space="preserve">Mediante mesa de trabajo realizada el día 09/03/2022, La dependencia presentó evidencia documental del tercer trimestre correspondiente a Link del video de la capacitación virtual a quienes intervienen en el reporte de novedades en el módulo. La OCI recomienda a la dependencia asegurar que los soportes se encuentren disponibles para su consulta. </t>
  </si>
  <si>
    <t>PAI_GITLOG_6.3</t>
  </si>
  <si>
    <t>Un (1) manual de usuario del aplicativo web de novedades con pruebas realizadas, finalizado.</t>
  </si>
  <si>
    <t>Se realiza el manual de usuario para el aplicativo web de novedades, las cuales establecen los ajustes realizados por la ingeniera encargada del desarrollo y se entrega a sistemas para su publicación.</t>
  </si>
  <si>
    <t>Manual de ususario en borrador para su cargue.</t>
  </si>
  <si>
    <t>PAI_GITLOG_7</t>
  </si>
  <si>
    <t>La implementación de herramientas de monitoreo, contribuye indirectamente al objetivo de asegurar la calidad estadística en procesos y resultados, dado que permiten el  seguimiento de los procesos que soportan la logística y producción de información.</t>
  </si>
  <si>
    <t>Un (1) diseño del programa de monitoreo del área de logística para la mejora del desempeño operativo implementado</t>
  </si>
  <si>
    <t>PAI_GITLOG_7.1</t>
  </si>
  <si>
    <t>Una (1) redefiniciòn del alcance del programa propuesto en el plan de acción 2020 finalizado</t>
  </si>
  <si>
    <t>Se presentó la propuesta del alcance al programa de control y monitoreo de las actividades enfocadas al subproceso de recolección y acopio que se ejecuta en el Área de Logística y Producción de información, este alcance especifica la sinergia entre la Norma Técnica de la Calidad del Proceso Estadístico (NTC PE 1000:2020) y la resolución 875 de 2019 del DANE el cual define las actividades de seguimiento, evaluación, monitoreo, elaboración y presentación de informes del área. El programa se articula con los planes y acciones de gestión que establece la entidad y adiciona las herramientas de monitorero a los indicadores correspondientes.</t>
  </si>
  <si>
    <t>Programa de monitoreos Logística - Alcance
PROGRAMA DE MONITOREOS ÁREA DE LOGÍSTICA Y PRODUCCIÓN DE INFORMACIÓN.msg</t>
  </si>
  <si>
    <t xml:space="preserve">Con la propuesta del alcance en el documento del programa de monitoreo, se espera realizar los ajustes para el desarrollo de la guía del programa con sus fases de ejecución, y posteriormente la respectiva aprobación para su articulación al plan de producción del Área Logística y Producción de información con un cronograma de trabajo descrito en la guía. </t>
  </si>
  <si>
    <t>Con la construcción del procedimiento de recolección y acopio, se logra establecer un punto de medición en la definición de actividades específicas a ejercer el área de logística, y como estas logran alcanzar la ejecución de recolección de una operación estadística; con este insumo se logra establecer puntos de control, los cuales servirán como base de indicador para el diseño de la herramienta de monitoreo para la mejora del desempeño operativo.</t>
  </si>
  <si>
    <t>Con los procesos de evaluación de los procedimientos tanto a nivel documental como operacional, se realizan los primeros indicadores de medición en el proceso de selección de personal operativo, generando seguimiento en las funciones de nivel central y territoriales, de igual forma se establecen mediciones paralelas para el resultados de las convocatorias y proceso de banco de hojas de vida.</t>
  </si>
  <si>
    <t>Se establecen los resultados obtenidos en las diferentes fuentes de medición como lo fueron la evaluación de cargas administrativas de las territoriales, el proceso de selección del personal operativo y los análisis de cumplimiento en las actividades de calidad y gestión administrativa, con estos resultados se realiza la proyección de función y actividades para una unidad de analista en la dirección de recolección y acopio, la cual haga extensiva el monitoreo de desempeño y cumplimento de fases para incorporar a las desarrolladas hasta el momento.</t>
  </si>
  <si>
    <t>PAI_GITLOG_7.2</t>
  </si>
  <si>
    <t>Un (1) documento con el procedimiento de la fase de recolección y acopio, con los puntos de control para el establecimiento de indicadores, entregado</t>
  </si>
  <si>
    <t>En mesas de trabajo con DIRPEM se proyecta el documento borrador con el procedimiento de la fase de recolección y acopio en la cual se definen las actividades a realizar en las etapas pre operativas, operativas y pos operativas, en donde se especifican los responsables de ejecutar estas actividades y los puntos de control según la matriz de riesgos de gestión.</t>
  </si>
  <si>
    <t>Documento borrador del procedimiento de la fase de recolección y acopio.</t>
  </si>
  <si>
    <t xml:space="preserve">Con mesas de trabajo realizadas con las áreas implicadas en el procedimiento de la fase de recolección y acopio, el documento borrador se entrega para aprobación y sugerencias a la subdirección, con este se realizará el cargue final a la plataforma Isolución.  </t>
  </si>
  <si>
    <t>Documento en word con el procedimiento de la fase de recolección y acopio
20210831_PES-REC V2</t>
  </si>
  <si>
    <t>Mediante mesa de trabajo realizada el día 09/03/2022, La dependencia presentó evidencia documental del tercer trimestre correspondiente a documento en Word con el procedimiento de la fase de recolección y acopio; asimismo se indica por parte del proceso que el documento se encuentra en proceso de verificación por parte de las áreas involucradas en la producción estadística.</t>
  </si>
  <si>
    <t>PAI_GITLOG_7.3</t>
  </si>
  <si>
    <t>Un (1) informe de resultados de prueba de la herramienta de control de indicadores aplicada.</t>
  </si>
  <si>
    <t>Según el análisis realizado al procedimiento de selección de personal operativo, el cual es base para el procedimiento de recolección y acopio, se realiza el archivo de análisis y generación de indicadores, que midan el estado actual de la selección de personal tanto a nivel central como en territoriales.</t>
  </si>
  <si>
    <t xml:space="preserve">Archivo en Excel con las gráficas y análisis de resultados de selección de personal.
Matriz de Evaluación de Procesos de Aprendizaje V5 </t>
  </si>
  <si>
    <t xml:space="preserve">Se realizan las presentaciones de resultados obtenidos para los procesos de cargas administrativas y procesos de contratación y recolección de las operaciones ejecutadas en el primer semestre del 2021. </t>
  </si>
  <si>
    <t>- Presentación de la Matriz de evaluación según indicadores de medida propuesto
- Presentación de avance y cálculo de variables para las cargas administrativas.</t>
  </si>
  <si>
    <t xml:space="preserve">Se evidencian dos (2) presentaciones en PowerPoint con el Informe Parcial de Resultados Matriz de Evaluación y el avance de evaluación de capacidad administrativa, ambos documentos con fecha octubre de 2021, la dependencia expone los resultados obtenidos para los procesos de cargas administrativas, procesos de contratación y recolección de las operaciones del primer semestre
</t>
  </si>
  <si>
    <t>PAI_GITLOG_7.4</t>
  </si>
  <si>
    <t>Un (1) diseño del programa de monitoreo para la medición del desempeño operativo entregado.</t>
  </si>
  <si>
    <t>Se realizan las presentaciones con los resultados parciales del cuadro de análisis para la subdirección, estas sirven de insumo principal para establecer el cuadro de mando de los indicadores y con este el desarrollo del diseño del programa de monitoreo operativo.</t>
  </si>
  <si>
    <t>Presentaciones de resultados preliminares de los indicadores de medida inicial del procedimiento de selección de personal.
20210908_Matriz de Evaluación</t>
  </si>
  <si>
    <t>Se presenta propuesta para la creación de una unidad de analítica en el cual se realiza la proyección del programa de monitoreo basados en los resultados obtenidos para la medición de desempeño de las operaciones estadísticas según sus etapas de ejecución.</t>
  </si>
  <si>
    <t>Documento con los lineamientos de creación de la unidad de analítica en el GIT Logística y producción de la información.</t>
  </si>
  <si>
    <t>El GIT Logística y de Producción presenta el documento "Propuesta de formulación de la Unidad Analítica de las operaciones estadísticas del GIT logística y producción de información (Documento de Trabajo 14 / 10 /2021)" . la dependencia indica que a partir de los resultados obtenidos en el tercer trimestre, se genero la propuesta para la unidad analítica en el 2022.</t>
  </si>
  <si>
    <t>PAI_GITLOG_8</t>
  </si>
  <si>
    <t>Los aplicativos web IPOC, ELIC, FIVI - CHV contribuye directamente con el objetivo de asegurar la calidad estadistica en procesos y resultados porque su proceso cuenta con el rigor y los atributos de relevancia, oportunidad, y principalmente de exactitud y precisión.</t>
  </si>
  <si>
    <t>Documentación de especificaciones de validación y consistencia para aplicativos web IPOC, ELIC, FIVI - CHV, terminada.</t>
  </si>
  <si>
    <t>PAI_GITLOG_8.1</t>
  </si>
  <si>
    <t>Un (1) rediseño del aplicativo de recolección IPOC-módulo cobertura y calidad aplicado</t>
  </si>
  <si>
    <t>Se ejecutaron pruebas en la operación IPOC del aplicativo web con las nuevas variables y se pone en producción el 23 de marzo.
Se realizan pruebas de historias de usuario para ajustar requerimientos del aplicativo IIOC
Se realizan reuniones para ajustar requerimientos de desarrollo al aplicativo de FIVI. Se aprueba la historia de usuario para la funcionalidad de calendario Sistema FIVI</t>
  </si>
  <si>
    <t>1.Correo "confirmación pruebas realizadas"-IPOC
2. Archivo "GTE020PDT002f001_V1_GLPI8272 23032021"-IPOC
1. correo "Envío compromisos reunión"_IOC
1. Correo "Historias de Usuario - Requerimientos Sistema CHV-FIVI"
2. Acta reunión 19-marzo-2021-FIVI</t>
  </si>
  <si>
    <t>Se realiza el documento con las historias de usuarios y con los requerimientos del módulo de cobertura y calidad para entrega al área de sistemas, estos en mesas de trabajo previas con el área temática.</t>
  </si>
  <si>
    <t>Documento en word con las historias de usuario.</t>
  </si>
  <si>
    <t>Por medio de las mesas de trabajo se evidencian las entregas de las especificaciones en su totalidad y las historias de usuarios verificadas y aprobadas.</t>
  </si>
  <si>
    <t>Archivos de word  - Ayuda de memoria IPOC 01_09_2021  Avances Sistema Integrado SIPOC
Archivo de word -  IPOC modulo de cobertura y calidad de las historias de usuario.</t>
  </si>
  <si>
    <t>Se realizan las actividades para el rediseño de los aplicativos web de captura de datos, con las especificaciones requeridas para las operaciones estadísticas de IPOC, IIOC y FIVI, con la documentación de historias de usuarios, aplicación de las pruebas correspondientes y las reuniones de ajuste</t>
  </si>
  <si>
    <t>Los documentos soporte de las mesas de trabajo y los cronogramas resultado de los ajustes a las actividades de desarrollo de los aplicativos web para la recolección de las operaciones coorespondientes a IPOC, ELIC y FIVI-CHV, son el avance en función de establecer los requerimientos mínimos de temática y logística, que logren dar cumplimiento al desarrollo efectivo de los aplicativos con el área de sistemas.</t>
  </si>
  <si>
    <t>Basados en los documentos de rediseño de los aplicativos de recolección, se logra establecen un canal de comunicación con el área de sistemas para definir el marco de desarrollo de las novedades en los aplicativos web.</t>
  </si>
  <si>
    <t>En el trascurso del IV trimestre se presentaron diferentes dificultades a nivel tecnológico, iniciando en septiembre con problemas de acceso a los ambientes y servidores de la entidad, posteriormente con el ataque cibernético sufrido, todos los desarrollos se suspendieron, pero la gestión se siguió realizando en el contexto de producción documental que soporte en su momento el desarrollo y estructura de los aplicativos correspondientes.</t>
  </si>
  <si>
    <r>
      <t xml:space="preserve">Considerando que para terminar la documentación de este rediseño se debe realizar un trabajo articulado con sistemas, quienes tienen pendiente definir un ingeniero encargado, restaurar el aplicativo anterior y dejarlo habilitado para la recolección de la encuesta, adicional de las actividades de recuperación de información, y recolección manual paralela que debe realizar el equipo de trabajo ELIC en logística, mas el operativo de recuperación de deuda asociado con la meta PAI_GITLOG_9.2, </t>
    </r>
    <r>
      <rPr>
        <b/>
        <sz val="14"/>
        <color theme="1"/>
        <rFont val="Segoe UI"/>
        <family val="2"/>
      </rPr>
      <t>no</t>
    </r>
    <r>
      <rPr>
        <sz val="14"/>
        <color theme="1"/>
        <rFont val="Segoe UI"/>
        <family val="2"/>
      </rPr>
      <t xml:space="preserve"> se puede cumplir en el presente año con este hito PAI_GITLOG_8.2
Causado por el ataque cibernético, no se avanzó con este plan de trabajo durante el IV trimestre, dado la necesidad imperante de los aplicativos y enfoque de esfuerzos logísticos en la recolección de información de diversas formas, se establece que estos diseños para la FIVI - CHV sean realizados en el 2022 con personal de planta.</t>
    </r>
  </si>
  <si>
    <t>ADQUISICIÓN DE BIENES Y SERVICIOS - BASES DE DATOS DE LA TEMÁTICA DE CONSTRUCCIÓN - LEVANTAMIENTO DE INFORMACIÓN ESTADÍSTICA CON CALIDAD, COBERTURA Y OPORTUNIDAD NACIONAL</t>
  </si>
  <si>
    <t>BASES DE DATOS DE LA TEMÁTICA DE CONSTRUCCIÓN</t>
  </si>
  <si>
    <t>C-0401-1003-24-0-0401065-02</t>
  </si>
  <si>
    <t>LOG_TRV_2021
CONSTRUCCION_2021</t>
  </si>
  <si>
    <t xml:space="preserve">Mediante mesa de trabajo realizada el día 09/03/2022, La dependencia presentó evidencia documental del tercer trimestre correspondiente ayudas de memoria de las mesas de trabajo en las cuales se realizaron las entregas de las especificaciones y las historias de usuario. Se indica realizar el cargue de las evidencias generadas en el tercer trimestre de 2021 de acuerdo con las indicaciones de OPLAN, con el fin de asegurar que los soportes quedan disponibles para su consulta. </t>
  </si>
  <si>
    <t>Meta con un porcentaje 93.5% de cumplimiento al cierre de la vigencia 2021, por lo cual la dependencia justificó las situaciones que conllevaron ese incumplimiento, de igual manera La Dirección de Recolección y Acopio plantea la terminación del diseño de los aplicativos FIVI - CHV y la restauración del aplicativo de recolección ELIC en el 2022.</t>
  </si>
  <si>
    <t>PAI_GITLOG_8.2</t>
  </si>
  <si>
    <t>Un (1) rediseño del aplicativo de recolección ELIC - módulo de análisis, validación, cobertura y calidad, finalizado</t>
  </si>
  <si>
    <t xml:space="preserve">No se reporta avance </t>
  </si>
  <si>
    <t>Se proyecta el cronograma con los spring desarrollados y los puntos de trabajo que se realiza con el área de sistemas para la definición del plan de trabajo.</t>
  </si>
  <si>
    <t>Archivo con el documento cronograma ajustado.</t>
  </si>
  <si>
    <t>Se realiza la matriz de prueba del aplicativo y el histórico de correos con el avance del rediseño del aplicativo de recolección de IPOC.</t>
  </si>
  <si>
    <t>Archivo word - Avance del aplicativo de ELIC 
Archivo en excel  - matriz de pruebas y perfil de análisis_julio_22 _21</t>
  </si>
  <si>
    <t xml:space="preserve">Debido a los  variados inconvenientes tecnológicos presentados en el cuarto trimestre, los rediseños de las herramientas tecnológicas no pudieron efectuarse de manera proyectada, en este tiempo se logra la definición documental de los requerimientos y soportes para el desarrollo. </t>
  </si>
  <si>
    <t>Acta de reunión con las solicitudes y estado del rediseño del aplicativo</t>
  </si>
  <si>
    <t>El porcentaje de cumplimiento reportado por la dependencia es del 90%, la dependencia justifica el avance menor al porcentaje de avance esperado debido a los inconvenientes tecnológicos presentados en el cuarto trimestre.</t>
  </si>
  <si>
    <t>PAI_GITLOG_8.3</t>
  </si>
  <si>
    <t>Diseñar los aplicativos web FIVI-CHV de recolección, análisis, cobertura y calidad.</t>
  </si>
  <si>
    <t>Se hace entrega de los documentos con las especificaciones técnicas del aplicativo para envío al área de sistemas, este resultante de las mesas de trabajo con el área temática y sistemas.</t>
  </si>
  <si>
    <t>Documentos con las especificaciones a sistemas</t>
  </si>
  <si>
    <t>Según con el planteamiento inicial se realiza la entrega de las historias de usuarios ajustadas en el módulo de análisis como insumo para el diseño de los aplicativos web de las operaciones.</t>
  </si>
  <si>
    <t>Acta de reunión de temática y logística para el establecimiento de historias de usuarios_14 de septiembre
Archivo excel con las especificaciones del módulo análisis_CHV Modulo Analisis</t>
  </si>
  <si>
    <t>Los avances alcanzados se logran mediante la solicitud de pruebas y verificaciones en ambientes locales y sus posteriores retroalimentaciones.</t>
  </si>
  <si>
    <t>Correos con las solicitudes y avance de pruebas de los aplicativos.</t>
  </si>
  <si>
    <t>El porcentaje de cumplimiento reportado por la dependencia es del 90%, la dependencia justifica el avance menor al porcentaje de avance esperado debido a los inconvenientes tecnológicos presentados en el cuarto trimestre, no obstante la dependencia indica que en el avance alcanzado se logró a través de pruebas de los aplicativos en ambientes locales.</t>
  </si>
  <si>
    <t>PAI_GITLOG_9</t>
  </si>
  <si>
    <t xml:space="preserve">La operación de IA contribuye directamente con el objetivo de asegurar la calidad estadistica en procesos y resultados porque su proceso cuenta con el rigor y los atributos de relevancia, oportunidad, y principalmente de exactitud y precisión. Esta meta aporta al objetivo PEI_O1 del plan estratégico en un 98% para su cumplimiento.  </t>
  </si>
  <si>
    <t>Un (1) fortalecimiento de la capacidad operativa para ampliar la cobertura de recolección de las operaciones estadísticas, mediante los archivos que den cuenta de la ampliación</t>
  </si>
  <si>
    <t>PAI_GITLOG_9.1</t>
  </si>
  <si>
    <t>Un (1) archivo con la validación y análisis de la consistencia de información  para la inclusión de 34 municipios adicionales en la cobertura de publicación del CEED, entregado</t>
  </si>
  <si>
    <t>Se realiza la verificación de calidad de los municipios de ampliación de cobertura, los cuales se evidencias en los documentos referenciados, teniendo en cuenta que se completa el año de recolección con el cierre de la fase 3 del censo 99.</t>
  </si>
  <si>
    <t>Documentos con las verificaciones de los municipios.</t>
  </si>
  <si>
    <t>Se cuenta con la consistencia y validación de los 34 municipios adicionales para ampliar la cobertura de publicación del CEED, se encuentra en espera para la reunión con los asesores de dirección el 13 de octubre</t>
  </si>
  <si>
    <t>13 archivos en excel con los paneles de ampliación de cada municipio.</t>
  </si>
  <si>
    <t>Como evidencia del seguimiento que se viene haciendo a estos municipios, las obras presentan diferentes estados y movimientos según las situaciones intercensales de cada una. Otra de las variables que evidencian el seguimiento es la fecha de diligenciamiento de cada formulario que oscila entre el 1 de octubre y el 31 de diciembre de 2021.
Es importante mencionar que esta información aún se encuentra en crítica y evaluación por parte del área de logística y temática.</t>
  </si>
  <si>
    <t>Base de datos del CEED de 101 ciudades nuevas al 31 de diciembre de 2021.</t>
  </si>
  <si>
    <t xml:space="preserve">Los avances de cada hito en referencia con la meta de fortalecimiento de la capacidad operativa con su ampliación de cobertura, evidencian los documentos soporte y metodológicos, los cuales son insumo para el análisis y verificación de información con otras áreas que intervienen en la definición de las coberturas de recolección. </t>
  </si>
  <si>
    <t>Se logra definir por medio de los registros de validación la consistencia de la información para lograr la ampliación de 34 municipios para la cobertura de CEED, y de 800 municipios para la ampliación de la ELIC, y por medio de la información histórica para la ampliación de cobertura de la FIVI y la actualización de la base de fortalecimiento del DNI.</t>
  </si>
  <si>
    <t>Los procesos de validación, crítica y consistencias de la información, al ser procesos derivados de aplicativos en red, se dificultó en el último trimestre, generando retrasos por su realización mediante archivos planos que no permiten llevar los tiempos de entrega en su estado habitual, por ende los avances reportados a corte del 31 de diciembre se encuentran pendientes de cierre por estar en proceso de ejecución.</t>
  </si>
  <si>
    <t>Causado por el ataque cibernético, no se avanzó con este plan de trabajo durante el IV trimestre, dado la necesidad imperante de los aplicativos y enfoque de esfuerzos logísticos en la recolección de información de diversas formas, pero dado el avance alcanzado estos hitos quedan para cumplirse en el 2022.
Causado por el ataque cibernético, no se avanzó con este plan de trabajo durante el IV trimestre, dado la necesidad imperante de los aplicativos y enfoque de esfuerzos logísticos en la recolección de información de diversas formas, pero dado el avance alcanzado estos hitos quedan para cumplirse en el 2022.</t>
  </si>
  <si>
    <t>CONSTRUCCION_2021</t>
  </si>
  <si>
    <t>La evidencia aportada por la dependencia corresponde a la Base de datos del CEED en formato Excel, asimismo el porcentaje de cumplimiento alcanzado al final de la vigencia por la dependencia es del 90%, de igual manera la dependencia indica que la información aún se encuentra en crítica y evaluación del área de logística y temática.</t>
  </si>
  <si>
    <t>Meta con un porcentaje 96,50% de cumplimiento al cierre de la vigencia 2021, la dependencia justificó las situaciones que conllevaron ese incumplimiento debido al incidente tecnológico de noviembre de 2021, asimismo informa la continuación de las actividades en el transcurso del 2022.</t>
  </si>
  <si>
    <t>PAI_GITLOG_9.2</t>
  </si>
  <si>
    <t>Un (1) archivo con la validación de la información histórica completa, para ampliar la cobertura de la ELIC a 800 municipios, entregada</t>
  </si>
  <si>
    <t>Se entrega matriz donde se detalla el avance de recuperación de deuda para ampliar la cobertura de la estadística de construcción.</t>
  </si>
  <si>
    <t>Matriz con el avance de recuperación y bitácora de seguimiento.</t>
  </si>
  <si>
    <t>Se recuperó la deuda histórica de 682 fuentes de las 800, a partir de la planeación realizada, se ha recuperado un avance superior a lo esperado en el tercer trimestre.</t>
  </si>
  <si>
    <t>Archivo de excel - Matriz de ELIC Ampl 29Septiembre2021_Recuperación historica.</t>
  </si>
  <si>
    <t>Dado los inconvenientes presentados en los aplicativos de consolidación y análisis, estas funciones se han realizado en archivos planos, los cuales han generado retrasos en su cumplimiento a corte del 31 de diciembre</t>
  </si>
  <si>
    <t>Archivo con la consolidación de 768 municipios de los 800 a reportar a ELIC al IV trimestre de 2021.</t>
  </si>
  <si>
    <t>La evidencia aportada por la dependencia corresponde a Archivo con la consolidación de 768 municipios de los 800 esperados, asimismo el porcentaje de cumplimiento reportado al final de la vigencia por la dependencia es del 96%, de igual manera el GIT Logística justifica el alcance cuantitativo logrado debido a los inconvenientes presentados en los aplicativos de consolidación y análisis.</t>
  </si>
  <si>
    <t>PAI_GITLOG_9.3</t>
  </si>
  <si>
    <t>Un (1) informe con la validación de la información histórica completa, para ampliar la cobertura de  FIVI e inclusión de leasing habitacional.</t>
  </si>
  <si>
    <t>Se entrega informe sobre la recolección histórica del leasing habitacional sobre las fuentes definidas para ampliar la cobertura.</t>
  </si>
  <si>
    <t>Informe final operativo.</t>
  </si>
  <si>
    <t>En el informe final se incluye Leasing habitacional en la cobertura temática de FIVI y se logra estabilidad en el reporte de parte de las fuentes de información.</t>
  </si>
  <si>
    <t>Archivo en excel con el adicional del cap4 de leasing habitacional.</t>
  </si>
  <si>
    <t xml:space="preserve">Mediante mesa de trabajo realizada el día 09/03/2022, La dependencia presentó evidencia documental del tercer trimestre correspondiente a Archivo en Excel con el adicional del capa de leasing habitacional. La OCI recomienda a la dependencia realizar el cargue de las evidencias generadas en el tercer trimestre de 2021 de acuerdo con las indicaciones de OPLAN, con el fin de asegurar que los soportes quedan disponibles para su consulta. </t>
  </si>
  <si>
    <t>PAI_GITLOG_9.4</t>
  </si>
  <si>
    <t>Un (1) archivo con las nuevas entidades financiadoras y contratos ingresados en el Directorio Nacional de Infraestructura - DNI</t>
  </si>
  <si>
    <t>Se entrega presentación con los resultados de la operación de fortalecimiento del directorio nacional de infraestructura donde se evidencia las nuevas fuentes ingresadas y los nuevos contratos gestionados.</t>
  </si>
  <si>
    <t>Presentación con el operativo realizado.</t>
  </si>
  <si>
    <t>Se concluye el operativo de fortalecimiento con 29 fuentes financiadoras y 96 contratos nuevos de DNI.</t>
  </si>
  <si>
    <t>Archivo excel - Fortalecimiento del DNI.</t>
  </si>
  <si>
    <t>Mediante mesa de trabajo realizada el día 09/03/2022, La dependencia presentó evidencia documental del tercer trimestre correspondiente a Archivo Excel con la base principal con fortalecimiento que incluye 29 fuentes financiadoras y 96 contratos nuevos de DNI.</t>
  </si>
  <si>
    <t>PAI_GITLOG_10</t>
  </si>
  <si>
    <t>El rediseño y actualización de la canasta en la operación del IPP favorece en la entrega de bases de datos con la calidad exigida para la dimensión de esta operación, garantizando la oportunidad y cobertura necesaria. Esta meta aporta al objetivo PEI_O1 del plan estratégico en un 95% para su cumplimiento.</t>
  </si>
  <si>
    <t>Una (1) ampliación de la canasta del Indice de Precios Promedios y mejorar a la recolección de precios, implementada</t>
  </si>
  <si>
    <t>PAI_GITLOG_10.1</t>
  </si>
  <si>
    <t>Una (1) base de información de Precios Promedio de ciertos artículos de la canasta, entregada</t>
  </si>
  <si>
    <t>Se realiza la base de información de precios promedio, se analizan las nuevas variaciones y novedades que se registren, solicitando confirmación de la fuente, de esta forma se consolida la base de precios</t>
  </si>
  <si>
    <t>Una matriz en excel con la canasta de precios.</t>
  </si>
  <si>
    <t>Con la nueva canasta de precios se logra que el alcance en la medición del índice logre una mayor efectividad, y con esto que el proceso de recolección logre mayor rendimiento fortaleciendo las nuevas fuentes de fortalecimiento.</t>
  </si>
  <si>
    <t>Se logra establecer la base de información de los nuestos productos y las nuevas fuentes de información a adicionar en el operativo, el cual logra su integración para la operación estadística.</t>
  </si>
  <si>
    <t>Se realiza la consolidación de las nuevas fuentes de la canasta del IPP, la cual soporta su fortalecimiento con las nuevas bases, generando así el cumpliendo al 100% de la meta a corte del 31 de diciembre.</t>
  </si>
  <si>
    <t>ADQUISICIÓN DE BIENES Y SERVICIOS - BASES DE DATOS DE LA TEMÁTICA DE PRECIOS Y COSTOS - LEVANTAMIENTO DE INFORMACIÓN ESTADÍSTICA CON CALIDAD, COBERTURA Y OPORTUNIDAD NACIONAL</t>
  </si>
  <si>
    <t>BASES DE DATOS DE LA TEMÁTICA DE PRECIOS Y COSTOS</t>
  </si>
  <si>
    <t>C-0401-1003-24-0-0401071-02</t>
  </si>
  <si>
    <t>PRECIOS_2020_IPC</t>
  </si>
  <si>
    <t>De acuerdo a lo reportado y las evidencias que se presentan, la dependencia da por cumplida la meta: "Un (1) sistema de costeo de las operaciones estadísticas "</t>
  </si>
  <si>
    <t>PAI_GITLOG_10.2</t>
  </si>
  <si>
    <t>Una (1) base de información con las nuevas fuentes para el fortalecimiento de la canasta a partir de junio de 2021, entregada</t>
  </si>
  <si>
    <t>Se realiza la evaluación de fuentes y artículos a excluir de la investigación, distribución de cargas de trabajo para comenzar en octubre el contacto de las nuevas fuentes y artículos nuevos.</t>
  </si>
  <si>
    <t xml:space="preserve">Archivo excel - Fase 1 de depuración_09_09_2021
Presentación de la implementación de CPC 2.1 y proyecto de depuración del IPP, </t>
  </si>
  <si>
    <t>Se realiza la consolidación de las nuevas fuentes de información para el fortalecimiento de la canasta para el IPP, desde junio de 2021.</t>
  </si>
  <si>
    <t>Archivo con las nuevas fuentes.</t>
  </si>
  <si>
    <t xml:space="preserve">La dependencia presenta el documento Excel con nuevas fuentes de la canasta para el IPP, la evidencia aportada demuestra el cumplimiento del hito.
</t>
  </si>
  <si>
    <t>PAI_GITLOG_11</t>
  </si>
  <si>
    <t>Al realizar el rediseño de la invetigación de ICCV se busca asegurar en el proceso estadístico que los atributos de relevancia, oportunidad, exactitud y precisión, sean garantizados en los datos resultantes. Esta meta aporta al objetivo PEI_O1 del plan estratégico en un 98% para su cumplimiento.</t>
  </si>
  <si>
    <t xml:space="preserve">Un (1) rediseño de la investigación de Indice de Costos de la Construcción de Vivienda - ICCV, finalizado </t>
  </si>
  <si>
    <t>PAI_GITLOG_11.1</t>
  </si>
  <si>
    <t>Una (1) base presupuestal requerida para el rediseño del ICCV, entregada</t>
  </si>
  <si>
    <t>Se realizó la programación y asignación de recursos para comenzar en septiembre de 2021.</t>
  </si>
  <si>
    <t>Archivo de excel - Información de recursos para el rediseño del ICCV.</t>
  </si>
  <si>
    <t>Para el rediseño de la operación ICCV se inicia con el presupuesto del rediseño y las especificaciones necesarias para los nuevos artículos, para la ejecución del operativo de campo.</t>
  </si>
  <si>
    <t>Se realiza el operativo de la ICCV con la aplicación de la nueva canasta de artículos, entregando las bases recolectadas para su análisis y verificaciones correspondientes; con esto se logra cerrar la meta al 100% de cumplimiento.</t>
  </si>
  <si>
    <t>Mediante mesa de trabajo realizada el día 09/03/2022, La dependencia presentó evidencia documental del tercer trimestre correspondiente Archivo de Excel con la Información del presupuesto para el rediseño del ICCV.</t>
  </si>
  <si>
    <t>PAI_GITLOG_11.2</t>
  </si>
  <si>
    <t>Un (1) manual de especificaciones con nuevos artículos, entregado</t>
  </si>
  <si>
    <t>Se realizó el 27 de agosto el directorio y el manual de especificaciones para recolección.</t>
  </si>
  <si>
    <t>Archivo en word con el manual especificaciones consolidado rediseño ICCV.</t>
  </si>
  <si>
    <t>PAI_GITLOG_11.3</t>
  </si>
  <si>
    <t>Un (1) operativo de recolección para la nueva canasta ICCV, finalizado</t>
  </si>
  <si>
    <t>Se inicia el operativo el 8 de septiembre, presentando un retraso al inicio por inconvenientes del área de sistemas.</t>
  </si>
  <si>
    <t>Soporte de inicio del operativo de recolección.</t>
  </si>
  <si>
    <t>Se realiza la base de información consolidada correspondiente a la recolección del ICCV para la nueva canasta.</t>
  </si>
  <si>
    <t>Archivo con la base de rediseño diciembre</t>
  </si>
  <si>
    <t>La dependencia presenta archivo Excel con información consolidada de la recolección del ICCV para la nueva canasta; se reporta y dispone evidencia con avance del 100% de cumplimiento del hito.</t>
  </si>
  <si>
    <t>PAI_GITLOG_12</t>
  </si>
  <si>
    <t xml:space="preserve">Actualizar la muestra de arrendamientos, mantiene las bases de información de calidad,  con la cobertura y oportunidad requeridas para el alcance del objetivo de la operación. Esta meta aporta al objetivo PEI_O1 del plan estratégico en un 95% para su cumplimiento. </t>
  </si>
  <si>
    <t>Una (1 ) actualización de la muestra de arrendamiento, finalizada</t>
  </si>
  <si>
    <t>PAI_GITLOG_12.1</t>
  </si>
  <si>
    <t>Una (1) base de datos con la actualización y fortalecimiento de la muestra de arrendamientos con la información de Censo de población de 2018</t>
  </si>
  <si>
    <t>Meta no realizada durante el 2021</t>
  </si>
  <si>
    <t>Esta meta no fue posible de realizar, debido a la falta de la muestra definida por temática, por ende y ante la no realización de la operación, se realiza la devolución del presupuesto asignado para su ejecución, adicionalmente no es posible su ejecución en el 2022 dado que en la programación de operaciones estadísticas, esta no fue confirmada y no cuenta con presupuesto para su ejecución.</t>
  </si>
  <si>
    <t>El GIT Logística y de Producción no inició el presente hito durante la vigencia 2021</t>
  </si>
  <si>
    <t xml:space="preserve">El GIT Logística reporta como estado final de la meta sin iniciar, el cual justificó las situaciones que llevaron a esta situación, adicionalmente indica no realizar su ejecución en el 2022. </t>
  </si>
  <si>
    <t>PAI_GITLOG_12.2</t>
  </si>
  <si>
    <t>Un (1) operativo de recuento y/o recolección de información de la muestra de arrendamientos, finalizada</t>
  </si>
  <si>
    <t>PAI_GITLOG_13</t>
  </si>
  <si>
    <t>Aporte indirecto</t>
  </si>
  <si>
    <t>Con la implementación de nuevas herramientas de recolección y acopio se buscar garantizar el fortalecimiento de los atributos de calidad para las operaciones estadísticas.</t>
  </si>
  <si>
    <t>Un (1) diseño de la herramienta de acopio , validación y análisis para las operaciones estadísticas de exportaciones e importaciones, finalizado</t>
  </si>
  <si>
    <t>PAI_GITLOG_13.1</t>
  </si>
  <si>
    <t>Un (1) documento con las especificaciones para envío al área de sistemas, entregado</t>
  </si>
  <si>
    <t>Se realiza la entrega al área de sistemas del documento con las especificaciones técnicas a los módulos de cargue, captura, validación y edición, requeridas para el aplicativo de recolección</t>
  </si>
  <si>
    <t xml:space="preserve">Documento en Word con especificaciones a Sistemas 
modulo de cargue captura validación y edición,
modulo parametrizador </t>
  </si>
  <si>
    <t>Se realizaron los ajustes pertinentes al documento de especificaciones de la herramienta de recolección, haciendo entrega final del documento.</t>
  </si>
  <si>
    <t>Archivo en word con las especificaciones técnicas definas.
1. Word especificaciopnes EXPO
2. Word especificaciones IMPO</t>
  </si>
  <si>
    <t>La entrega del documento con los requerimientos y necesidades técnicas de la herramienta de acopio para la operación estadística de expotaciones e importaciones, da un avance en el perfeccionamiento de la misma, por la participación de la parte temática, logística y sistemas, la cual con mesas de trabajo mancomunadas se define el documento final con los ajustes definidos parala herramienta.</t>
  </si>
  <si>
    <t>Se definen por medio de mesas de trabajo con el área temática y sistemas el documento de especificaciones técnicas para el diseño de la herramienta de validación y análisis para las operaciones de exportaciones e importaciones.</t>
  </si>
  <si>
    <t>La meta dado al incidente tecnológico solo pudo llegar al documento de especificaciones técnicas para el diseño de la herramienta de validación y análisis para las operaciones de exportaciones e importaciones, sin embargo solo se puede generar el desarrollo de las especificaciones de cierre de año 2021 y por ende la generación de pruebas quedara para el año 2022.</t>
  </si>
  <si>
    <t>Debido a los inconvenientes en infraestructura tecnológica y recuperación de la información de servidores y gracias a los avances reflejados en los backup de sistemas se puede generar el desarrollo de las especificaciones de cierre de año 2021 y por ende la generación de pruebas para el año 2022.</t>
  </si>
  <si>
    <t>BASES DE DATOS DE LA TEMÁTICA DE COMERCIO INTERNO</t>
  </si>
  <si>
    <t>C-0401-1003-24-0-0401064-02</t>
  </si>
  <si>
    <t xml:space="preserve"> C_INTERNO_2021</t>
  </si>
  <si>
    <t>Meta con un porcentaje 50% de cumplimiento al cierre de la vigencia 2021, la dependencia justificó las situaciones que conllevaron ese incumplimiento, asimismo informa la generación de pruebas para el año 2022.</t>
  </si>
  <si>
    <t>PAI_GITLOG_13.2</t>
  </si>
  <si>
    <t>Un (1) documento con el ajuste al diseño de la herramienta de acuerdo a mesas de trabajo con sistemas, entregado</t>
  </si>
  <si>
    <t>No se reporta avance</t>
  </si>
  <si>
    <t>PAI_GITLOG_14</t>
  </si>
  <si>
    <t xml:space="preserve">Con la implementación de nuevas herramientas de recolección y acopio se buscar garantizar el fortalecimiento de los atributos de calidad para las operaciones estadísticas. Esta meta aporta al objetivo PEI_O1 del plan estratégico en un 98% para su cumplimiento. </t>
  </si>
  <si>
    <t>Un (1) instrumento de recolección de cargue masivo para precio de venta de cigarrillos y tabaco, implementado</t>
  </si>
  <si>
    <t>PAI_GITLOG_14.1</t>
  </si>
  <si>
    <t>Se realiza entrega del documento terminado que define la funcionalidad del proceso de crítica y sus requerimientos para el efectivo cargue masivo.</t>
  </si>
  <si>
    <t>Documento con la funcionalidad del proceso de critica</t>
  </si>
  <si>
    <t>Basado en mesas de trabajo, se genera el documento con las especificaciones técnicas con los requerimientos mínimos de desarrollo del instrumento de recolección, las cuales cuentan con las funcionalidad del módulo de crítica con las solicitudes definidas por el área temática y por logística, con esto se logra avanzar con la base de requerimientos para proceder y avanzar en las pruebas de la herramienta según su desarrollo y aplicabilidad.</t>
  </si>
  <si>
    <t>Presetando los inconvenientes tecnológicos por parte del área de sistemas, se realizan las pruebas básicas de escritorio para su revisión por parte del área de sistemas.</t>
  </si>
  <si>
    <t>El desarrollo del instrumento de recolección para el IV trimestre no fue posible su cierre debido a las diversas dificultades tecnológicas que presentó la entidad, el avance para la meta se realiza mediante la generación de documentos con sus requerimientos definitivos para el reinicio del desarrollo.</t>
  </si>
  <si>
    <t>Se realizó una reunión con temática el día 11 de octubre para revisar la tabla paramétrica de códigos de barras, pero no es posible continuar con las pruebas ni con el desarrollo debido al fallo tecnológico, pero con los procesos de recuperación de los servidores y logrando las bases de datos y los ambientes de programación se logra para el 2022 alcanzar la generación de los documentos que sustenten las pruebas al aplicativo.
No se logra entregar la primera base de datos con el nuevo instrumento de recolección debido a que no se pudo continuar con el desarrollo ni pruebas por el fallo tecnológico, este se posterga hasta que se generen los desarrollos pertinentes en el trascurso del 2022, y con estos lograr la base de recolección con el instrumento para el último trimestre el 2022.</t>
  </si>
  <si>
    <t>Meta con un porcentaje 56% de cumplimiento al cierre de la vigencia 2021, la dependencia justificó las situaciones que conllevaron ese incumplimiento debido al incidente tecnológico de noviembre de 2021, asimismo informa la continuación de las actividades en el transcurso del 2022.</t>
  </si>
  <si>
    <t>PAI_GITLOG_14.2</t>
  </si>
  <si>
    <t>Un (1) documento con los resultados de las pruebas al instrumento de recolección, entregado</t>
  </si>
  <si>
    <t>Se adelantan mesas de trabajo con los ingenieros y desarrolladores del aplicativo, definiendo los puntos de cada prueba a realizar.</t>
  </si>
  <si>
    <t>Correos y archivos de especificaciones de pruebas.</t>
  </si>
  <si>
    <t>Se realizó una reunión con temática el día 11 de octubre para revisar la tabla paramétrica de códigos de barras, pero no es posible continuar con las pruebas ni con el desarrollo debido al fallo tecnológico.</t>
  </si>
  <si>
    <t>Archivo con la tabla paramétrica de código de barras.</t>
  </si>
  <si>
    <t>El porcentaje de cumplimiento reportado por la dependencia es del 40%, la dependencia justifica el avance menor al porcentaje de avance esperado debido al fallo tecnológico presentado en el cuarto trimestre</t>
  </si>
  <si>
    <t>PAI_GITLOG_14.3</t>
  </si>
  <si>
    <t>Una (1) base de datos realizada con el instrumento de recolección, entregado</t>
  </si>
  <si>
    <t>PAI_GITLOG_15</t>
  </si>
  <si>
    <t>Con la implementación de nuevas herramientas de recolección y acopio se buscar garantizar el fortalecimiento de los atributos de calidad para las operaciones estadísticas. Esta meta aporta al objetivo PEI_O1 del plan estratégico en un 95% para su cumplimiento.</t>
  </si>
  <si>
    <t xml:space="preserve">Una (1) herramienta de recolección validación y análisis de la Encuesta Anual de Comercio - EAC 2021 , diseñada </t>
  </si>
  <si>
    <t>PAI_GITLOG_15.1</t>
  </si>
  <si>
    <t>Se hace entrega al área de sistemas del documentos con las especificaciones técnicas requeridas para el aplicativo de recolección, con el módulo parametrizador, módulo operativo y módulo de seguimiento.</t>
  </si>
  <si>
    <t xml:space="preserve">Documento con especificaciones 
modulo parametrizador 
modulo operativo 
modulo de seguimiento </t>
  </si>
  <si>
    <t>Se realizan los ajustes pertinentes al documento de especificaciones o requerimientos para el área de sistemas.</t>
  </si>
  <si>
    <t>Documento en word - Consolidado requerimientos EAC_Fases1 y 2</t>
  </si>
  <si>
    <t>Se realiza la entrega a sistemas de los requerimientos para la herramienta de recolección con el diseño de los módulos parametrizador, módulo operativo y módulo de seguimiento, entregando las especificiones para el desarrollo adecuado de la herramienta con sus módulos iniciales y para el avance en el documento de pruebas para estos módulos.</t>
  </si>
  <si>
    <t>Se establece el documento de especificaciones para el envío a sistemas, y con este documento se establecen los requerimientos para el desarrollo de la herramienta de recolección.</t>
  </si>
  <si>
    <t>En el avance consolidado de la meta se logra establecer el soporte de requerimientos final de la herramienta de recolección, basado en las mesas de trabajo con la oficina de sistemas y el área temática, pero por los inconvenientes tecnológicos no es posible realizar pruebas pero se establecen las tareas específicas para su ejecución apenas se cuente con la disponibilidad.</t>
  </si>
  <si>
    <t>No es posible generar las pruebas a la herramienta debido a los inconvenientes tecnológicos presentados, las pruebas se suspenden pero se continuaron con las reuniones para establecer los ítems de priorización y desarrollo al habilitar los espacios para las pruebas, estos espacios han generado que por medio de la recuperación de la información del servidor de almacenaje, se logra que para el tercer trimestre del 2022 estar generando las pruebas correspondientes a la herramienta de recolección.</t>
  </si>
  <si>
    <t>C_INTERNO_2021</t>
  </si>
  <si>
    <t>Meta con un porcentaje 88% de cumplimiento al cierre de la vigencia 2021, la dependencia justificó las situaciones que conllevaron ese incumplimiento debido al incidente tecnológico de noviembre de 2021</t>
  </si>
  <si>
    <t>PAI_GITLOG_15.2</t>
  </si>
  <si>
    <t>Se realizan comunicaciones con el área de sistemas en los cuales se realizan los ajustes y se envían al área de sistemas para sus desarrollos.</t>
  </si>
  <si>
    <t>Correos con la definición de los ajustes a realizar y los documentos anexos a esto.</t>
  </si>
  <si>
    <t>Se modificaron algunas de las especificaciones para dar precisión en el documento como resultado de estas mesas. Se entregó la versión final de requerimientos.</t>
  </si>
  <si>
    <t>Documentos de ajuste al diseño de especificaciones según los requerimientos.</t>
  </si>
  <si>
    <t>PAI_GITLOG_15.3</t>
  </si>
  <si>
    <t>Un (1) documento con el resultado de las pruebas del diseño de la herramienta, finalizado</t>
  </si>
  <si>
    <t xml:space="preserve">Se tienen mesas de trabajo con los ingenieros de sistemas y los desarrolladores para el diseño y desarrollo de las pruebas. </t>
  </si>
  <si>
    <t>Correos con la citación a las mesas de trabajo con el área de sistemas y desarrolladores.</t>
  </si>
  <si>
    <t>Se realizaron mesas de trabajo con sistemas y temática todos los jueves del mes y se define la priorización de desarrollo y pruebas.</t>
  </si>
  <si>
    <t>Consolidado de documentos resultado de las mesas de trabajo y solicitudes realizadas a la OSIS</t>
  </si>
  <si>
    <t>PAI_GITLOG_16</t>
  </si>
  <si>
    <t>Actualizar o rediseñar las herramientas de recolección y acopio de la información, garantiza que el fortalecimiento de los atributos de calidad estén en constante verificación para su cobertura y oportunidad acorde a los requerido. Esta meta aporta al objetivo PEI_O1 del plan estratégico en un 95% para su cumplimiento.</t>
  </si>
  <si>
    <t>Un (1) rediseño de la herramienta de recolección, validación y análisis de la Encuesta Anual Manufacturera - EAM 2021, finalizada</t>
  </si>
  <si>
    <t>PAI_GITLOG_16.1</t>
  </si>
  <si>
    <t>Para realizar los choqueos de recalculo para definir las especificaciones de mejora, con la realización de las pruebas y el ajuste del formulario para definir el consolidado registrado en el formato a sistemas.</t>
  </si>
  <si>
    <t xml:space="preserve">Formato de sistemas en Excel donde se registra las modificaciones o mejoras al aplicativo </t>
  </si>
  <si>
    <t>Se realiza la comunicación con el área de sistemas para las modificaciones en las especificaciones de los módulos de productos y materiales, con esto se realiza la entrega total del documentos con las especificaciones de la herramienta de recolección, validación y análisis de la EAM.</t>
  </si>
  <si>
    <t>Correo con la solicitud de ajustes al aplicativo.</t>
  </si>
  <si>
    <t>Se diligencia el formato de mejora a las especificaciones técnicas de los módulos de recolección, validación y análisis de la EAM, estas para realizar y seguir adelantando el documento de ajuste final para el diseño definitivo de la herramienta.</t>
  </si>
  <si>
    <t>Con la finalización de las especificaciones técnicas de la herramienta de recolección, se ajustan con sistemas los requerimientos del módulo de materiales y materias primas, se realizan las pruebas correspondientes y se avanza en el perfeccionamiento del desarrollo.</t>
  </si>
  <si>
    <t>Se realiza los ajustes pertinentes al diseño de la herramienta de acuerdo a las mesas de trabajo sostenidas con la oficina de sistemas, se consolidan y se envían para su registro, con estos ajustes de logran las pruebas a la herramienta realizando el registro de los resultados obtenidos a las actividades realizadas.</t>
  </si>
  <si>
    <t>ADQUISICIÓN DE BIENES Y SERVICIOS - BASES DE DATOS DE LA TEMÁTICA DE SERVICIOS - LEVANTAMIENTO DE INFORMACIÓN ESTADÍSTICA CON CALIDAD, COBERTURA Y OPORTUNIDAD NACIONAL</t>
  </si>
  <si>
    <t>BASES DE DATOS DE LA TEMÁTICA DE SERVICIOS</t>
  </si>
  <si>
    <t>C-0401-1003-24-0-0401072-02</t>
  </si>
  <si>
    <t>SERVICIOS_2020</t>
  </si>
  <si>
    <t>PAI_GITLOG_16.2</t>
  </si>
  <si>
    <t>Se realiza una solicitud adicional al desarrollo de la herramienta, por medio del ajuste al módulo de productos y materias primas, las cuales se realizan a sistemas para su modificación.</t>
  </si>
  <si>
    <t>Archivo en excel - Requerimiento de productos y materias primas</t>
  </si>
  <si>
    <t xml:space="preserve">Se enviaron requerimientos para el módulo para cambio de actividad </t>
  </si>
  <si>
    <t>Archivo formato de solicitudes de ajuste radicado a sistemas por red.</t>
  </si>
  <si>
    <t>La evidencia aportada por la dependencia corresponde al archivo con los requerimientos para el módulo para cambio de actividad.</t>
  </si>
  <si>
    <t>PAI_GITLOG_16.3</t>
  </si>
  <si>
    <t>Después de contar con los ajustes requeridos y surgidos en cada mesa de trabajo con el área de sistemas, se realizan las pruebas a la herramienta y sus resultados obtenidos.</t>
  </si>
  <si>
    <t>Archivo en excel con el resultados de las pruebas
Matriz Pruebas analisis prod y matp</t>
  </si>
  <si>
    <t>Se realizaron pruebas  al módulo de cambio de actividad</t>
  </si>
  <si>
    <t>Formato Pruebas cambios de actividad oct 2021</t>
  </si>
  <si>
    <t>La evidencia aportada por la dependencia corresponde al formato MATRIZ DE EJECUCIÓN DE PRUEBAS, La dependencia indica la realización pruebas al módulo de cambio de actividad.</t>
  </si>
  <si>
    <t>PAI_GITLOG_17</t>
  </si>
  <si>
    <t>Una (1)  herramienta de recolección, validación y análisis de la Encuesta Anual de Servicios - EAS 2021, diseñada</t>
  </si>
  <si>
    <t>PAI_GITLOG_17.1</t>
  </si>
  <si>
    <t>A partir de una mesa técnica entre sistema, temática y logística, se plantea el cronograma para avances de requerimientos para el aplicativo de la EAS donde se avanzan en las especificaciones del seguimiento del operativo módulo 1 caracterización de la empresa.</t>
  </si>
  <si>
    <t>Documento en Word enviado a sistemas con especificaciones de los requerimientos de la encuesta</t>
  </si>
  <si>
    <t>Se remitieron las especificaciones de cada uno de los módulos del nuevo aplicativo de la EAS, asi como los reportes, validaciones y monitoreo.</t>
  </si>
  <si>
    <t>Archivo excel con especificaciones de los indicadores de la EAS</t>
  </si>
  <si>
    <t>Se realiza la entrega a sistemas el documento en word con las especificaciones con los requerimientos a la herramienta de recolección, validación y análisis para la EAS, en este documento se establecen las principales necesidades en para la operación la cual cumpla con los parámetros y que den parte al desarrollo adecuado de la herramienta.</t>
  </si>
  <si>
    <t>En el proceso documental se lograron definir las especificaciones técnicas del desarrollo de la herramienta requerida y los ajustes del diseño de la misma, pero al no contar con el apoyo para el desarrollo no es posibles poner a prueba el diseño.</t>
  </si>
  <si>
    <t>Se logra la entrega del consolidado de documentos, con la definición de ajustes y especificaciones de consistencia de la herramienta, pero por los inconvenientes tecnológicos conocidos por los que sufrió la entidad, no fue posible la realización de pruebas a estos ajustes y especificaciones realizadas.</t>
  </si>
  <si>
    <t>Se adiciona para el 2022 ya que por efectos del fallo tecnológico no se alcanzaron hacer las pruebas de funcionalidad del aplicativo. Por lo tanto, para el primer semestre del 2022 se restablece las especificaciones del aplicativo, los desarrollos realizados por sistemas y las pruebas de funcionalidad. Para este ejercicio está participando dos personas de planta y la persona responsable de la Coordinación de las Encuestas de Servicios.</t>
  </si>
  <si>
    <t>Meta con un porcentaje 80% de cumplimiento al cierre de la vigencia 2021, la dependencia justificó las situaciones que conllevaron ese incumplimiento debido al incidente tecnológico de noviembre de 2021</t>
  </si>
  <si>
    <t>PAI_GITLOG_17.2</t>
  </si>
  <si>
    <t>Se hizo retroalimentación con sistemas entregando las solicitudes con la matriz requerida.</t>
  </si>
  <si>
    <t>Archivo de excel con la solicitud de sistemas del ajuste.</t>
  </si>
  <si>
    <t xml:space="preserve">Desde Logística se entregó la matriz, las especificaciones del sistema  solicitado por Sistemas para desarrollar el nuevo aplicativo. </t>
  </si>
  <si>
    <t>5 Archivos de entrega de especificaciones de consistencia</t>
  </si>
  <si>
    <t>De acuerdo a la verificación documental realizada, se evidenciaron 5 Archivos de entrega de especificaciones de consistencia, la evidencia aportada demuestra el cumplimiento del hito.</t>
  </si>
  <si>
    <t>PAI_GITLOG_17.3</t>
  </si>
  <si>
    <t>No se pudo avanzar en el hito dado que por incovenientes de sistemas, se está a la espera de la contratación de un ingeniero para el respectivo desarrollo de la herramienta, para poder iniciar con las pruebas de funcionalidad.</t>
  </si>
  <si>
    <t>Hito no finalizado en la vigencia</t>
  </si>
  <si>
    <t>El GIT Logística y de Producción no dio inicio al presente hito durante la vigencia 2021</t>
  </si>
  <si>
    <t>PAI_GITLOG_18</t>
  </si>
  <si>
    <t>Actualizar o rediseñar las herramientas de recolección y acopio de la información, garantiza que el fortalecimiento de los atributos de calidad estén en constante verificación para su cobertura y oportunidad acorde a los requerido. Esta meta aporta al objetivo PEI_O1 del plan estratégico en un 90% para su cumplimiento.</t>
  </si>
  <si>
    <t>Un (1) rediseño y mejora al aplicativo de la Encuesta Anual de inversión extranjera y directa, finalizado</t>
  </si>
  <si>
    <t>PAI_GITLOG_18.1</t>
  </si>
  <si>
    <t>Un (1) documento de diseño y desarrollo del aplicativo, entregado</t>
  </si>
  <si>
    <t>A partir de una mesa técnica entre sistema, temática y logística, entregando especificaciones para fraseo, validaciones en los flujos de inversión y requerimientos de estructura de operativo para el rol analista y reportes por departamentos, estos requerimientos ya fueron desarrollados y con pruebas respectivas, están pendientes requerimientos de temática para el formulario de patrimonios autónomos.</t>
  </si>
  <si>
    <t xml:space="preserve">Documento en Word con especificaciones de mejora al aplicativo de encuesta anual de inversión extranjera directa y pruebas de funcionalidad </t>
  </si>
  <si>
    <t xml:space="preserve">Se entregaron las especificaciones de fraseo, de validación, usuario analista, reporte especificos. </t>
  </si>
  <si>
    <t>Documento excel con el diseño para el desarrollo de la herramienta 
Matriz de ejecución de pruebas_GTE020PDT002F001_V1</t>
  </si>
  <si>
    <t>Con el documento se establece las principales novedades en el aplicativo correspondiente a las novedades presentadas de la operación de la encuesta anual de inversión extranjera y directa, con esto el desarrollo entra a pruebas para su documento de funcionalidad para los ajustes pertinentes.</t>
  </si>
  <si>
    <t>Se logra definir el documento con el diseño y desarrollo del aplicativo de la Encuesta Anual de Inversión extranjera y directa, pero por demoras en el desarrollo del módulo de régimen especial, se realiza el análisis por medio de hojas de cálculo.</t>
  </si>
  <si>
    <t>Se realiza la entrega de los 127 formularios, las cuales se fundamentaron como una prueba piloto para la revisión de las variables para poner a prueba en el módulo a desarrollar, pero no se logró la aprobación de estos y por ende la generación de pruebas.</t>
  </si>
  <si>
    <t>ADQUISICIÓN DE BIENES Y SERVICIOS - BASES DE DATOS DE LA TEMÁTICA DE COMERCIO INTERNACIONAL - LEVANTAMIENTO DE INFORMACIÓN ESTADÍSTICA CON CALIDAD, COBERTURA Y OPORTUNIDAD NACIONAL</t>
  </si>
  <si>
    <t>BASES DE DATOS DE LA TEMÁTICA DE COMERCIO INTERNACIONAL</t>
  </si>
  <si>
    <t>C-0401-1003-24-0-0401063-02</t>
  </si>
  <si>
    <t>C_INTERNAL_2021</t>
  </si>
  <si>
    <t>PAI_GITLOG_18.2</t>
  </si>
  <si>
    <t>Un (1) documento de pruebas funcionales, entregado</t>
  </si>
  <si>
    <t>Se realizaron las pruebas de funcionalidda con aprobación de lo solicitado.</t>
  </si>
  <si>
    <t>Se entregan 15 documentos de excel con las pruebas realizadas.</t>
  </si>
  <si>
    <t>Se realizaron las pruebas de funcionalidad de las mejoras que se requirieron en el aplicativo.</t>
  </si>
  <si>
    <t>Formato documento con las pruebas de funcionalidad del aplicativo.</t>
  </si>
  <si>
    <t xml:space="preserve">Mediante mesa de trabajo realizada el día 09/03/2022, La dependencia presentó 15 documentos de Excel con las pruebas realizadas, La OCI recomienda a la dependencia realizar el cargue de las evidencias generadas en el tercer trimestre de 2021 de acuerdo con las indicaciones de OPLAN, con el fin de asegurar que los soportes se encuentren disponibles para su consulta. </t>
  </si>
  <si>
    <t>PAI_GITLOG_19</t>
  </si>
  <si>
    <t>El rediseño de la muestra de trimestral de agencia de viajes,  favorece en la entrega de bases de datos con la calidad exigida para la dimensión de esta operación, garantizando la oportunidad y cobertura necesaria. Esta meta aporta al objetivo PEI_O1 del plan estratégico en un 98% para su cumplimiento.</t>
  </si>
  <si>
    <t>Un (1) desarrollo del operativo para el rediseño de la Muestra Trimestral de Agencias de viaje - MTA, finalizado</t>
  </si>
  <si>
    <t>PAI_GITLOG_19.1</t>
  </si>
  <si>
    <t>Una  (1) base de datos actualizada , con operativo telefónico de control al directorio, finalizada</t>
  </si>
  <si>
    <t>Se realiza mesa técnica con la DIG, temática y logística, para validar 1700 fuentes que son factibles en el marco del rediseño de la MTA, las cuales fueron sujetas a un seguimiento de formulario sintético, para identificar si correspondian a la actividad de agencias de viajes y cumplian con los parámetros de inclusión. Actualmente diseños muestrales está pendiente de la entrega del marco por parte de la DIG, así diseñar el respectivo directorio que se va a realizar para el operativo del rediseño de la MTA.</t>
  </si>
  <si>
    <t xml:space="preserve">Una base en Excel del directorio de la MTA que cumple con los parametros de la investigación </t>
  </si>
  <si>
    <t xml:space="preserve">Se realizó una verificación 915 empresas para identificar duplicados en dirección, actividad principal y si estaba activo o inactivo según registro de RUES. Este ejercicio se hizo como aporte a la contrucción del directorio marco. </t>
  </si>
  <si>
    <t>Entrega archivo en excel con los registros actualizados 
Cponsolidado_Dir_MTA_Final_240821
Un archivo en pdf con la verificación de duplicidad.</t>
  </si>
  <si>
    <t>Se cumplió con las actividades del operativo telefónico de directorio, lo cual permitió la construcción del marco del rediseño del 2022</t>
  </si>
  <si>
    <t>Base de datos fuente de rediseño de la MTA.</t>
  </si>
  <si>
    <t>Se realiza con el área temática de la operación estadística de la muestra trimestral de agencias de viajes, la actualización y modificaciones requeridas en el proceso de recolección, en el cual se realizan las actualizaciones del marco y la ampliación de los parámetros para la investigación, adicionalmente el avance a los documentos soporte para el aprendizaje y avance en la etapa preoperativa.</t>
  </si>
  <si>
    <t>Se realiza la consolidación documental y la actualización de las bases de datos para el diligenciamiento y crítica para la MTA, según mesas con temática se define la ejecución de la operación para el 2022, lo que impide la generación de base de datos del operativo de recolección.</t>
  </si>
  <si>
    <t>Se realizó operativo telefónico de directorio, lo cual permitió la construcción del marco del rediseño del 2022, sin embargo por disposición del área temática, después de las mesas de trabajo se dispuso que el operativo no se desarrolló en el 2021 y se programa para realizarse en el 2022, de esta manera se podrán finalizar los productos de material documental, de aprendizaje y desarrollo del operativo</t>
  </si>
  <si>
    <t>Por disposición del área temática, después de las mesas de trabajo se dispuso que el operativo no se desarrolló en el 2021 y  se programa para realizarse en el 2022, finalizando los productos de material documental, de aprendizaje y desarrollo del operativo</t>
  </si>
  <si>
    <t xml:space="preserve">Mediante mesa de trabajo realizada el día 09/03/2022, La dependencia presentó Base de datos fuente de rediseño de la MTA, en la verificación realizada por parte de la OCI se observa reporte de avance cuantitativo en el cuarto trimestre, no obstante la dependencia indica que la evidencia se encuentra ubicada en el repositorio del tercer trimestre.
</t>
  </si>
  <si>
    <t>Meta con un porcentaje 10% de cumplimiento al cierre de la vigencia 2021, la dependencia indica  que por disposición del área temática el operativo no se desarrolló en el 2021 y se programa para realizarse en el 2022.</t>
  </si>
  <si>
    <t>PAI_GITLOG_19.2</t>
  </si>
  <si>
    <t>Una (1) documentación actualizada del diligenciamiento y crítica para el rediseño de la MTA y del material de aprendizaje y sistema de captura, entregada</t>
  </si>
  <si>
    <t>Se adelantó documento con los aspectos operativos para el desarrollo de la recolección de lad fuentes que hacen parte de la MTA.</t>
  </si>
  <si>
    <t>Documento borrador en Word y presentación correspondiente al material de aprendizaje</t>
  </si>
  <si>
    <t xml:space="preserve">Se generaron documentos borradores, de manual operativo, manual de crítica y presentación de novedades. </t>
  </si>
  <si>
    <t>Archivos en word con los borradores del manual operativo, manual de crítica y novedades.</t>
  </si>
  <si>
    <t>Hito no finalizado en la vigencia 2021</t>
  </si>
  <si>
    <t>PAI_GITLOG_19.3</t>
  </si>
  <si>
    <t>Una (1) base de datos del operativo de recolección de la MTA, entregada</t>
  </si>
  <si>
    <t xml:space="preserve">El operativo de campo de recolección no se llevará a cabo este año, por lo que se programa para el 2022. Este lineamientos fue generado desde temática. </t>
  </si>
  <si>
    <t>El GIT Logística y de Producción no dio inicio al presente hito durante la vigencia 2021, El operativo de campo de recolección se programa para el 2022</t>
  </si>
  <si>
    <t>PAI_GITLOG_20</t>
  </si>
  <si>
    <t>El rediseño de la muestra trimestral de comercio exterior de servicios,  favorece en la entrega de bases de datos con la calidad exigida para la dimensión de esta operación, garantizando la oportunidad y cobertura necesaria. Esta meta aporta al objetivo PEI_O1 del plan estratégico en un 98% para su cumplimiento.</t>
  </si>
  <si>
    <t>Un (1) operativo sintético para el rediseño de la Muestra Trimestral de Comercio Exterior de Servicios MTCES, realizado.</t>
  </si>
  <si>
    <t>PAI_GITLOG_20.1</t>
  </si>
  <si>
    <t>En mesa de trabajo con el equipo temático y logístico, se realiza la verificación de las fuentes que son posibles a incluir en el marco del rediseño de la MTCES, a su vez se realizan mesas de trabajo para plantear los requerimientos del formulario sintético para este operativo.</t>
  </si>
  <si>
    <t>Una base en Excel  para el directorio de la MTCES que cumple con los parametros de la investigación</t>
  </si>
  <si>
    <t>Se genera base de datos de las fuentes que cruzan con el directorio de levantamiento, de las encuestas estructurales económicas y de la MTCES para identificar las fuentes nuevas.</t>
  </si>
  <si>
    <t>Archivo de excel con la base actualizada del directorio de empresas EAS y EAC</t>
  </si>
  <si>
    <t>El operativo de la EMCES finalizó el 30 de diciembre con una cobertura del 79%</t>
  </si>
  <si>
    <t>Correo de entrega  base de datos (8 de noviembre) ,  archivo de base entregada, correo de entrega informe final operativo (31 de diciembre) y documento informe operativo.</t>
  </si>
  <si>
    <t>Para el desarrollo del operativo sintético para la muestra trimestral de comercio exterior de servicios, para esto se realiza el avance en la base de excel para la verificación del directorio y la consolidación del documento con el material de la etapa preoperativa principalmente para los procesos de aprendizaje.</t>
  </si>
  <si>
    <t>Se realiza la actualización de la información de datos de empresas, de igual forma y con esta actualización se realizan los ajustes necesarios al manual operativo, de crítica y la presentación para el levantamiento de la información de la MTCES.</t>
  </si>
  <si>
    <t>En el trascurso del IV trimestre a mediados del mes de octubre se logra la definición del documentos de requerimientos de recolección y los requerimientos de funcionalidad de el formulario, pero desde este momento por el ataque cibernético, se suspendió la generación de la documentación de crítica y el material de aprendizaje y captura dentro de los tiempos estimados en la meta.</t>
  </si>
  <si>
    <t>Debido a los problemas de convocatoria, aprendizaje y selección, la recolección no fue posible realizarla en el tiempo estimado, por ende se realiza la entrega de la base preliminar, para el 2022 se continúa con el cierre del operativo del levantamiento del directorio, el cual permitirá tener la nueva muestra para el rediseño de la EMCES, finalizando el operativo el 30 de diciembre de 2022</t>
  </si>
  <si>
    <t>La dependencia presenta: Correo de entrega base de datos, archivo de base entregada, correo de entrega informe final operativo y documento informe operativo. Se reporta y dispone evidencia con avance del 100% de cumplimiento del hito,</t>
  </si>
  <si>
    <t xml:space="preserve">La dependencia reporta Meta con un porcentaje 97% de cumplimiento al cierre de la vigencia 2021, la cual justificó las situaciones que conllevaron ese incumplimiento, se precisó dar continuidad en el 2022
</t>
  </si>
  <si>
    <t>PAI_GITLOG_20.2</t>
  </si>
  <si>
    <t>Una (1) documentación actualizada del diligenciamiento y crítica para el rediseño de la MTCES y del material de aprendizaje y sistema de captura, entregada</t>
  </si>
  <si>
    <t>Se avanza en el documento de aprendizaje como presentación y manual operativo para el desarrollo del proceso de aprendizaje y posterior al operativo.</t>
  </si>
  <si>
    <t xml:space="preserve">Se elaboró el manual operativo, manual de crítica, presentación y material para proceso de capacitación.  </t>
  </si>
  <si>
    <t>Archivos word con los documentos borrador de manual operativo y manual de crítica al igual que una presentación con el levantamiento de información de la MTCES.</t>
  </si>
  <si>
    <t>Se logra el desarrollo con la oficina de sistemas del formulario de recolección y sus requerimientos, al igual se cumplió con la entrega del material documental para los procesos de aprendizaje, así como las especificaciones para el sistema de captura..</t>
  </si>
  <si>
    <t>Correo 22 de diciembre 2022 de entrega de archivo de los requerimientos de funcionalidad del operativo. Archivo adjunto Excel de funcionalidad del operativo y archivo de funcionalidad de asignación de usuarios masivos.</t>
  </si>
  <si>
    <t>El GIT Logística y de Producción presenta archivo adjunto Excel de funcionalidad del operativo y archivo de funcionalidad de asignación de usuarios masivos. Se reporta y dispone evidencia con avance del 100% de cumplimiento del hito.</t>
  </si>
  <si>
    <t>PAI_GITLOG_20.3</t>
  </si>
  <si>
    <t>Una (1) base de datos del operativo de recolección de la MTCES, entregada</t>
  </si>
  <si>
    <t xml:space="preserve">Se realizan pruebas de funcionalidad para el aplicativo de levantamiento de directorio con compromiso de entrega para el 19 de octubre. Estaria pendiente el desarrollo del aplicativo de rediseño el cual esta planteado para el mes de noviembre y diciembre. </t>
  </si>
  <si>
    <t>Archivo de excel con la base actualizada del directorio de empresas.directorio EAS y EAC</t>
  </si>
  <si>
    <t>La última base de datos se entregó el 08 de noviembre correspondiente al 3er trim/2021 de la MTCES, el 30 de diciembre se realizó una entrega parcial de la base de datos del Levantamiento de Directorio de la Encuesta Mensual de Comercio Exterior de Servicios EMCES.</t>
  </si>
  <si>
    <t>Base preliminar de EMCES entregada</t>
  </si>
  <si>
    <t>El porcentaje de cumplimiento alcanzado por la dependencia es del 95%, El GIT Logística indica en las observaciones que la última base de datos se entregó el 08 de noviembre correspondiente al 3er trim/2021 de la MTCES,</t>
  </si>
  <si>
    <t>PAI_GITLOG_21</t>
  </si>
  <si>
    <t>Una (1)  propuesta para implementar las mejoras en los aplicativos de captura y análisis en las investigaciones ESAG y SIPSA, finalizada</t>
  </si>
  <si>
    <t>PAI_GITLOG_21.1</t>
  </si>
  <si>
    <t>Un (1) documento según requerimientos necesarios para cada investigación, para la entrega, socialización y articulación con la oficina de sistemas, entregado.</t>
  </si>
  <si>
    <t>Se hizo entrega al área de sistemas el documento de las especificaciones necesarias a los aplicativos</t>
  </si>
  <si>
    <t xml:space="preserve">Documento en Word con especificaciones a Sistemas </t>
  </si>
  <si>
    <t xml:space="preserve">El avance a la meta se realiza con proyección al área de sistemas del documento con las especificaciones técnicas de los aplicativos de captura de la información y análisis de la misma, con este se adelantan las pruebas escritorio de la funcionalidad por medio de formato donde se registran las principales novedades, y de estas novedades se programan mesas de trabajo para la retroalimentación y acuerdo de trabajo para el desarrollo de estos aplicativos. </t>
  </si>
  <si>
    <t>Se consolidan los documentos soporte de las mejoras a realizar en los aplicativos de captura y análisis en las investigaciones de ESAG y SIPSA, y dado los inconvenientes tecnológicos presentados en este trimestre, no se logra con el porcentaje esperado de avance.</t>
  </si>
  <si>
    <t>Debido al inconveniente tecnológico, se suspendió el avance de los desarrollos de los aplicativos de SIPSA y ESAG. Dado lo anterior la meta solo llegaría en su alcance hasta  la  consolidación de los documentos soporte con as mejoras a realizar en los aplicativos de captura y análisis en las investigaciones de ESAG y SIPSA.</t>
  </si>
  <si>
    <t>Debido al inconveniente presentado por la OSIS desde el mes de septiembre por los servidores de la entidad y posteriormente en el mes de noviembre por el inconveniente tecnológico, se suspendió el avance de los desarrollos de los aplicativos de SIPSA y ESAG, pero dados los procesos de recuperación de las bases de información por parte de la OSIS, estos hitos se culminan en el 2022 con personal de planta para su ejecución.</t>
  </si>
  <si>
    <t>ADQUISICIÓN DE BIENES Y SERVICIOS - BASES DE DATOS DE LA TEMÁTICA AGROPECUARIA - LEVANTAMIENTO DE INFORMACIÓN ESTADÍSTICA CON CALIDAD, COBERTURA Y OPORTUNIDAD NACIONAL</t>
  </si>
  <si>
    <t>BASES DE DATOS DE LA TEMÁTICA AGROPECUARIA</t>
  </si>
  <si>
    <t xml:space="preserve">AGROPECUARIA_2019_SIPSA </t>
  </si>
  <si>
    <t>Meta con un porcentaje 25% de cumplimiento al cierre de la vigencia 2021, la dependencia justificó las situaciones que conllevaron ese incumplimiento debido al incidente tecnológico de noviembre de 2021, asimismo indico la culminación de los hitos en el 2022 con personal de planta para su ejecución.</t>
  </si>
  <si>
    <t>PAI_GITLOG_21.2</t>
  </si>
  <si>
    <t>Un (1) documento con el desarrollo y/o mejora de los aplicativos, pruebas de escritorio, entregado</t>
  </si>
  <si>
    <t>Formato donde se registran las modificaciones y novedades que han registrado las pruebas al aplicativo en fase desarrollo</t>
  </si>
  <si>
    <t>Se reaiza el avance de los documentos con las pruebas realizadas de los aplicativos</t>
  </si>
  <si>
    <t>Documento en word - Pruebas solicitudes de los requerimientos a sistemas 2021</t>
  </si>
  <si>
    <t>Hito no finalizado en la vigencia 2021.</t>
  </si>
  <si>
    <t>PAI_GITLOG_21.3</t>
  </si>
  <si>
    <t>Un (1) documento con el resultado de las pruebas del diseño de los nuevos instrumentos de recolección, finalizado</t>
  </si>
  <si>
    <t>Se realizaron mesas de trabajo para la socialización de los resultados parciales a los aplicativos y sus pruebas realizadas.</t>
  </si>
  <si>
    <t xml:space="preserve">Retroalimentación con el area de Sistema con los resultados a las pruebas de los aplicativos </t>
  </si>
  <si>
    <t>Se realiza el avance del documento con las pruebas realizadas al aplicativo de recoleccion</t>
  </si>
  <si>
    <t>Archivo de excel con el formato de pruebas realizadas a ESAG. 
20210714_Formato matriz de pruebas ESAG
Archivo de excel con el formato de pruebas realizadas a SIPSA 7/24.
20210714_Formato matriz de pruebas7_24</t>
  </si>
  <si>
    <t>PAI_GITLOG_22</t>
  </si>
  <si>
    <t>El inicio de la recolección paralela de SIPSA 7/24 rediseñada, garantiza el cumplimiento de una meta innegociable y tiene un aporte directo al objetivo PEI_O1 aportando en un 98% para su cumplimiento.</t>
  </si>
  <si>
    <t>Un (1) operativo paralelo de abastecimiento SIPSA 7/24 que mida la totalidad de vehículos que ingresan a las centrales mayoristas, finalizado</t>
  </si>
  <si>
    <t>PAI_GITLOG_22.1</t>
  </si>
  <si>
    <t>Una (1) documentación de la planeación y desarrollo de instrumentos de captura, entregado</t>
  </si>
  <si>
    <t>Un documento en Word con las especificaciones del aplicativo de captura</t>
  </si>
  <si>
    <t>En el operativo paralelo de  abastecimiento SIPSA 7/24 se establece el documento con las especificaciones del operativo de recolección y las caracteristicas del aplicativo de captura, al igual la proyección de la ficha operativa en la cual se realiza la convocatoria del personal operativo la cual se encuentran en proceso de pruebas y selección.</t>
  </si>
  <si>
    <t>Se realizan los procesos correspondientes de selección, capacitación y contratación del personal requerido para la ejecución de la operación, de igual forma la recolección de información con algunos inconvenientes de contratación y cobertura que se cubrirán el octubre y se logra el total del porcentaje para el siguiente trimestre.</t>
  </si>
  <si>
    <t>Se logra el cumplimiento de la meta dando ejecución a los procesos de selección de personal requerido cumplimento en su totalidad posterior al inicio del operativo, de esta forma se logra la recolección de la información dentro de los tiempos requeridos.</t>
  </si>
  <si>
    <t>De acuerdo a lo reportado y las evidencias que se presentan, la dependencia da por cumplida la meta: "Un (1) operativo paralelo de abastecimiento SIPSA 7/24 que mida la totalidad de vehículos que ingresan a las centrales mayoristas".</t>
  </si>
  <si>
    <t>PAI_GITLOG_22.2</t>
  </si>
  <si>
    <t>Documentación de la convocatoria, entrenamiento, selección y contratación de personal, publicada</t>
  </si>
  <si>
    <t>Se hace entrega de la ficha operativa para la publicación de la convocatoria</t>
  </si>
  <si>
    <t>Ficha operativa con la que se hace la convocatoria</t>
  </si>
  <si>
    <t xml:space="preserve">Documentos necesarios para la publicacion de la convocatoria y entrenamiento del personal </t>
  </si>
  <si>
    <t xml:space="preserve">Documento en word con la ficha técnica de la convocatoria del personal.
Documento en word con la infografía de SIPSA 7/24 </t>
  </si>
  <si>
    <t>Se realiza el proceso de convocatoria, entrenamiento, selección y contratación del personal requerido para el operativo, iniciando con un faltante de personal del 10% pero en el mes de octubre completado y realizando la cobertura esperada.</t>
  </si>
  <si>
    <t>Documentos del proceso de convocatoria, selección y contratación del personal.</t>
  </si>
  <si>
    <t>De acuerdo a la verificación documental realizada se evidenciaron documentos de convocatoria, selección y contratación del personal, se reporta y dispone evidencia con avance del 100% de cumplimiento del hito.</t>
  </si>
  <si>
    <t>PAI_GITLOG_22.3</t>
  </si>
  <si>
    <t>Una (1) base de datos de la recolección de información, entregada</t>
  </si>
  <si>
    <t>Se realiza el consolidado de la base de datos del operativo de campo.</t>
  </si>
  <si>
    <t>Archivo excel con la base de datos operativo de 7/24 septiembre</t>
  </si>
  <si>
    <t>Se realiza la operación de SISAP 7-24 y se consolida la información del operativo para el mes de septiembre con el 100% del equipo operativo.</t>
  </si>
  <si>
    <t>Base de operativo SIPSA 724 septiembre
Ficha técnica de operaciones estadísticas 724
Infografía 724</t>
  </si>
  <si>
    <t>El GIT Logística y de Producción presenta Base de operativo SIPSA 724 septiembre, Ficha técnica de operaciones estadísticas 724 e Infografía 724, se reporta y dispone evidencia con avance del 100% de cumplimiento del hito.</t>
  </si>
  <si>
    <t>Dirección de Difusión, Comunicación y Cultura Estadística - DICE</t>
  </si>
  <si>
    <t>PAI_DICE_1</t>
  </si>
  <si>
    <t>Las herramientas de visualización de datos aportarán al 100% al cumplimiento del objetivo estratégico, son uno de los entregables para el cumplimiento de los 15 nuevos productos y servicios que implementan investigación y desarrollo (meta del Plan Estratégico Institucional PEI_E23).</t>
  </si>
  <si>
    <t>Seis (6) herramientas de visualización de datos para la difusión de información estadística producida por el DANE, implementado</t>
  </si>
  <si>
    <t>PAI_DICE_1.1</t>
  </si>
  <si>
    <t xml:space="preserve">Una (1) herramienta de visualización de datos con su documento de descripción - Implementadas </t>
  </si>
  <si>
    <t>La Dirección de Difusón entregó el visor de datos de Censo Habitantes de la Calle (CHC) que se encuenta publicado en la página web del DANE el 31 de marzo de 2021 en el link: https://www.dane.gov.co/index.php/estadisticas-por-tema/demografia-y-poblacion/censo-habitantes-de-la-calle</t>
  </si>
  <si>
    <t>\\systema20\Seg_Planes_institucionales\02_DICE\Plan de Acción 2021\PAI_DICE_1\PAI_DICE_1.1\I. TRIMESTRE</t>
  </si>
  <si>
    <t xml:space="preserve">En el mes de marzo se realizó la entrega de la primer herramienta de visualización de datos denominda: Visor de datos del Censo de Habitantes de Calle: https://www.dane.gov.co/index.php/estadisticas-por-tema/demografia-y-
</t>
  </si>
  <si>
    <r>
      <t xml:space="preserve">Para el primer semestre del 2021 se han entregado los siguientes visores de datos: 
</t>
    </r>
    <r>
      <rPr>
        <b/>
        <sz val="14"/>
        <color theme="1"/>
        <rFont val="Segoe UI"/>
        <family val="2"/>
      </rPr>
      <t xml:space="preserve">I - Trimestre: </t>
    </r>
    <r>
      <rPr>
        <sz val="14"/>
        <color theme="1"/>
        <rFont val="Segoe UI"/>
        <family val="2"/>
      </rPr>
      <t xml:space="preserve">
1. Visor de datos del Censo de Habitantes de Calle 
</t>
    </r>
    <r>
      <rPr>
        <b/>
        <sz val="14"/>
        <color theme="1"/>
        <rFont val="Segoe UI"/>
        <family val="2"/>
      </rPr>
      <t xml:space="preserve">II- Trimestre. </t>
    </r>
    <r>
      <rPr>
        <sz val="14"/>
        <color theme="1"/>
        <rFont val="Segoe UI"/>
        <family val="2"/>
      </rPr>
      <t xml:space="preserve">
2. Visor de datos Población Ocupada por Actividad Económica  
3. Visor SIPSA (en desarrollo, se realizará la entrega en el mes de Julio).</t>
    </r>
  </si>
  <si>
    <t xml:space="preserve">Para el primer semestre del 2021 se han entregado los siguientes visores de datos: 
I - Trimestre: 
1. Visor de datos del Censo de Habitantes de Calle 2020 (Finalizado).
II- Trimestre. 
2. Visor de datos Población Ocupada por Actividad Económica  (Finalizado).
III - Trimestre.
3. Censo Económico - Conteo de Unidades Económicas (Finalizado).
4. Visor datos SIPSA - Este visor aún se encuentra en desarrollo teniendo en cuenta que se le van a implementar más variables que permitan una mayor cobertura de información.
5. Visor de pobreza - En desarrollo. 
</t>
  </si>
  <si>
    <t>Para el primer semestre del 2021 se han entregado los siguientes visores de datos: 
I - Trimestre: 
1. Visor de datos del Censo de Habitantes de Calle 2020 (Finalizado).
II- Trimestre. 
2. Visor de datos Población Ocupada por Actividad Económica  (Finalizado).
3. Censo Económico - Conteo de Unidades Económicas (Finalizado).
III- Trimestre 
4. Visor datos SIPSA - Este visor aún se encuentra - Desarrollado
5. Visor de pobreza  y condiciones de vida- Desarrollado
6. Censo de Habitantes de Calle 2021 - Desarrollado</t>
  </si>
  <si>
    <t>FORTALECIMIENTO DE LA DIFUSIÓN</t>
  </si>
  <si>
    <t xml:space="preserve">SERVICIO DE INFORMACIÓN IMPLEMENTADO </t>
  </si>
  <si>
    <t>C-0401-1003-29-0-0401102-02</t>
  </si>
  <si>
    <t>FORT_DIFUSION_2021_DIF</t>
  </si>
  <si>
    <t>Hito finalizado II trimestre 2021 de acuerdo a lo planeado. Se cumplió mediante la elaboración e implementación de la herramienta de visualización de datos con su documento de descripción.</t>
  </si>
  <si>
    <t>Meta finalizada según lo planeado. Se cumplió con la elaboración de seis (6) herramientas de visualización de datos para la difusión de información estadística producida por la Entidad. La información resultante se pude observar en el link: https://www.dane.gov.co/index.php/estadisticas-por-tema
Se sugiere como buena práctica; que los documentos elaborados, incluyan fecha de elaboración, el registro de quienes elaboran, revisan y aprueban.</t>
  </si>
  <si>
    <t>PAI_DICE_1.2</t>
  </si>
  <si>
    <t xml:space="preserve">Dos (2) herramientas de visualización de datos con su documento de descripción - Implementadas </t>
  </si>
  <si>
    <t>En el segundo trimestre se entregó una (1) herramienta de visualización de datos finalizada y otra en desarrollo:
A. Visor de datos Población Ocupada por Actividad Económica (publicado en sitio web el 18 de junio de 2021): 
Los datos que presenta este visor, muestran la información de la población ocupada para el total nacional por trimestres fijos desde el 2015 hasta 2021 junto con su desagregación por sexo. Igualmente presenta la población ocupada de 23 ciudades capitales y sus áreas metropolitanas obtenida a partir de la Gran Encuesta Integrada de Hogares – GEIH. Esta información se encuentra clasificada según la CIIU Rev. 4 A.C., que hace referencia a la «Clasificación Industrial Internacional Uniforme» de todas las actividades económicas.
Soporte: https://sitios.dane.gov.co/poblacion_ocupada/
B. Visor SIPSA: (en fase de desarrollo para ser publicada en julio). 
Permite consultar y explorar la información actualizada sobre los precios mayoristas de los principales productos agrícolas que componen la canasta de los alimentos del país a través de gráficos interactivos.
Soporte: Documento descripción del visor.</t>
  </si>
  <si>
    <t>\\systema20\Seg_Planes_institucionales\02_DICE\Plan de Acción 2021\PAI_DICE_1\PAI_DICE_1.2\II TRIMESTRE</t>
  </si>
  <si>
    <t>Para el III trimestre se cumple con la entrega de las siguientes herramientas de visualización de datos: 
A. VISOR DE DATOS POBLACIÓN OCUPADA POR ACTIVIDAD ECONÓMICA.
Nota: reportado en el trimestre anterior. Se relaciona para informar los 2 visores que se entregan como parte del HITO. 
B. CENSO ECONÓMICO - CONTEO DE UNIDADES ECONÓMICAS.
https://sitios.dane.gov.co/visor-conteo/</t>
  </si>
  <si>
    <t>VISOR DE DATOS CE_CONTEO UNIDADES ECONÓMICAS.pdf</t>
  </si>
  <si>
    <t xml:space="preserve">Hito finalizado III semestre 2021 de acuerdo a lo planeado. (De acuerdo a la verificación documental realizada, se evidenciaron dos (2) documentos visor 2.0 de julio y septiembre de 2021, lo cual muestra que las evidencias son adecuadas; la disponibilidad de las mismas fue aportada durante el seguimiento en mesa de trabajo, el producto resultante se puede consultar en el siguiente link. https://www.dane.gov.co/index.php/estadisticas-por-tema  </t>
  </si>
  <si>
    <t>PAI_DICE_1.3</t>
  </si>
  <si>
    <t xml:space="preserve">Tres (3) herramientas de visualización de datos con su documento de descripción - Implementadas </t>
  </si>
  <si>
    <t xml:space="preserve">Para el III trimestre en fase de desarrollo se encuentran los siguientes visores: 
Visor datos SIPSA - Este visor aún se encuentra en desarrollo teniendo en cuenta que se le van a implementar más variables que permitan una mayor cobertura de información.
Visor de Pobreza - https://sitios.dane.gov.co/pobreza/: En desarrollo, se publicará finalizado en el mes de noviembre.
</t>
  </si>
  <si>
    <t>VISOR SIPSA
VISUALIZADOR DE DATOS POBREZA</t>
  </si>
  <si>
    <t>4. Visor datos SIPSA - Este visor aún se encuentra - Desarrollado
5. Visor de pobreza  y condiciones de vida- Desarrollado
6. Censo de Habitantes de Calle 2021 - Desarrollado</t>
  </si>
  <si>
    <t>Informe - Visor datos SIPSA - Este visor aún se encuentra - Desarrollado
Informe - Visor de pobreza  y condiciones de vida- Desarrollado
Informe - Censo de Habitantes de Calle 2021 - Desarrollado</t>
  </si>
  <si>
    <t xml:space="preserve">Hito finalizado IV trimestre 2021 de acuerdo a lo planeado. (De acuerdo a la verificación documental realizada, se evidenciaron tres (3) documentos herramientas de visualización de datos con su documento de descripción , lo cual muestra que las evidencias son adecuadas; la disponibilidad de las mismas en el repositorio asignado por la OPLAN.) </t>
  </si>
  <si>
    <t>PAI_DICE_2</t>
  </si>
  <si>
    <t>La APP aporta al 100% en el cumplimiento del objetivo estratégico, es uno de los entregables para el cumplimiento de los 15 nuevos productos y servicios que implementan investigación y desarrollo (meta del Plan Estratégico Institucional PEI_E23) y a la creación de nuevos canales de comunicación (PEI_E15)</t>
  </si>
  <si>
    <t>Una (1) aplicación móvil desarrollada para la  difusión de información del Sistema de Información de Precios y Abastecimiento del Sector Agropecuario, implementado</t>
  </si>
  <si>
    <t>PAI_DICE_2.1</t>
  </si>
  <si>
    <t>Un (1) desarrollo - Implementada</t>
  </si>
  <si>
    <r>
      <t xml:space="preserve">Se entregó la documentación de la fase de desarrollo para la App SIPSA. Esta información se encuentra en repositorio GitLab (codeversion) espacio asignado por la Oficina de Sistemas para el almacenamiento. 
A. Arquitectura para el desarrollo de software (clean_architecture): son los recursos necesarios para la escabilidad, reusabilidad y pruebas de código. 
B. Guía para la configuración de la APP SIPSA en IMAC e instalación por escritorio remoto.
C. Contenido wiki (medio que permite almacenar la documentación técnica): La  wiki  es  fundamental  porque  permite  evidenciar  y  conservar  el  histórico  de  la  documentación técnica, la cual se va ajustando de forma dinámica y a medida que avanza el proyecto. Al ingresar a la wiki se observará la siguiente estructura y contenido:
• Menú. 
• Alcance. 
• Antecedentes. 
• Datos.
D. Código fuente: El  código  fuente  es  el  corazón  del  proyecto  y  permite  que  futuros desarrolladores  puedan  continuar con  la  modificación  o  adición  de  nuevas funcionales  e  incluso  facilitar  la  fase  de  soporte  y mantenimiento del software. 
</t>
    </r>
    <r>
      <rPr>
        <u/>
        <sz val="14"/>
        <color theme="1"/>
        <rFont val="Segoe UI"/>
        <family val="2"/>
      </rPr>
      <t xml:space="preserve">
Nota: Para ingresar al repositorio se solicita un usuario y contraseña, los cuales son asignados al equipo de desarrollo de software. </t>
    </r>
    <r>
      <rPr>
        <sz val="14"/>
        <color theme="1"/>
        <rFont val="Segoe UI"/>
        <family val="2"/>
      </rPr>
      <t xml:space="preserve">
</t>
    </r>
  </si>
  <si>
    <t>\\systema20\Seg_Planes_institucionales\02_DICE\Plan de Acción 2021\PAI_DICE_2\PAI_DICE_2.1</t>
  </si>
  <si>
    <t xml:space="preserve">Se realiza la entrega actualizada y en versión final de la guía de instalación.
</t>
  </si>
  <si>
    <t>Instalación APP SIPSA.</t>
  </si>
  <si>
    <t xml:space="preserve">Las aplicación móvil para la  difusión de información del Sistema de Información de Precios y Abastecimiento del Sector Agropecuario - SIPSA está en la fase de desarrollo. Se entregó en repositorio autorizado por la Oficina de Sistemas la sigueinte documentación:
A. Arquitectura para el desarrollo de software (clean_architecture).
B. Guía para la configuración de la APP SIPSA en IMAC e instalación por escritorio remoto.
C. Contenido wiki
D. Código fuente </t>
  </si>
  <si>
    <t>La App móvil de SIPSA para el componente de precios mayoristas se encuentra desarrollada para móviles con Sistema Operativo Android; en el mes de septiembre se entrega  la guía de instalación, la cual permite a los usuarios visualizar la app en los dispositivos móviles;  adicional se entrega demo en vídeo de la app realizado en un emulador Nexus 5X, generado con la herramienta Android Studio. El emulador permite visualizar los avances de la app sin necesidad de instalarla. 
Ver vídeo anexo.
Actualmente se están desarrollando las fases de pruebas a cada una de las siguientes funcionalidades:
• Bienvenida – Inicio.
• Productos.
• Mercados.
• Top – precio.
• Top – Variación.
• Historias.
• Preferidos.
• Información.
Las pruebas se realizan mediante un formato que consolida la siguiente información y que es requisito previo para la entrega de la App.
1. Información del proyecto.
2. Información general del solicitante.
3. información de la persona que realiza las pruebas.
4. Control de versiones, revisiones y aprobaciones del documento.
5. Configuración de pruebas: nombre del ambiente; por ejemplo, si se realizó en móvil o emulador con Android Studio.
6. Resultado: en esta parte se define si es aprobado o desaprobado, en este último caso se informa la falla que se presenta y se corrige dentro del ciclo de desarrollo de software.</t>
  </si>
  <si>
    <t xml:space="preserve">La APP móvil de SIPSA para el componente de precios mayoristas se encuentra desarrollada para móviles con Sistema Operativo Android y tiene entre otras las siguientes funcionalidades:
• Bienvenida – Inicio.
• Productos.
• Mercados.
• Top – precio.
• Top – Variación.
• Historias.
• Preferidos.
• Información.
Las pruebas se realizaron durante el último trimestre del año mostraron resultados óptimos en cada una de las funcionalidades propuestas, por lo que una vez se restablezcan todos los servicios informáticos de la entidad se pondrá la App a disposición de los ciudadanos. 
</t>
  </si>
  <si>
    <t>Debido al acceso forzoso al sistema informático del DANE, entidad no ha puesto la App a disposición de los ciudadanos. Se reporta el 95% (desarrollada y con pruebas optimas) y un 5% faltante referente a la disposición de la app a los ciudadanos.</t>
  </si>
  <si>
    <t>SERVICIO DE INFORMACIÓN IMPLEMENTADO</t>
  </si>
  <si>
    <t xml:space="preserve">Hito finalizado III trimestre 2021 de acuerdo a lo planeado. (De acuerdo a la verificación documental realizada, se evidenció desarrollo aplicación móvil, lo cual muestra que la evidencia es adecuada; la disponibilidad de las mismas en el repositorio asignado por la OPLAN.) </t>
  </si>
  <si>
    <t>Meta no alcanzó el 100% respecto a lo programado, las situaciones que conllevaron al incumplimiento fue el incidente tecnológico.
Se recomienda considerar para la vigencia 2022 realizar las gestiones para poner a disposición de la app a los ciudadanos; aplicación móvil desarrollada para la  difusión de información del Sistema de Información de Precios y Abastecimiento del Sector Agropecuario.</t>
  </si>
  <si>
    <t>PAI_DICE_2.2</t>
  </si>
  <si>
    <t>Una (1) fase de pruebas  - Implementada</t>
  </si>
  <si>
    <t xml:space="preserve">Se actualizaron las funcionalidades de productos, mercados, top precios y top variación con el valor de la variación.  La Oficina de Sistemas actualizó el servicio SDMX con el precio anterior y con base en esto se puede calcular la variación teniendo en cuenta el precio actual. Se diligenció la matriz de pruebas para hacer el seguimiento a la  verificación de cada una de las funcionalidades propuestas y el chequeo de los datos que se visualizan al usuario.  Se entrega vídeo demo de la app en emulador que evidencia el desarrollo y pruebas realizadas.
Anexo: Vídeo presentación emulador app SIPSA.
Anexo: formato_prueba_funcional_app_SIPSA.
Nota: La documentación técnica y el código fuente se encuentran actualizados en el repositorio asignado al proyecto (para el ingreso, requiere de autenticación del equipo de desarrollo de software). 
</t>
  </si>
  <si>
    <t>EMULADOR APP SIPSA
ANEXO 5_formato_prueba_funcional_app_sipsa (1)</t>
  </si>
  <si>
    <t>Se realizaron las pruebas a cada una de las siguientes funcionalidades:
• Bienvenida – Inicio.
• Productos.
• Mercados.
• Top – precio.
• Top – Variación.
• Historias.
• Preferidos.
• Información.
Las pruebas realizadas sobre la App móvil SIPSA mostraron resultados óptimos en cada una de las funcionalidades propuestas, por lo que una vez se restablezcan todos los servicios informáticos de la entidad se pondrá la App a disposición de los ciudadanos, previa verificación de los datos.</t>
  </si>
  <si>
    <t>formato_prueba_funcional_app_sipsa (2)</t>
  </si>
  <si>
    <t xml:space="preserve">Hito finalizado III trimestre 2021 de acuerdo a lo planeado. (De acuerdo a la verificación documental realizada, se evidenciaron dos (2) documentos herramientas de visualización de datos con su documento de descripción , lo cual muestra que las evidencias son adecuadas; la disponibilidad de las mismas en el repositorio asignado por la OPLAN.) </t>
  </si>
  <si>
    <t>PAI_DICE_2.3</t>
  </si>
  <si>
    <t>Una (1) App  - Implementada</t>
  </si>
  <si>
    <t>La app sipsa se encuentra desarrollada y con resultados de pruebas optimas. Se entrega  la guía de instalación, la cual permite a los usuarios visualizar la app en los dispositivos móviles;  adicional se entrega demo en vídeo de la app realizado en un emulador Nexus 5X, generado con la herramienta Android Studio. El emulador permite visualizar el desarrolo dela app. 
Debido al acceso forzoso al sistema informático del DANE la app se pondrá a disposición del publico en el 2022.</t>
  </si>
  <si>
    <t>instalacion_app_sipsa 
EMULADOR APP SIPSA</t>
  </si>
  <si>
    <t xml:space="preserve">Hito finalizado IV trimestre 2021 de acuerdo a lo planeado. (De acuerdo a la verificación documental realizada, se evidenciaron documentos y video  que dan respuesta a que la APP SIPSA se encuentra desarrollada y con resultados de pruebas, lo cual muestra que las evidencias son adecuadas; la disponibilidad de las mismas en el repositorio asignado por la OPLAN.) </t>
  </si>
  <si>
    <t>PAI_DICE_3</t>
  </si>
  <si>
    <t>El desarrollo de una realidad aumentada aporta al 100% al cumplimiento de la estrategia de accesibilidad, dado que es uno de los entregables para el cumplimiento de los 15 nuevos productos y servicios que implementan investigación y desarrollo (meta del Plan Estratégico Institucional PEI_E23).</t>
  </si>
  <si>
    <t>Una (1) herramienta de realidad aumentada aplicada a por lo menos una investigación del DANE, implementada</t>
  </si>
  <si>
    <t>PAI_DICE_3.1</t>
  </si>
  <si>
    <t>Un (1) diseño de la propuesta de la herramienta finalizado</t>
  </si>
  <si>
    <t xml:space="preserve">La fase de diseño del proyecto de realidad aumentada inició con la exploración de diferentes tecnologías para escoger la más propicia para el proyecto. En esta fase se entregan los siguientes productos: 
• Inicio de pruebas en ACORDE (app de google) 
• Validación del reconocimiento de marcadores 
• Arquitectura inicial del proyecto
• Bocetos que describen la funcionalidad de cada pantalla. 
</t>
  </si>
  <si>
    <t>\\systema20\Seg_Planes_institucionales\02_DICE\Plan de Acción 2021\PAI_DICE_3\PAI_DICE_3.1\II TRIMESTRE</t>
  </si>
  <si>
    <t xml:space="preserve">Se entrega la actualización de la propuesta para el aplicativo. 
Anexo. Realidad aumentada_prototipo-Sep </t>
  </si>
  <si>
    <t xml:space="preserve">Realidad aumentada_prototipo-Sep
Realidad aumentada_sep </t>
  </si>
  <si>
    <t xml:space="preserve">La fase de diseño del proyecto de realidad aumentada inició con la exploración de diferentes tecnologías para escoger la más propicia para el proyecto. En esta fase se entregan los siguientes productos: 
• Inicio de pruebas en ACORDE (app de google) 
• Validación del reconocimiento de marcadores 
• Arquitectura inicial del proyecto
• Bocetos que describen la funcionalidad de cada pantalla. </t>
  </si>
  <si>
    <t xml:space="preserve">La app se encuentra en fase de puebas. A la fecha ya se puede visualizar el desarrollo en los moviles de prueba incluido el prototipo de reconocimiento facial para encuestador. </t>
  </si>
  <si>
    <t xml:space="preserve">Actualmente se encuentra en fase de desarrollo: debido al acceso forzoso al sistema informático del DANE, el desarrollo total del proyecto de realidad aumentada no pudo culminarse por no disponer de la infraestructura(servidores de aplicación, ftp y servicios)  e información requerida para el proyecto(registros del personal operativo de las diferentes encuestas)
A la fecha se han realizado las siguientes actividades:
1. Fase de análisis:
Se realizó la exploración de diferentes tecnologías para escoger en cuál de ellas se va a implementar la realidad aumentada. Adicionalmente para esta fase se ejecutaron las siguientes acciones:
- Realización de pruebas en ARCORE (App de google) 
-Exploración de la librería OpenCV (Open Computer Visión).
- Detección y reconocimiento de personas
- Validación del reconocimiento de marcadores
- Arquitectura del proyecto
La propuesta del proyecto de realidad aumentada tiene dos funciones principales, detección y reconocimiento facial, esto con el fin de implementar una App que permita el reconocimiento de encuestadores y muestre la información de la encuesta a la cual está asociado el encuestador. Con el estudio de herramientas como Arcore y OpenCv se espera a corto plazo poder generar nuevos marcadores (a partir del logo del DANE y logos de operaciones) y con esto escalar la aplicación a un mayor nivel.
Se entregó en la FASE DE ANALISIS los prototipos que son la base de la propuesta inicial de la versión RA. Se revisó la API ARCore y la liberación OpenCV en relación con el tracking de los objetos y detención y reconocimiento de imágenes respectivamente.
2. Fase de diseño
En la fase de diseño se entregó el prototipo de pantallas gráficas para la definición de estándares y usabilidad de producto.
3. Fase de desarrollo
En esta fase se están desarrollando tres herramientas necesarias para poder implementar todo el proyecto de realidad aumentada.
a. App Android (detección y reconocimiento facial)
Se está trabajando con javavc que es un empaquetado con librerías de visión por computadora o artificial para la implementación de la fase de reconocimiento utilizando OpenCV.
Se trabajó en la estructuración del proyecto, arquitectura MVP,  se está utilizando el navigation component.
Se codificó el 90% de la navegación de la aplicación Android y se realizó el desarrollo para detección de rostros y se está trabajando en los servicios y entrenador para el reconocimiento facial.
Se hicieron ajustes de estilos, se parametrizó la configuración inicial del proyecto, se realizó la actualización de la estructura del proyecto a nivel de templates del core y a nivel de apps, se realizaron tareas para el desarrollo del entrenamiento desde la camera web y adicionalmente se desarrolló la funcionalidad para conexión a servidor ftp, archivo ftp.py.
b. Entrenador (aplicación python)
Esta aplicación permitirá entrenar los modelos y generar las bases de datos con la información de los landsmarks (puntos de interés) de los rostros de los encuestadores. A la fecha se encuentra en un 80% de avance:
• Desarrollo de entrenamiento desde video, avance 90%.
• Desarrollo de entrenamiento con cámara avance, 90%.
• Validación del entrenamiento avance 70%.
• Carga de videos, avance 60%.
Nota: esta aplicación necesita de un servidor ftp el cual no ha sido posible tener por la contingencia del surgida frente al acceso forzoso al sistema informático del DANE del martes 9 de noviembre.
c. Servicios (servicios Rest para consulta por número de cedula y proceso de reconocimiento facial)
Estos servicios son la capa que permite conectar la App con la base de datos de landmarks y la información de registros del personal operativo de las diferentes encuestas por número de cédula.
Se entregó vídeo demo de la app en emulador que evidencia el desarrollo y pruebas realizadas.
</t>
  </si>
  <si>
    <t>Debido al acceso forzoso al sistema informático del DANE, el desarrollo total del proyecto de realidad aumentada no pudo culminarse por no disponer de la infraestructura(servidores de aplicación, ftp y servicios)  e información requerida para el proyecto(registros del personal operativo de las diferentes encuestas)</t>
  </si>
  <si>
    <t xml:space="preserve">Hito finalizado IIi trimestre 2021 de acuerdo a lo planeado. (De acuerdo a la verificación documental realizada, se evidenciaron documentos y video   que dan respuesta a que la APP SIPSA se encuentra desarrollada y con resultados de pruebas, lo cual muestra que las evidencias son adecuadas; la disponibilidad de las mismas fue aportada durante el seguimiento en mesa de trabajo.) </t>
  </si>
  <si>
    <t>Meta no alcanzó el 100% respecto a lo programado,  las situaciones que conllevaron al incumplimiento fue el incidente tecnológico.
Se recomienda considerar para la vigencia 2022 incluir en el PAI la finalización de la meta implementación de Una (1) herramienta de realidad aumentada aplicada a por lo menos una investigación del DANE.</t>
  </si>
  <si>
    <t>PAI_DICE_3.2</t>
  </si>
  <si>
    <t>Una (1) fase de implementación y pruebas de la herramienta finalizada</t>
  </si>
  <si>
    <t>Se codificó el 70% de la navegación de la aplicación Android y adicionalmente se inició el desarrollo de la aplicación para reconocimiento facial, que permitirá entrenar los modelos y generar las bases de datos con la información de los landsmarks (puntos de interés) de los rostros de encuestadores. Se entrega vídeo demo de la app en emulador que evidencia el desarrollo y pruebas realizadas.</t>
  </si>
  <si>
    <t>EMULADOR REALIDAD AUMENTADA</t>
  </si>
  <si>
    <t xml:space="preserve">Actualmente se encuentra en fase de desarrollo: debido al acceso forzoso al sistema informático del DANE, el desarrollo total del proyecto de realidad aumentada no pudo culminarse por no disponer de la infraestructura(servidores de aplicación, ftp y servicios)  e información requerida para el proyecto(registros del personal operativo de las diferentes encuestas)
La app se entregó en un 90%, con las siguientes actividades:
a. App Android (detección y reconocimiento facial)
Se está trabajando con javavc que es un empaquetado con librerías de visión por computadora o artificial para la implementación de la fase de reconocimiento utilizando OpenCV.
Se trabajó en la estructuración del proyecto, arquitectura MVP,  se está utilizando el navigation component.
Se codificó el 90% de la navegación de la aplicación Android y se realizó el desarrollo para detección de rostros y se está trabajando en los servicios y entrenador para el reconocimiento facial.
Se hicieron ajustes de estilos, se parametrizó la configuración inicial del proyecto, se realizó la actualización de la estructura del proyecto a nivel de templates del core y a nivel de apps, se realizaron tareas para el desarrollo del entrenamiento desde la camera web y adicionalmente se desarrolló la funcionalidad para conexión a servidor ftp, archivo ftp.py.
b. Entrenador (aplicación python)
Esta aplicación permitirá entrenar los modelos y generar las bases de datos con la información de los landsmarks (puntos de interés) de los rostros de los encuestadores. A la fecha se encuentra en un 80% de avance:
• Desarrollo de entrenamiento desde video, avance 90%.
• Desarrollo de entrenamiento con cámara avance, 90%.
• Validación del entrenamiento avance 70%.
• Carga de videos, avance 60%.
Nota: esta aplicación necesita de un servidor ftp el cual no ha sido posible tener por la contingencia del surgida frente al acceso forzoso al sistema informático del DANE del martes 9 de noviembre.
c. Servicios (servicios Rest para consulta por número de cedula y proceso de reconocimiento facial)
Estos servicios son la capa que permite conectar la App con la base de datos de landmarks y la información de registros del personal operativo de las diferentes encuestas por número de cédula.
Se entregó vídeo demo de la app en emulador que evidencia el desarrollo y pruebas realizadas.
</t>
  </si>
  <si>
    <t>ActividadesRealidadAumentad2021</t>
  </si>
  <si>
    <t xml:space="preserve">Hito no alcanzo el 100% de acuerdo a lo planeado. (La dependencia pese a los esfuerzos no logró la finalización de la fase de implementación y pruebas de la herramienta finalizada  la verificación documental, se evidenció, lo cual muestra que las evidencias son adecuadas; la disponibilidad de las mismas fue aportada durante el seguimiento en mesa de trabajo.) </t>
  </si>
  <si>
    <t>PAI_DICE_4</t>
  </si>
  <si>
    <t xml:space="preserve">Esta meta aporta a la estrategia de accesibilidad, dado que las nuevas funcionalidades al chat virtual incorporan en sus bases de datos respuestas que permiten al usuario acceder a los documentos técnicos de la operación estadística de la cual requiere información. </t>
  </si>
  <si>
    <t>Dos (2) nuevas funcionalidades en la herramienta del chat virtual, implementadas</t>
  </si>
  <si>
    <t>PAI_DICE_4.1</t>
  </si>
  <si>
    <t>Un (1) diseño de propuesta finalizada</t>
  </si>
  <si>
    <t>Se entregó la propuesta para la implementación de las dos nuevas funcionalidades en el chat virtual el día 24 de marzo de 2021:
• Funcionalidad módulo de tickets: Para la resolución de consultas escaladas fuera de línea. Dentro de los Módulos de Atención del sistema de Respuesta Automática, estará el módulo de Tickets que permitirá al DANE brindar una atención detallada y personalizada a cada uno de sus clientes o usuarios tanto internos como externos. El módulo de Tickets que permite enviar respuestas fuera de línea vía correo electrónico a los clientes que no alcanzan a ser atendidos por los Asesores destinados para esta tarea.
• Clasificación automática de preguntas no resueltas: La clasificación de texto, también conocida como categorización de texto o etiquetado de texto, es la tarea de asignar un conjunto de categorías predefinidas al texto libre. La clasificación de texto permite estructurar el texto de una manera rápida y rentable para mejorar la toma de decisiones y automatizar los procesos.</t>
  </si>
  <si>
    <t>\\systema20\Seg_Planes_institucionales\02_DICE\Plan de Acción 2021\PAI_DICE_4\PAI_DICE_4.1\I TRIMESTRE</t>
  </si>
  <si>
    <t>Se definieron las funcionalidades a implementar en el chat virtual, se suscribió el contrato No. CO1.PCCNTR.2429705.  para iniciar con la implementación.</t>
  </si>
  <si>
    <t xml:space="preserve">Implementación funcionalidad No. 1 Módulo de tickets para resolución de consultas escaladas. </t>
  </si>
  <si>
    <r>
      <t xml:space="preserve">Las dos nuevas funcionalidades para el chat virtual son las siguientes:
</t>
    </r>
    <r>
      <rPr>
        <b/>
        <sz val="14"/>
        <color theme="1"/>
        <rFont val="Segoe UI"/>
        <family val="2"/>
      </rPr>
      <t xml:space="preserve">1. Funcionalidad módulo de tickets: </t>
    </r>
    <r>
      <rPr>
        <sz val="14"/>
        <color theme="1"/>
        <rFont val="Segoe UI"/>
        <family val="2"/>
      </rPr>
      <t xml:space="preserve">Implementada y en funcionamiento. 
 Para la resolución de consultas escaladas fuera de línea. Dentro de los Módulos de Atención del sistema de Respuesta Automática, estará el módulo de Tickets que permitirá al DANE brindar una atención detallada y personalizada a cada uno de sus clientes o usuarios tanto internos como externos. El módulo de Tickets que permite enviar respuestas fuera de línea vía correo electrónico a los clientes que no alcanzan a ser atendidos por los Asesores destinados para esta tarea.
</t>
    </r>
    <r>
      <rPr>
        <b/>
        <sz val="14"/>
        <color theme="1"/>
        <rFont val="Segoe UI"/>
        <family val="2"/>
      </rPr>
      <t>2. Clasificación automática de preguntas no resueltas:</t>
    </r>
    <r>
      <rPr>
        <sz val="14"/>
        <color theme="1"/>
        <rFont val="Segoe UI"/>
        <family val="2"/>
      </rPr>
      <t xml:space="preserve"> se encuentra desarrollada y se inicia con la fase de integración a la base de datos. 
La funcionalidad permite clasificar y resolver las inquietudes presentadas por consulta de los ciudadanos y que no pueden ser atendidas por el asesor virtual, con esto se puede actualizar rápidamente la base de conocimientos del chatbot y programar la prioridad temática de actualización para los asesores humanos que apoyan el sistema</t>
    </r>
  </si>
  <si>
    <t>Las dos nuevas funcionalidades para el chat virtual son las siguientes:
1. Funcionalidad módulo de tickets: Implementada y en funcionamiento. 
Módulo que permite priorizar la atención a consultas recibidas fuera de línea que no alcanzan a ser atendidos por los Asesores destinados para esta tarea, es decir una vez terminada la jornada laboral. En este sentido, dichas consultas son atendidas y resueltas vía correo electrónico (buzón oficial) a primera hora del día hábil siguiente de recibida la consulta. El sistema permite visualizar a los asesores por medio del módulo web la posible lista de tickets a resolver y realizar la respuesta a cada uno por medio de una interfaz de respuesta con texto enriquecido que automáticamente envía una copia de la respuesta al correo electrónico del ciudadano y quedando almacenado para posteriormente ser usada como insumo en el proceso de aprendizaje del sistema y mejora continua de la base de conocimiento. La funcionalidad se encuentra implementada en lenguaje PHP 7.3+ aplicando validación por medio de jquery 3.4+. Además, realiza integración con una cuenta de correo que exige usuario y contraseña y autenticación TLS. Funciona sobre un navegador web, como Google Chrome 90+, Firefox 91+,  Explorer Edge o Safari 13+, por lo tanto, no requiere que se instale ningún software adicional
2. Clasificación automática de preguntas no resueltas: se encuentra desarrollada y se inicia con la fase de integración a la base de datos. 
Permite clasificar y resolver las inquietudes presentadas por consulta que no pueden ser atendidas por el asesor virtual, con esto se puede actualizar rápidamente la base de conocimientos del chat y programar la prioridad temática de actualización para los asesores humanos.Se utiliza algoritmos de clasificación automática de textos que han sido entrenados previamente y que buscan agrupar y resumir las preguntas no resueltas que le realizan el sistema de chat. Se aplica algoritmo de Tokenización, Lematización, Eliminar las palabras "vacías" y de la puntuación, Cálculo de frecuencias de términos o tf-idf y Agrupamiento. Buscando obtener la lista de etiquetas o grupos más frecuentes.
Esta funcionalidad está al 100%. Se hizo la integración de la funcionalidad con la base de datos de producción y presentar los resultados en el módulo de community.</t>
  </si>
  <si>
    <t>Hito finalizado I semestre 2021 de acuerdo a lo planeado.  Mediante el diseño funcionalidad herramienta del chat virtual.</t>
  </si>
  <si>
    <t>Meta finalizada según lo planeado. Se cumplió con la implementación y desarrollo de dos (2) nuevas funcionalidades en la herramienta del chat virtual.</t>
  </si>
  <si>
    <t>PAI_DICE_4.2</t>
  </si>
  <si>
    <t>Una (1) documento de implementación con la descripción finalizado</t>
  </si>
  <si>
    <t xml:space="preserve">Teniendo en cuenta que el operador del chat virtual es la empresa Natura Software, para la implementación de estas nuevas funcionalidades se suscribió el contrato No. CO1.PCCNTR.2429705.  </t>
  </si>
  <si>
    <t>\\systema20\Seg_Planes_institucionales\02_DICE\Plan de Acción 2021\PAI_DICE_4\PAI_DICE_4.2\I TRIMESTRE</t>
  </si>
  <si>
    <t xml:space="preserve">En el mes de mayo se hizo la implementación al sistema de respuesta de chat virtual de la funcionalidad denominada módulo de tickets. Esta funcionalidad permite la resolución de consultas escaladas fuera de línea y cuenta con dos componentes: 
Componente No. 1 Formulario que utiliza el ciudadano para digitar la consulta en detalle y crea el ticket con el botón Enviar.
Componente No. 2  Módulo de tickets al que deben acceder los asesores para poder visualizar si hay tickets por responder y darles gestión. 
</t>
  </si>
  <si>
    <t>\\systema20\Seg_Planes_institucionales\02_DICE\Plan de Acción 2021\PAI_DICE_4\PAI_DICE_4.2\II TRIMESTRE</t>
  </si>
  <si>
    <t xml:space="preserve">Para el III trimestre se avanza en la implementación de la segunda funcionalidad denominada Clasificación automática de preguntas no resueltas. 
La funcionalidad permite clasificar y resolver las inquietudes presentadas por consulta de los ciudadanos y que no pueden ser atendidas por el asesor virtual, con esto se puede actualizar rápidamente la base de conocimientos del chatbot y programar la prioridad temática de actualización para los asesores humanos que apoyan el sistema. Lo anterior, de acuerdo con las características establecidas en el contrato número CO1.PCCNTR.2429705 de 2021. La funcionalidad se encuentra en un 78 % de avance y se procederá para el último trimestre a integrarla con la base de datos de producción.  </t>
  </si>
  <si>
    <t>Avance de funcionalidad II.</t>
  </si>
  <si>
    <t>CLASIFICACIÓN AUTOMÁTICA DE PREGUNTAS NO RESUELTAS: Permite clasificar y resolver las inquietudes presentadas por consulta de los ciudadanos y que no pueden ser atendidas por el asesor virtual, con esto se puede actualizar rápidamente la base de conocimientos del chatbot y programar la prioridad temática de actualización para los asesores humanos que apoyan el sistema.
Esta funcionalidad está al 100%. Se hizo la integración de la funcionalidad con la base de datos de producción y presentar los resultados en el módulo de community.</t>
  </si>
  <si>
    <t>clasificación automática de preguntas no resueltas al sistema de respuesta automática.</t>
  </si>
  <si>
    <t xml:space="preserve">Hito finalizado IV trimestre 2021 de acuerdo a lo planeado. (De acuerdo a la verificación documental realizada, se evidenciaron dos (2) documentos herramientas de visualización de datos con su documento de descripción , lo cual muestra que las evidencias son adecuadas; la disponibilidad de las mismas en el repositorio asignado por la OPLAN.) </t>
  </si>
  <si>
    <t>PAI_DICE_5</t>
  </si>
  <si>
    <t>El sistema de percepción tiene como objetivo medir la confianza en las estadísticas, insumo para la producción de “Lineamientos, estándares, normas y documentos con buenas prácticas (recomendaciones, manuales, guías) generados o actualizados para la producción estadística del DANE” que es uno de los indicadores de la estrategia de accesibilidad.</t>
  </si>
  <si>
    <t>Un (1) sistema de medición de la percepción de la información estadística producida por el DANE, finalizado</t>
  </si>
  <si>
    <t>PAI_DICE_5.1</t>
  </si>
  <si>
    <t>Un (1) análisis del resultado de la Encuesta de Confianza finalizado</t>
  </si>
  <si>
    <t xml:space="preserve">En el marco del proyecto de inversión con código BPIN 2019011000147 que tiene como objetivo fortalecer de la difusión de la información estadística producida por el DANE, se definió como actividad: crear un sistema de medición de la percepción de la información estadística producida por el DANE.
Para la presente vigencia uno de los hitos son los resultados Encuesta de Percepción sobre la confianza de las estadísticas oficiales realizada por la Universidad de Antioquía. Esta encuesta tuvo como uno de sus objetivos conocer la percepción que tienen las personas de 18 años y más de los hogares, los usuarios de los servicios e información estadística, las empresas y el gobierno sobre la confianza en las estadísticas que produce y difunde el DANE.
Esta información se encuentra publicada en el link de la página oficial del DANE https://www.dane.gov.co/index.php/actualidad-dane/5402-encuesta-de-percepcion-sobre-la-confianza-de-las-estadisticas-oficiales-universidad-de-antioquia.
La presentación y análisis de los resultados se realizó mediante un webinar al que se puede acceder a través del link https://www.youtube.com/watch?v=M-Kp6wkaYSA. 
Uno de los principales resultados que arrojó la encuesta en la que participaron 20.230 entre personas, entidades gubernamentales, empresas y usuarios, es que el 62,6% de las personas confían en las estadísticas oficiales que produce y difunde el DANE.
</t>
  </si>
  <si>
    <t>Divulgación de la Encuesta de percepción sobre la confianza en las estadísticas oficiales.
EVIDENCIA PUBLICACIÓN_ ENCUESTA DE PERCEPCIÓN SOBRE LA CONFIANZA DE LAS ESTADÍSTICAS OFICIALES
Presentacion-webinar-09-jun-2021-resultados-encuesta-de-confianza</t>
  </si>
  <si>
    <t xml:space="preserve">No aplica para este periodo </t>
  </si>
  <si>
    <t xml:space="preserve">En el marco del proyecto de inversión con código BPIN 2019011000147 que tiene como objetivo fortalecer de la difusión de la información estadística producida por el DANE, se definió como actividad: crear un sistema de medición de la percepción de la información estadística producida por el DANE.
Para la presente vigencia uno de los hitos son los resultados Encuesta de Percepción sobre la confianza de las estadísticas oficiales realizada por la Universidad de Antioquía. Esta encuesta tuvo como uno de sus objetivos conocer la percepción que tienen las personas de 18 años y más de los hogares, los usuarios de los servicios e información estadística, las empresas y el gobierno sobre la confianza en las estadísticas que produce y difunde el DANE.
Esta información se encuentra publicada en el link de la página oficial del DANE https://www.dane.gov.co/index.php/actualidad-dane/5402-encuesta-de-percepcion-sobre-la-confianza-de-las-estadisticas-oficiales-universidad-de-antioquia.
La presentación y análisis de los resultados se realizó mediante un webinar al que se puede acceder a través del link https://www.youtube.com/watch?v=M-Kp6wkaYSA. 
Uno de los principales resultados que arrojó la encuesta en la que participaron 20.230 entre personas, entidades gubernamentales, empresas y usuarios, es que el 62,6% de las personas confían en las estadísticas oficiales que produce y difunde el DANE.
</t>
  </si>
  <si>
    <t>El sistema de medición de percepción formulado en 2021 se desarrolló utilizando dos variables de análisis y medición:
• Operaciones estadísticas
• Reputación (credibilidad del DANE, vocero, y acceso y respuesta en canales de
información del DANE.
Así como tres líneas de recolección de información para su análisis:
•Resultados Encuesta de Percepción sobre la confianza de las estadísticas oficiales realizada por la Universidad de Antioquía
• Medios digitales – Redes Sociales
• Canales Servicio Ciudadano - Página web, telefónico, presencial y correo
electrónico.</t>
  </si>
  <si>
    <t>Servicio de información estadística sobre registro y satisfacción ciudadana y atención de trámites y servicios del Estado</t>
  </si>
  <si>
    <t>C-0401-1003-29-0-0401101-02</t>
  </si>
  <si>
    <t>FORT_DIFUSION_2021_COM</t>
  </si>
  <si>
    <t xml:space="preserve">Hito finalizado III trimestre 2021 de acuerdo a lo planeado. (De acuerdo a la verificación documental realizada, se evidenció documento análisis del resultado de la Encuesta de Confianza finalizado, lo cual muestra que las evidencias son adecuadas; la disponibilidad de las mismas fue aportada durante el seguimiento en mesa de trabajo.) </t>
  </si>
  <si>
    <t>Meta finalizada según lo planeado. Se cumplió con la implementación de un sistema de medición de la percepción de la información estadística producida por el DANE.</t>
  </si>
  <si>
    <t>PAI_DICE_5.2</t>
  </si>
  <si>
    <t>Un (1) documento del sistema de percepción</t>
  </si>
  <si>
    <t>Se entrega documento con el sistema de medición de percepción.
 Para el sistema  se utilizaron dos variables de análisis y medición:
• Operaciones estadísticas
• Reputación (credibilidad del DANE, vocero, y acceso y respuesta en canales de información del DANE.
Así como tres líneas de recolección de información para su análisis:
• Resultados Encuesta de Percepción sobre la confianza de las estadísticas oficiales realizada por la Universidad de Antioquía
• Medios digitales – Redes Sociales
• Canales Servicio Ciudadano - Página web, telefónico, presencial y correo electrónico.
Se adjunta documento con el nombre Sistema de medición y satisfacción:A la fecha se realizaron los informes de medición de satisfacción de diciembre 2020 y 2021, informes con base en los resultados de la Encuesta de percepción sobre la confianza en las estadísticas oficiales y los informes con el análisis de las publicaciones con redes sociales 2020 y 2021.</t>
  </si>
  <si>
    <t>SISTEMA DE PERCEPCIÓN.</t>
  </si>
  <si>
    <t xml:space="preserve">Hito finalizado IV trimestre 2021 de acuerdo a lo planeado. (De acuerdo a la verificación documental realizada, se evidenció documento del sistema de percepción, lo cual muestra que la evidencia es adecuada; la disponibilidad de las mismas en el repositorio asignado por la OPLAN.) </t>
  </si>
  <si>
    <t>PAI_DICE_6</t>
  </si>
  <si>
    <t>La funcionalidad aporta a la estrategia de accesibilidad, dado que permite  mejorar el registro de la atención de peticiones verbales (presencial y telefónica) en los centros de información y servicio al ciudadano; y los centros de datos a nivel nacional, así optimizar la atención de las necesidades de información estadística y las respuestas de nuestros grupos de interés.</t>
  </si>
  <si>
    <t>Una (1) funcionalidad en el Sistema Información de Atención a la Ciudadanía SIAC, implementada</t>
  </si>
  <si>
    <t>PAI_DICE_6.1</t>
  </si>
  <si>
    <t xml:space="preserve">Un (1) diseño de la propuesta </t>
  </si>
  <si>
    <t xml:space="preserve">En la fase de diseño se entrega el nuevo header y diagramación de componentes con el objetivo de mejorar la usabilidad y experiencia del usuario. </t>
  </si>
  <si>
    <t>\\systema20\Seg_Planes_institucionales\02_DICE\Plan de Acción 2021\PAI_DICE_6\II TRIMESTRE</t>
  </si>
  <si>
    <t>Se implementó la funcionalidad de reportes que permite generar información consolidada según el canal utilizado. Se encuentra en fase final y se entregará finalizada en el mes de noviembre.</t>
  </si>
  <si>
    <t>En el Sistema de Información de Atención a la Ciudadanía –SIAC se implementó la funcionalidad de reportes, esta permite generar información consolidada según el canal utilizado, calificación por categoría y el ponderado por categoría donde la sumatoria del ponderado de la categoría da como el resultado el indicador de servicio.</t>
  </si>
  <si>
    <t>Hito finalizado II trimestre 2021 de acuerdo a lo planeado, mediante el diseño de la funcionalidad en el Sistema Información de Atención a la Ciudadanía SIAC.</t>
  </si>
  <si>
    <t>Meta finalizada según lo planeado. Se cumplió con la implementación la funcionalidad en el Sistema Información de Atención a la Ciudadanía SIAC.</t>
  </si>
  <si>
    <t>PAI_DICE_6.2</t>
  </si>
  <si>
    <t>Una (1) fase de implementación y pruebas de los reportes finalizado</t>
  </si>
  <si>
    <t>ANEXO 7_Análisis-propuesta-reportes-SIAC-09.pdf</t>
  </si>
  <si>
    <t xml:space="preserve">Se implementó la funcionalidad de reportes que permite generar información consolidada según el canal utilizado. </t>
  </si>
  <si>
    <t>FUNCIONALIDAD REPORTES -SIAC-</t>
  </si>
  <si>
    <t xml:space="preserve">Hito finalizado IV trimestre 2021 de acuerdo a lo planeado. (De acuerdo a la verificación documental realizada, se evidenció con la culminación de la fase de implementación y pruebas de los reportes, lo cual muestra que la evidencia es adecuada; la disponibilidad de las mismas en el repositorio asignado por la OPLAN.) </t>
  </si>
  <si>
    <t>PAI_DICE_7</t>
  </si>
  <si>
    <t>La meta de una (1) metodología de relacionamiento con los grupos de interés del DANE aporta al 30% del cumplimiento de la estrategia de accesibilidad; dado que es insumo necesario para la definición uso y caracterización de los nuevo canales de comunicación.</t>
  </si>
  <si>
    <t>Una (1) metodología de relacionamiento con los grupos de interés del DANE, implementada</t>
  </si>
  <si>
    <t>PAI_DICE_7.1</t>
  </si>
  <si>
    <t xml:space="preserve">Un (1) plan de trabajo finalizado </t>
  </si>
  <si>
    <t xml:space="preserve">En el mes de marzo se realiza la entrega del plan de trabajo para la elaboración metodología de relacionamiento con los grupos de interés del DANE. </t>
  </si>
  <si>
    <t>\\systema20\Seg_Planes_institucionales\02_DICE\Plan de Acción 2021\PAI_DICE_7\PAI_DICE_7.1\I TRIMESTRE</t>
  </si>
  <si>
    <t xml:space="preserve">Se realozó el plan de trabajo para la elaboración metodología de relacionamiento con los grupos de interés del DANE. </t>
  </si>
  <si>
    <t>De conformidad con la metodología de relacionamiento con los grupos de interés del DANE, entre abril y junio de 2021 se realizaron nueve  (9) espacios de relacionamiento con el equipo operativo de 7 diferentes operaciones estadísticas.
Estás actividades tienen el objetivo de fortalecer los lineamientos establecidos en el documento metodológico de relacionamiento y generar espacios de retroalimentación (se adjunta informe de acciones implementadas).</t>
  </si>
  <si>
    <t xml:space="preserve">La estrategia de relacionamiento del DANE busca movilizar a los diferentes grupos de interés en torno al uso y comprensión de la información que produce la entidad. Dicha estrategia se fundamenta en dos elementos: 1- la construcción de contextos de referencia, interpretación y acercamiento al acceso, uso y comprensión de la información estadística, de acuerdo con las necesidades de cada uno de los grupos de interés; y 2- generación de confianza en las fuentes primarias de información para facilitar los procesos de recolección de información.
Con base en este marco conceptual y tomando como punto de partida la iniciativa del CAMPUS DANE, en el periodo 13 de enero de 2021 a 30 de septiembre de 2021 la entidad adelantó 44 espacios de aprendizaje con el personal operativo de 14 operaciones estadísticas sociales y económicas, con el objetivo de consolidar el relacionamiento en un eje transversal imprescindible para todas las actividades del proceso estadístico de la entidad, en donde se destacan por número de aprendizajes realizados la Gran Encuesta Integrada de Hogares - GEIH, la Encuesta Nacional de Uso del Tiempo- ENUT, la Encuesta Nacional de Tecnologías de la Información y la Comunicación – ENTIC, la Encuesta de Convivencia y Seguridad Ciudadana – ECSC y el piloto y experimental del Censo Económico.
</t>
  </si>
  <si>
    <t>La estrategia de relacionamiento se establece como un eje transversal de la gestión institucional, que tiene como punto de partida el proceso de construcción de planes de aprendizaje, bajo el esquema del Sentir (motivación, el para qué), Pensar (cognición, el qué) y Actuar (aplicación, el cómo) de las personas que aspiran a ser parte del equipo de trabajo de campo para las diferentes operaciones estadísticas que adelanta el DANE.  A partir de este proceso se generan las bases que le permiten al personal operativo llevar a cabo el relacionamiento con los actores clave en territorio para contribuir a la construcción de sentidos para el interés colectivo, así como a la interacción y movilización de los grupos de interés, en favor de la información que produce la entidad, así como para comunicar asertivamente sus resultados.</t>
  </si>
  <si>
    <t>Documentos Metodológicos</t>
  </si>
  <si>
    <t>C-0401-1003-29-0-0401103-02</t>
  </si>
  <si>
    <t>FORT_DIFUSION_2021_GRUPOS_INTERES</t>
  </si>
  <si>
    <t>Meta finalizada según lo planeado. Se cumplió con la implementación de la metodología de relacionamiento con los grupos de interés del DANE.
Se sugiere como buena práctica; que los documentos elaborados, incluyan fecha de elaboración, el registro de quienes elaboran, revisan y aprueban.</t>
  </si>
  <si>
    <t>PAI_DICE_7.2</t>
  </si>
  <si>
    <t>Un (1) informe de acciones implementadas con la metodología de relacionamiento finalizado</t>
  </si>
  <si>
    <t>Entre abril y junio de 2021 se realizaron nueve  (9) espacios de relacionamiento con el equipo operativo de 7 diferentes operaciones estadísticas.
Estás actividades tienen el objetivo de fortalecer los lineamientos establecidos en el documento metodológico de relacionamiento y generar espacios de retroalimentación (se adjunta informe de acciones implementadas).</t>
  </si>
  <si>
    <t>\\systema20\Seg_Planes_institucionales\02_DICE\Plan de Acción 2021\PAI_DICE_7\PAI_DICE_7.2\II TRIMESTRE</t>
  </si>
  <si>
    <t xml:space="preserve">Para el III trimestre se realiza la entrega del informe de acciones ejecutadas. Este informe describe  el enfoque utilizado desde el Grupo Interno de Trabajo de Relacionamiento con Grupos de Interés. </t>
  </si>
  <si>
    <t>11102021Relacionamiento con grupos de interés (2)_informe (1)</t>
  </si>
  <si>
    <t xml:space="preserve">Para el IV trimestre se realiza la entrega del informe de acciones ejecutadas. Este informe describe  el enfoque utilizado desde el Grupo Interno de Trabajo de Relacionamiento con Grupos de Interés. </t>
  </si>
  <si>
    <t>Informe de relacionamiento 202112</t>
  </si>
  <si>
    <t xml:space="preserve">Hito finalizado II semestre 2021 de acuerdo a lo planeado. </t>
  </si>
  <si>
    <t>PAI_DICE_8</t>
  </si>
  <si>
    <t>Una (1) metodología para caracterizar los grupos de interés del DANE, finalizada</t>
  </si>
  <si>
    <t>PAI_DICE_8.1</t>
  </si>
  <si>
    <t>Un (1) documento metodológico con el planteamiento conceptual finalizado</t>
  </si>
  <si>
    <t>En el mes de marzo se realiza la entrega del documento metodológico con el planteamiento conceptual finalizado.</t>
  </si>
  <si>
    <t>\\systema20\Seg_Planes_institucionales\02_DICE\Plan de Acción 2021\PAI_DICE_8\PAI_DICE_8.1\I TRIMESTRE</t>
  </si>
  <si>
    <t>Se realiza la entrega del documento metodológico con el planteamiento conceptual finalizado.</t>
  </si>
  <si>
    <t xml:space="preserve">En abril se publicaron 44 notas en DANEnet y 9 secciones en la página web, en mayo se publicaron 29 notas en DANEnet, se envió un mailing al webinar de ICET y 4 mailing internos para la elaboración de la declaración de bienes y rentas. En junio se publicaron 26 notas en DANEnet y 8 secciones en la página web y se envió 4 mailing al directorio de construcción para solicitar y recordar el envió de la información a las fuentes seleccionadas (se adjunta informe de acciones implementadas). </t>
  </si>
  <si>
    <t xml:space="preserve">La comunicación como un proceso estratégico de la entidad se entiende como una comunicación orgánica que cuida su propósito comunicativo a través del mensaje, no se trata únicamente de “aparecer” en los medios masivos de comunicación o tener seguidores en la redes sociales, sino de lograr el propósito de la cultura estadística: una sociedad que usa y construye más y mejores datos. En este sentido, el mensaje debe estar articulado con la realidad social, el propósito es que los usuarios y fuentes de información estadística la encuentren útil más allá del componente técnico y sin necesidad de que tengan una formación o conocimiento previo. 
Para lograrlo, el proceso de comunicación se anticipa con acciones comunicativas dirigidas a los diversos grupos de interés a los momentos estratégicos o coyunturales, no es un proceso que responde únicamente a las demandas de los equipos encargados de la producción de información estadística. Por lo anterior, se convierte en un proceso transversal y permanente a las fases del proceso estadístico, no únicamente de entrada y de salida del proceso. Para ello, a través de las acciones de pedagogía social y comunicación que se implementan en el marco del relacionamiento con grupos de interés, se consolidó la sensibilización transversal que tiene el propósito de establecer un relacionamiento a largo plazo con los grupos de interés (actores clave y fuentes de información) involucrados en proceso de producción de información estadística desde la conceptualización de la movilización social alrededor de las diferentes operaciones estadísticas de la entidad a nivel nacional. Este relacionamiento a largo plazo es el punto de partida para caracterizar estos grupos lo que permite implementar mejores acciones de comunicación para garantizar el acceso, uso y comprensión de la información estadística que produce la entidad así como implementar las mejoras necesarias en la fase de recolección de información. 
</t>
  </si>
  <si>
    <t>La comunicación como un proceso estratégico de la entidad se entiende como una comunicación orgánica que cuida su propósito comunicativo a través del mensaje, no se trata únicamente de “aparecer” en los medios masivos de comunicación o tener seguidores en la redes sociales, sino de lograr el propósito de la cultura estadística: una sociedad que usa y construye más y mejores datos. En este sentido, el mensaje debe estar articulado con la realidad social, el propósito es que los usuarios y fuentes de información estadística la encuentren útil más allá del componente técnico y sin necesidad de que tengan una formación o conocimiento previo. 
Para lograrlo, el proceso de comunicación se anticipa con accioness dirigidas a los diversos grupos de interés a los momentos estratégicos o coyunturales, no es un proceso que responde únicamente a las demandas de los equipos encargados de la producción de información estadística. Por lo anterior, se convierte en un proceso transversal y permanente a las fases del proceso estadístico, no únicamente de entrada y de salida del proceso. Para ello, a través de las acciones de pedagogía social y comunicación que se implementan en el marco del relacionamiento con grupos de interés, se consolidó la sensibilización transversal que tiene el propósito de establecer un relacionamiento a largo plazo con los grupos de interés (actores clave y fuentes de información) involucrados en proceso de producción de información estadística desde la conceptualización de la movilización social alrededor de las diferentes operaciones estadísticas de la entidad a nivel nacional. Este relacionamiento a largo plazo es el punto de partida para caracterizar estos grupos lo que permite implementar mejores acciones de comunicación para garantizar el acceso, uso y comprensión de la información estadística que produce la entidad así como implementar las mejoras necesarias en la fase de recolección de información. 
Como resultado de las acciones de comunicación y relacionamiento adelantadas por los equipos operativos, durante el 2021 se logró el relacionamiento con 4.236 actores clave de la comunidad a nivel nacional, dentro de los que se destaca el contacto con: autoridades públicas, presidentes y miembros de Juntas de Acción Comunal y Juntas de Acción Local, administradores de conjuntos, líderes sociales, agremiaciones, comerciantes, entre otros.</t>
  </si>
  <si>
    <t>Meta finalizada según lo planeado. Se cumplió con la implementación de la metodología para caracterizar los grupos de interés del DANE.
Se sugiere como buena práctica; que los documentos elaborados, incluyan fecha de elaboración, el registro de quienes elaboran, revisan y aprueban.</t>
  </si>
  <si>
    <t>PAI_DICE_8.2</t>
  </si>
  <si>
    <t>Un (1) Informe de acciones implementadas con la metodología de caracterización finalizado</t>
  </si>
  <si>
    <t>\\systema20\Seg_Planes_institucionales\02_DICE\Plan de Acción 2021\PAI_DICE_8\PAI_DICE_8.2\II TRIMESTRE</t>
  </si>
  <si>
    <t xml:space="preserve">Se realiza la entrega el  informe con el balance y propuesta de mejora - caracterización de actores clave. </t>
  </si>
  <si>
    <t>11102021_InformeCaracterización2021_V2_06.10.2021 (2)</t>
  </si>
  <si>
    <t>Caracterización actores clave 2021</t>
  </si>
  <si>
    <t xml:space="preserve">Hito finalizado IV trimestre de acuerdo a lo planeado. (De acuerdo a la verificación documental realizada, se evidenció la gestión para la elaboración de un (1) Informe de acciones implementadas con la metodología de caracterización, lo cual muestra que la evidencia es adecuada; la disponibilidad de las mismas en los repositorios asignados por la OPLAN. </t>
  </si>
  <si>
    <t>Dirección de Regulación, Planeación, Estandarización y Normalización - DIRPEN</t>
  </si>
  <si>
    <t>PAI_DIRPEN_1</t>
  </si>
  <si>
    <t>Seis (6) nuevas funcionalidades en la plataforma tecnológica del SEN 2.0. desarrolladas y la actualización permanente de los contenidos de la plataforma.</t>
  </si>
  <si>
    <t>PAI_DIRPEN_1.1</t>
  </si>
  <si>
    <t>Un (1) aplicativo de la clasificacion CUOC para su consulta en la web SEN desarrollado</t>
  </si>
  <si>
    <t>Se desarrolla el formulario de mantenimiento CUOC, modelo de datos, modulos de administracion, funcionalidades de consulta y navegacion del aplicativo CUOC.</t>
  </si>
  <si>
    <t>http://codeversion.dane.gov.co/DIRPEN/sistemaClasificaciones</t>
  </si>
  <si>
    <t>La etapa de desarrollo se encuentra finalizada, el aplicativo actualmente se encuentra en entorno  de pruebas a la espera de la resolución que respalde la salida del aplicativo a  entorno productivo</t>
  </si>
  <si>
    <t xml:space="preserve">http://clasificaciones-dev.dane.gov.co/cuoc/estructura_cuoc
- Correos de soporte
- Documento explicativo del aplicativo, módulos de consulta y administrador, Histórico del desarrollo,  Soporte de repositorio Codeversion </t>
  </si>
  <si>
    <t>El GIT de Prospectiva y Analisis de Datos con el trabajo liderado por su equipo de Ingenieros desarrolladores y diseñador han avanzado en el desarrollo del aplicativo CUOC, El visor Federado SDMX y módulo de revisiones Sistémicas así como en el mantenimiento permanente de la página web sen 2.0.   Se presentan retrasos en el cronograma de trabajo de 2 semana derivados de restrasos en la contratacion del equipo de ingenieros y el inicio de un nuevo proceso de seleccion para el diseñador, esto dado que la persona seleccionada inicialmente desistio del contrato.</t>
  </si>
  <si>
    <t>El GIT de Prospectiva y Análisis de Datos con el trabajo liderado por su equipo de Ingenieros desarrolladores y diseñador entregan el desarrollo del aplicativo de consulta CUOC, y avanzan en el desarrollo del aplicativo de consulta CPC, El visor Federado SDMX y módulo de revisiones Sistémicas así como en el mantenimiento permanente de la página web sen 2.0.</t>
  </si>
  <si>
    <t>El GIT de Prospectiva y Análisis de Datos con el trabajo liderado por su equipo de ingenieros desarrolladores y diseñador entregan el desarrollo del aplicativo de consulta CUOC y CPC, y avanzan en el desarrollo del visor Federado SDMX, módulo de revisiones sistémicas así como en el mantenimiento permanente de la página web sen 2.0.</t>
  </si>
  <si>
    <t>El GIT de Prospectiva y Análisis de Datos con el trabajo liderado por su equipo de ingenieros desarrolladores y diseñador entregan el desarrollo del aplicativos priorizados en 2021 así como el mantenimiento permanente de la página web sen 2.0.  A partir del 9 de noviembre los desarrollos y mantenimiento de la pagina web se ven limitados dada la caída de la infraestructura del DANE en especial la caída de los servidores barcelona01 y 02 así como la pagina web sen generan la imposibilidad de poner en ambiente de pruebas y producción los desarrollos informáticos elaborados por el equipo de trabajo.</t>
  </si>
  <si>
    <t>Debido al incidente informático presentado y ya conocido por la opinión publica, los productos -a pesar de estar terminados- no pudieron ser probados. El hito continua en la meta 1 del PAI 2022</t>
  </si>
  <si>
    <t>COORDINACION Y REGULACION DEL SEN</t>
  </si>
  <si>
    <t>Servicio de articulación del Sistema Estadístico Nacional</t>
  </si>
  <si>
    <t>UAD_2021_ARTI_SEN</t>
  </si>
  <si>
    <t>Armando Sánchez Guevara</t>
  </si>
  <si>
    <t>Este hito o subproducto se cumplió en el 1er semestre 2021</t>
  </si>
  <si>
    <t>La evidencia de cumplimiento de la meta "Seis (6) nuevas funcionalidades en la plataforma tecnológica del SEN 2.0. desarrolladas y la actualización permanente de los contenidos de la plataforma" del PAI 2021 en el 2° semestre, dispuesta en el repositorio destinado  por Oplan,  está pendiente de pruebas y puesta en funcionamiento en la web institucional a causa del incidente tecnológico del 09 noviembre 2021;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DIRPEN con los planes institucionales previstos en el artículo  “2.2.22.3.14" del Decreto 612 de 1018. 4) Precisar los hitos, subproductos o entregables necesarios y suficientes para lograr la meta de manera inequívoca para facilitar la verificación de su evidencia.</t>
  </si>
  <si>
    <t>PAI_DIRPEN_1.2</t>
  </si>
  <si>
    <t>Un (1) aplicativo de la clasificacion CPC 2.1 A.C para su consulta en la web SEN desarrollado</t>
  </si>
  <si>
    <t>El aplicativo se encuentra en servidor de pruebas para que el  Git de Regulación realice la respectiva revisión y se realicen los ajustes que se requieran</t>
  </si>
  <si>
    <t xml:space="preserve">http://clasificaciones-dev.dane.gov.co/cpc/estructura_cpc
- Correos de soporte
- Documento explicativo del aplicativo, módulos de consulta y administrador, Histórico del desarrollo,  Soporte de repositorio Codeversion </t>
  </si>
  <si>
    <t>El aplicativo de consulta fue entregado en este trimestre y actualmente se encuentra disponible al público</t>
  </si>
  <si>
    <t>Aplicación desplegada en entorno de producción: 
https://clasificaciones.dane.gov.co/cpc/cpc_descripcion
PPA - Especificaciones Sistematicas 0721
Documentación:
https://openproject.dane.gov.co/projects/clasificacion-cpc/documents
Código fuente:
http://codeversion.dane.gov.co/DIRPEN/sistemaClasificacioneshttps://clasificaciones.dane.gov.co/cpc/cpc_descripcion</t>
  </si>
  <si>
    <t>Aplicación desplegada en entorno de producción: 
https://clasificaciones.dane.gov.co/cpc/cpc_descripcion
PPA - Especificaciones Sistemáticas 0721
Documentación:
https://openproject.dane.gov.co/projects/clasificacion-cpc/documents
Código fuente:
http://codeversion.dane.gov.co/DIRPEN/sistemaClasificacioneshttps://clasificaciones.dane.gov.co/cpc/cpc_descripcion</t>
  </si>
  <si>
    <t>La evidencia dispuesta es el códigos fuente del aplicativo en el repositorio designado por Oplan para este seguimiento, pendientes de pruebas, disposición y puesta en funcionamiento en la web institucional a causa del incidente tecnológico del 09 noviembre 2021.</t>
  </si>
  <si>
    <t>PAI_DIRPEN_1.3</t>
  </si>
  <si>
    <t>Un (1) módulo de caracterizacion de demandas de informacion del SEN para su consulta en la web SEN desarrollado</t>
  </si>
  <si>
    <t>Se inicia levantamiento de requerimientos con el  Git de Planificación</t>
  </si>
  <si>
    <t>Correo de envío de documento de erguimientos y aclaración de los puntos a desarrollar</t>
  </si>
  <si>
    <t>El aplicativo cuenta con modelo de base de datos, propuesta gráfica de los módulos de demanda, ficha técnica, validaciones de flujo de preguntas y respuestas.</t>
  </si>
  <si>
    <t>modelo de datos en dbdiagram.io https://dbdiagram.io/d/5d26036aced98361d6dc889a
http://codeversion.dane.gov.co/DIRPEN/
Pantallazo de la información recolectada en ORACLE</t>
  </si>
  <si>
    <t>El aplicativo cuenta con su documentación y aborda las principales fases de diseño, debido al ataque informático el aplicativo no se puede disponer en servidores de prueba ni de producción.  Es de resaltar que la página web sen se encuentra fuera de línea desde el mes de noviembre.</t>
  </si>
  <si>
    <t>PAI_DIRPEN_1.4</t>
  </si>
  <si>
    <t>Un (1) aplicativo de chequeo para los equipos evaluadores desarrollado</t>
  </si>
  <si>
    <t>Se inicia el levantamiento de requerimientos con el GIT de Calidad</t>
  </si>
  <si>
    <t>Informe de avance, actas o instrumentos de levantamiento de requerimientos</t>
  </si>
  <si>
    <t>Se tiene la funcionalidad de gestión de variables de dominio de las aplicación, la definición de apps a desarrollar para el aplicativo en django.</t>
  </si>
  <si>
    <t>http://codeversion.dane.gov.co/DIRPEN/
Rents 2018-2020</t>
  </si>
  <si>
    <t>http://codeversion.dane.gov.co/DIRPEN/
Renta 2018-2020</t>
  </si>
  <si>
    <t>PAI_DIRPEN_1.5</t>
  </si>
  <si>
    <t>Un (1) visor federado de los endpoinds SDMX de las entidades del SEN para su consulta en la web SEN desarrollado</t>
  </si>
  <si>
    <t>Se hacen pruebas de instalación y despliegue sobre varios sistemas operativos con el fin de establecer la compatibilidad, se hace prueba de cara de servicios SDMX v2.1</t>
  </si>
  <si>
    <t>http://codeversion.dane.gov.co/DIRPEN/sen-visor-federado</t>
  </si>
  <si>
    <t>Se hacen pruebas de despliegue y configuración en el servidor bremen01.dane.gov.co</t>
  </si>
  <si>
    <t>Informe de avance o ppt con el resumen del avance</t>
  </si>
  <si>
    <t>Se realizaron las pruebas de despliegue de componentes de servicio de búsqueda desde el código fuente para reparar inicio de contenedor docker sfs
Se realizaron las prueba de despliegue en el servidor bremen01.dane.gov.co
Se realizó el cargue y pruebas de los archivos de configuración y personalización del visor SDMX y datasources en el servidor de pruebas</t>
  </si>
  <si>
    <t>servidor bremen01.dane.gov.co
Electricity and Gas 2018-2020</t>
  </si>
  <si>
    <t>servidor bremen01.dane.gov.co
Electricista and Gas 2018-2020</t>
  </si>
  <si>
    <t>DTEC_DIRPEN_2021_ARTI_SEN</t>
  </si>
  <si>
    <t>PAI_DIRPEN_1.6</t>
  </si>
  <si>
    <t>Un (1) modulo de revisiones sistemicas para su aplicación a entidades del SEN desarrollado.</t>
  </si>
  <si>
    <t>Se define e implementa el modelo de datos a usar en entorno de pruebas y se establece la base de desarrollo sobre el framework DJango 3.2</t>
  </si>
  <si>
    <t>http://codeversion.dane.gov.co/DIRPEN/revisionesSistemicas</t>
  </si>
  <si>
    <t>Se inicia el levantamiento de requerimientos con el GIT de Calidad y se inicia el proceso de desarrollo de la plataforma base en DJango</t>
  </si>
  <si>
    <t>Al cierre del trimestre se tienen:
- el frontend de formulario de creación de revisiones sistémicas;
- las pruebas de implementación de estilos generados por diseñadora;
- el formulario base de creación de revisiones sistémicas;
- y la configuración y pruebas del servidor de entorno de desarrollo.</t>
  </si>
  <si>
    <t>http://codeversion.dane.gov.co/DIRPEN/</t>
  </si>
  <si>
    <t>PAI_DIRPEN_1.7</t>
  </si>
  <si>
    <t>Una (1) página Web del SEN como herramienta para facilitar la articulación y fortalecimiento del SEN mantenido</t>
  </si>
  <si>
    <t>Se carga y actualiza la información de eventos y cursos del aula virtual para el primer trimestre de 2021 y se actualiza y publica los contenidos solicitados por la DIRPEN</t>
  </si>
  <si>
    <t>http://codeversion.dane.gov.co/DIRPEN/sen-portal-web http://codeversion.dane.gov.co/DIRPEN/portal-web-sen-files https://www.sen.gov.co/</t>
  </si>
  <si>
    <t>Se hace la carga, edición de contenido y actualización de los archivos solicitados por los GIT de DIRPEN</t>
  </si>
  <si>
    <t>Se realizaron las cargas de contenido, ajustes de contenido solicitados y cargas de noticias.</t>
  </si>
  <si>
    <t>wer sen 2.0 actualizada.  
www.sen.gov.co</t>
  </si>
  <si>
    <t>Se realiza el mantenimiento correspondiente hasta la primera semana de noviembre, a partir del mes de noviembre la página web se encuentra caída debido al ataque informático sufrido por la entidad.</t>
  </si>
  <si>
    <t>PAI_DIRPEN_2</t>
  </si>
  <si>
    <t>La meta aporta el 25% al objetivo plantedo para el cuatrienio de tener 32 Registros Administrativos que pasan por el Programa de Fortalecimiento de RRAA.</t>
  </si>
  <si>
    <t>2. Diseño</t>
  </si>
  <si>
    <t>Siete (7) diagnósticos y planes de fortalecimiento de Registros Administrativos- RRAA, realizados</t>
  </si>
  <si>
    <t>Proyecto de inversión</t>
  </si>
  <si>
    <t>PAI_DIRPEN_2.1</t>
  </si>
  <si>
    <t>Un (1) listado de los registros administrativos para ser priorizados en 2021 realizado.</t>
  </si>
  <si>
    <t>Se levanta listado de 14 Registros Administrativos priorizados. De estos se viene adelantando el diagnostico de 4 RRAA realizados bajo convenio con la Superservicios y la supernotariado.</t>
  </si>
  <si>
    <t>Presentación con el listado de RRAA priorizados y justificación de dicha priorización.</t>
  </si>
  <si>
    <t>Se cuenta con listado de registros administrativos priorizados para diagnostico. En el trimestre se incluyen registros a cargo del IDEAM y Ministerio de Cultura, asociados con los sistemas de economía circular y economía naranja respectivamente.</t>
  </si>
  <si>
    <t>Listado de registros administrativos priorizados para diagnóstico.</t>
  </si>
  <si>
    <t>El GIT de Prospectiva y Análisis de Datos, con el trabajo realizado por su equipo líder en diagnósticos de Registros Administrativos (RRAA) avanzó en la identificación de los RRAA que requieren priorización en 2021, de este ejercicio se cuenta con un listado de 14 RRAA a fortalecer, de estos  se ha podido tener avance en 4 RRAA con las entidades con las que el DANE tiene convenio actualmente, para los otros RRAA se remitió comunicación a través de la Dirección General solicitando insumos para el proceso, Solo se ha tenido repuesta de la Fiscalía General en forma negativa a iniciar un diagnóstico de sus registros.</t>
  </si>
  <si>
    <t>El GIT de Prospectiva y Análisis de Datos, con el trabajo realizado por su equipo líder en diagnósticos de Registros Administrativos (RRAA) avanzó en la actualización de los RRAA que requieren priorización en 2021, incluyendo los registros requeridos por los sistemas de economía naranja y economía circular.  En el trimestre se avanza con el diagnostico de los registros administrativos de las siguientes entidades: Superintendencia de Servicios Públicos domiciliarios, IDEAM e Instituto Nacional de Salud.</t>
  </si>
  <si>
    <t>El GIT de Prospectiva y Análisis de Datos, con el trabajo realizado por su equipo líder en diagnósticos de Registros Administrativos (RRAA) avanzó en el trimestre con el diagnóstico de los registros administrativos de las siguientes entidades: Superintendencia de Servicios Públicos domiciliarios, IDEAM, Instituto Nacional de Salud y Ministerio de Cultura.</t>
  </si>
  <si>
    <t>El GIT de Prospectiva y Análisis de Datos, con el trabajo realizado por su equipo líder en diagnósticos de Registros Administrativos (RRAA) avanzó en el trimestre con el diagnóstico de los registros administrativos de las siguientes entidades: Superintendencia de Servicios Públicos domiciliarios, IDEAM, Instituto Nacional de Salud y Ministerio de Cultura.  Los siete diagnósticos adelantados en el año quedan adelantados en versiones preliminares los cuales requieren revisión por parte de las entidades involucradas y cubrir ajustes en aspectos relacionados con el chequeo de calidad de datos.</t>
  </si>
  <si>
    <t>Documentos de diagnóstico del aprovechamiento de registros administrativos</t>
  </si>
  <si>
    <t>C-0401-1003-26-0-0401089-02</t>
  </si>
  <si>
    <t>UAD_2021_FORT_FRA</t>
  </si>
  <si>
    <t>Se dispone evidencia de cumplimiento de la meta "Siete (7) diagnósticos y planes de fortalecimiento de Registros Administrativos- RRAA, realizados" del PAI 2021 en el 2° semestre, en el repositorio destinado  por Oplan;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DIRPEN con los planes institucionales previstos en el artículo  “2.2.22.3.14" del Decreto 612 de 1018.4) Precisar los hitos, subproductos o entregables necesarios y suficientes para lograr la meta de manera inequívoca para facilitar la verificación de su evidencia.</t>
  </si>
  <si>
    <t>PAI_DIRPEN_2.2</t>
  </si>
  <si>
    <t>Siete (7) informes de diagnóstico de RRAA realizados</t>
  </si>
  <si>
    <t>Se avanza en el diligenciamiento de los instrumentos de diagnostico documental y de bases de datos de los registros administrativos de las siguientes entidades: Superintendencia de servicios públicos, Instituto Nacional de Salud, IDEAM.</t>
  </si>
  <si>
    <t xml:space="preserve">Actas, formularios de levantamiento </t>
  </si>
  <si>
    <t>Se avanza en el diligenciamiento de los instrumentos de diagnóstico documental y de bases de datos de los registros administrativos de las siguientes entidades: Superintendencia de servicios públicos, Instituto Nacional de Salud, IDEAM, Ministerio de Cultura.</t>
  </si>
  <si>
    <t xml:space="preserve">Actas, presentaciones (No vienen ni las actas, ni presentaciones)
Anexos de revisión de calidad de datos.
Ejercicio inflactor energía
Ejercicio inflactor petróleo
Formato solicitud de información gas-acueducto
Formato solicitud de información gas distribuido
</t>
  </si>
  <si>
    <t>Se adelantan los 7 diagnósticos de registros administrativos en una versión preliminar.</t>
  </si>
  <si>
    <t>Actas, presentaciones (No vienen ni las actas, ni presentaciones)
Anexos de revisión de calidad de datos.
Ejercicio inflactor energía
Ejercicio inflactor petróleo
Formato solicitud de información gas-acueducto
Formato solicitud de información gas distribuido</t>
  </si>
  <si>
    <t>.</t>
  </si>
  <si>
    <t>Se dispone evidencia del hito "Siete (7) informes de diagnóstico de RRAA realizados" en el repositorio destinado por Oplan para este seguimiento.</t>
  </si>
  <si>
    <t>PAI_DIRPEN_2.3</t>
  </si>
  <si>
    <t>Siete  (7) planes de fortalecimiento de RRAA realizados</t>
  </si>
  <si>
    <t>Se cuenta con insumos para la identificación de hallazgos cualitativos de los RRAA bajo diagnóstico, y se comienza con la revisión  cuantitativa de calidad de datos de los mismos.</t>
  </si>
  <si>
    <t>Formatos de caracterización de RRAA.  Y actas de reunión con entidades</t>
  </si>
  <si>
    <t>Se adelantan los 7 planes de fortalecimiento en versiones preliminares.</t>
  </si>
  <si>
    <t>Se dispone evidencia del hito "Siete  (7) planes de fortalecimiento de RRAA realizados" en el repositorio destinado por Oplan para este seguimiento.</t>
  </si>
  <si>
    <t>PAI_DIRPEN_2.4</t>
  </si>
  <si>
    <t>Siete  (7) socializaciones de los diagnósticos y planes de fortalecimiento de RRAA realizadas</t>
  </si>
  <si>
    <t>Se realizan reuniones con las entidades para revisión de algunos hallazgos relacionados con la documentación de sus RRAA.</t>
  </si>
  <si>
    <t>Actas de reunión y presentaciones ppt.</t>
  </si>
  <si>
    <t>Se realizan reuniones con las entidades para revisión de hallazgos de sus RRAA.</t>
  </si>
  <si>
    <t>Se dispone evidencia del hito Siete  (7) socializaciones de los diagnósticos y planes de fortalecimiento de RRAA realizadas en el repositorio destinado por Oplan para este seguimiento. Se recomienda evidenciar también la eficacia de la socialización, capacitación, divulgación o actividad similar, es decir la comprensión del mensaje, aprehensión del conocimiento o desarrollo de la habilidad que se pretende entre los participantes.</t>
  </si>
  <si>
    <t>PAI_DIRPEN_3</t>
  </si>
  <si>
    <t>El desarrollo de los estudios de analítica aplicados, fomenta la revisión y análisis de tendencias y buenas prácticas en el proceso estadístico, y la investigación que conduzcan a la modernización de los procesos de la entidad lo cual garantiza la transparencia en el uso adecuado de los datos.</t>
  </si>
  <si>
    <t>Ocho (8) estudios de prospectiva y análisis de datos que conduzcan a la modernización de la gestión en el proceso estratégico y misional del DANE, realizados</t>
  </si>
  <si>
    <t>PAI_DIRPEN_3.1</t>
  </si>
  <si>
    <t>Un (1) listado de los estudios de analitica propuestos para 2021 realizado.</t>
  </si>
  <si>
    <t>Listado de 15 propuestas de proyectos de investigacion aplicada los cuales fueron sensibilizados en comité tecnico de direccion.</t>
  </si>
  <si>
    <t>presentacion con el listado de proyectos de analítica de datos priorizados y fichas resumen de los proyectos que han iniciado.</t>
  </si>
  <si>
    <t>Listado de 15 propuestas de proyectos de los cuales se prioriza la realización de 8 de estos en la presenté vigencia.</t>
  </si>
  <si>
    <t>presentación con el listado de proyectos de analítica de datos priorizados y fichas resumen de los proyectos que han iniciado.</t>
  </si>
  <si>
    <t>El GIT de Prospectiva y Análisis de Datos, con el trabajo realizado por su equipo líder en Analítica de datos, avanzó en la identificación de 15 temas de investigación aplicada que involucran un trabajo integrado con otras áreas del DANE. De estos proyectos se avanzó en la definición de 5 fichas resumen de los proyectos con las áreas involucradas. La propuesta de proyectos fue presentada al comité técnico de la entidad del cual se espera una aprobación y priorización de los 8 que se pueden adelantar en la presente vigencia.</t>
  </si>
  <si>
    <t>El GIT de Prospectiva y Análisis de Datos, con el trabajo realizado por su equipo líder en Analítica de datos, cuenta con 15 propuestas de temas de investigación aplicada los cuales  involucran trabajo integrado con otras dependencias del DANE. De estos proyectos se avanzó en la definición de 7 fichas base de los proyectos sobre las cuales se ha avanzado en su desarrollo.</t>
  </si>
  <si>
    <t>El GIT de Prospectiva y Análisis de Datos, con el trabajo realizado por su equipo líder en Analítica de datos, cuenta con avance de 8 proyectos de investigación aplicada los cuales  involucran trabajo coordinado con otras dependencias del DANE.</t>
  </si>
  <si>
    <t>El GIT de Prospectiva y Análisis de Datos, con el trabajo realizado por su equipo líder en Analítica de datos, realiza el cierre de los 8 proyectos de investigación aplicada los cuales  involucraron el trabajo coordinado con otras dependencias del DANE.</t>
  </si>
  <si>
    <t>Se dispone evidencia de cumplimiento de la meta "Ocho (8) estudios de prospectiva y análisis de datos que conduzcan a la modernización de la gestión en el proceso estratégico y misional del DANE, realizados" del PAI 2021 en el 2° semestre, en el repositorio destinado  por Oplan; 6.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DIRPEN con los planes institucionales previstos en el artículo “2.2.22.3.14" del Decreto 612 de 1018. 4) Precisar los hitos, subproductos o entregables necesarios y suficientes para lograr la meta de manera inequívoca para facilitar la verificación de su evidencia. 5) Evidenciar también la eficacia de la socialización, capacitación, divulgación o actividad similar, es decir la comprensión del mensaje, aprehensión del conocimiento o desarrollo de la habilidad que se pretende entre los participantes a este tipo de actividades.</t>
  </si>
  <si>
    <t>PAI_DIRPEN_3.2</t>
  </si>
  <si>
    <t>Ocho (8) fichas de estudios de analitica diligenciadas</t>
  </si>
  <si>
    <t>Diligenciamiento de 5 fichas resumen de proyectos de analitica a desarrollar en 2021.</t>
  </si>
  <si>
    <t>Diligenciamiento de 7 fichas resumen de proyectos de analítica en desarrollo en 2021.</t>
  </si>
  <si>
    <t>Fichas de proyectos de analítica diligenciados</t>
  </si>
  <si>
    <t>Fichas de proyectos</t>
  </si>
  <si>
    <t>Se dispone evidencia del hito Ocho (8) fichas de estudios de analitica diligenciadas en el repositorio destinado por Oplan para este seguimiento.</t>
  </si>
  <si>
    <t>PAI_DIRPEN_3.3</t>
  </si>
  <si>
    <t>Ocho (8) informes de resultados presentados</t>
  </si>
  <si>
    <t>Se cuenta con informes de avance parcial de los proyectos de analítica</t>
  </si>
  <si>
    <t>Documentos word y actas de reunión</t>
  </si>
  <si>
    <t>En cada proyecto se entregan documentos que evidencian la realización del proyecto (Dashboard, documentos metodológicos, codificación reproducible, etc.)</t>
  </si>
  <si>
    <t>Documentos Word y actas de reunión</t>
  </si>
  <si>
    <t>Se disponen (8) carpetas con subcarpetas y archivos en el repositorio destinado por Oplan para este seguimiento, de los cuales es difícil identificar los informes de resultados de prospectiva y análisis de datos, algunos archivos omiten la imágen o identificación institucional del DANE y otros son códigos fuentes y archivos en diferentes formatos electrónicos.</t>
  </si>
  <si>
    <t>PAI_DIRPEN_3.4</t>
  </si>
  <si>
    <t>Ocho (8) socializaciones de resultados presentados</t>
  </si>
  <si>
    <t>Se cuenta con presentación de resultados parciales realizados a las áreas involucradas en los proyectos</t>
  </si>
  <si>
    <t>Presentaciones en power point, actas de reunión</t>
  </si>
  <si>
    <t>Se disponen (8) carpetas con subcarpetas y archivos, así como 2 archivos en Word y PowerPoint en el repositorio destinado por Oplan para este seguimiento, c/u con archivos diversos de actas, presentaciones, fichas, etc, alusivos a las socializaciones. Se recomienda evidenciar también la eficacia de la socialización, capacitación, divulgación o actividad similar, es decir la comprensión del mensaje, aprehensión del conocimiento o desarrollo de la habilidad que se pretende entre los participantes.</t>
  </si>
  <si>
    <t>PAI_DIRPEN_4</t>
  </si>
  <si>
    <t>E. Cambio Cultural</t>
  </si>
  <si>
    <t>Indirecto: El CASEN, los CES y las mesas sectoriales  como Instancias asesoras del Sistema Estadístico Nacional Colombiano, contribuyen en: la coordinación del SEN, la implementación de metodologías, la generación e intercambio de la producción de información estadística oficial.
Los inventarios de las operaciones estadísticas, registros administrativos y demanda aportarán 100% al cumplimiento del indicador del PEI relacionado con: "Disposición y actualización de los inventario de Operaciones Estadísticas y Registros Administrativos"</t>
  </si>
  <si>
    <t>Una (1) estrategia de gestión del SEN y sus instancias de coordinación, implementada</t>
  </si>
  <si>
    <t>PND</t>
  </si>
  <si>
    <t>PAI_DIRPEN_4.1</t>
  </si>
  <si>
    <t xml:space="preserve">Cinco (5) Comités  Estadísticos Sectoriales realizados
</t>
  </si>
  <si>
    <t>No se reportan avances en el trimestre</t>
  </si>
  <si>
    <t>Se tiene contemplando instalar los comites en el tercer trimestre del 2021</t>
  </si>
  <si>
    <t xml:space="preserve">Se realizaron los preparativos para instalar los CES en el mes de octubre, de esta manera se programaron los CES de Economía 26 de oct, Salud 27 de oct y gobierno 28. </t>
  </si>
  <si>
    <t>Listados de invitados, cartas proyectadas, versión preliminar ppt y versión preliminar ddas insatisfecha…No hay ninguna de estas evidencias</t>
  </si>
  <si>
    <t>En el cuarto trimestre se instalo los comités de Gobierno, Economía y Salud, de igual manera se tiene los insumos para la instalación de los comités de geografía y tic.</t>
  </si>
  <si>
    <t>Presentaciones de instalación, lista de asistencia y cartas</t>
  </si>
  <si>
    <t>A partir de Abril se realizarà la gestión de las instancias de coordinación, nota se debe ajustar el % de avance de la siguiente manera: II trimestre: 30; III trimestre: 60; IV trimeste: 100</t>
  </si>
  <si>
    <t>Se desarrollaron las mesas estadísticas de economía circular, Eduación, Mineroenergetica y agropecuria.  Tambien se realizó gestión para retomar mesa de transporte e instalar la de servicios publicos. De igual manera, se realizaron las reuniones en las 5 salas especilizadas y se definieron las líneas a trabajar en el 2021.  
Se cuenta con los inventarios actualizados de ooee y rraa con corte 30 de junio, el cual se desarrollo en el marco del SICODE. y</t>
  </si>
  <si>
    <t xml:space="preserve">Se tiene las fechas programadas, así como los insumos para la instalación de los CES, de  igual manera, se logró instalar la mesa de estadísticias étnicas, la cual es fundamental para cumplir con las acciones de la sentencia T302; también se instaló la mesa de servicios pùblicos y se reactivó la mesa de migración. por otra parte, continua la actualización de los inventarios.  Por último se han desarrollado 23 sesiones de las salas especializadas del CASEN. </t>
  </si>
  <si>
    <t>Se realizó la gestión de las instancias de coordinación del SEN, desarrollando las 5 salas del CASEN y generando en cada una el documentos de recomendaciones de las líneas de investigación trabajadas, de igual manera se instalaron 3 comités estadísticos, quedando pendiente por instalar los de CES de geografía y tic.  de igual manera se cuenta con el repositorio de los comités internos y los inventarios de oferta y demanda estadística. Por último se generó el documento con las recomendaciones para el fortalecimiento de los procesos priorizados por el Grupo de GEDI en las sesiones de trabajo y la importancia de las adaptaciones metodológicas.</t>
  </si>
  <si>
    <t>Dada la coyuntura presentada, no fue posible instalar dos de los cinco CES, no obstante se tiene todo preparado para lograr su instalación en el primer semestre del 2022. El hito continua en la meta 8 del PAI 2022</t>
  </si>
  <si>
    <t>Servicio de información de las estadísticas de las entidades del Sistema Estadístico Nacional</t>
  </si>
  <si>
    <t>C-0401-1003-26-0-0401090-02</t>
  </si>
  <si>
    <t>PLAYART_2021_INF_SEN</t>
  </si>
  <si>
    <t xml:space="preserve">Se disponen 5 carpetas en el repositorio destinado por Oplan para este seguimiento, con archivos alusivos a comités estadísticos realizados. </t>
  </si>
  <si>
    <t>La meta a lograr durante 2021: "Una (1) estrategia de gestión del SEN y sus instancias de coordinación, implementada" mediante: 1- Cinco (5) Comités  Estadísticos Sectoriales, 2-Trece (13) mesas Estadísticas Sectoriales, 3- Tres (3) líneas de investigación en cada una de las salas especilizadas del CASEN, 4- Un (1) repositorio con las memorías de los comités internos de las operaciones estadísticas del DANE, donde participa DIRPEN, 5- Dos (2) informes de seguimiento al PEN 2020 - 2022, 6- Tres (3) inventarios actualizados (1 de operaciones estadísticas, 1 de registros administrativos y 1 de demandas de información) y 7- Un (1) documento de síntesis que contenga las recomendaciones para el fortalecimiento de los procesos priorizados por el Grupo de GEDI en las sesiones de trabajo y la importancia de las adaptaciones metodológicas y de divulgación generadas por la estrategias del equipo. Sin embargo, estos hitos parecieran actividades inconexas cuya sumatoría diferiría de la meta porque ningúno evidencia la estrategía de gestión que se pretende obtener, excepto sus instancias de coordinación.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DIRPEN con los planes institucionales previstos en el artículo  “2.2.22.3.14" del Decreto 612 de 1018. 4) Precisar los hitos, subproductos o entregables necesarios y suficientes para lograr la meta de manera inequívoca para facilitar la verificación de su evidencia.</t>
  </si>
  <si>
    <t>PAI_DIRPEN_4.2</t>
  </si>
  <si>
    <t>Trece (13) mesas Estadísticas Sectoriales MES realizadas</t>
  </si>
  <si>
    <t>Durante el segundo trimestre se desarrollaron las siguientes mesas estadísticas:  1. Agropecuaria, 2. Economía circular; 3. Educación; 4. Minero energetica. De igual manera, se inicio gestión para la reactivar la mesa de transporte, así como la mesa de servicios publicos para instalar el 9 Julio.</t>
  </si>
  <si>
    <t xml:space="preserve">Listados de asistencias, PPT y cargas enviadas para instalar la mesa de servicicios publicos. </t>
  </si>
  <si>
    <t>Durante el tercer rimestre se desarrollaron las siguientes mesas estadísticas:  1. Agropecuaria, 2. Economía circular; 3. Educación; 4. Minero energetica, 5. Migración, y;  6. Servicios públicos. De igual manera, se reactivó la mesa de transporte.  por otra parte se esta trabajando para reactivar la mesa de TIC; e instalar la mesa de infraestructura y la mesa informalidad.</t>
  </si>
  <si>
    <t xml:space="preserve">Mesa Agropecuaria: No hay evidencias 
Mesa de servicios públicos: No hay evidencias 
Mesa Étnica: No hay evidencias </t>
  </si>
  <si>
    <t>En el cuarto trimestre se realizaron las mesas de Transporte, Minera, Turismo, étnica, Agropecuarias y servicios públicos.  De igual manera en el marco de las mesa se publicó el reporte de economía circular y el Reporte de Educación. Por otra lado, se trabajo con el ministerio de Vivienda, Mintic y DNP para la instalación o activación de la mesas de: 1. Infraestructura, 2. TIC, 3. Justica y 4. Territorial y 5 SIECI, ante lo cual, se acordó realizar la reuniones con las entidades en el primer trimestre del 2022, mientras tanto, se esta adelantando los temas a tratar en las mismas.  es importante mencionar que el problema</t>
  </si>
  <si>
    <t>Presentaciones y listas de asistencias</t>
  </si>
  <si>
    <t>Se dispone evidencia del hito "Trece (13) mesas Estadísticas Sectoriales MES realizadas", en el repositorio destinado  por la Oplan para este seguimiento.</t>
  </si>
  <si>
    <t>PAI_DIRPEN_4.3</t>
  </si>
  <si>
    <t xml:space="preserve">Tres (3) líneas de investigación en cada una de las salas especilizadas del CASEN desarrolladas </t>
  </si>
  <si>
    <t>En el segundo trimestre se realizaron reuniones en las 5 salas especializadas, en la cuales se determinaron los temas a trabajar durante el 2021 y tambien se presento a los expertos los avances obtenidos de las recomendaciones realizadas en el 2020</t>
  </si>
  <si>
    <t>Actas Sesiones CASEN</t>
  </si>
  <si>
    <t>En el tercer trimestre se realizaron reuniones en las 5 salas especializadas, en la cuales se avanzó en líenas de investigación 2021.</t>
  </si>
  <si>
    <t xml:space="preserve"> Actas de las 23 reuniones de las salas especializadas del CASEN a corte 30 de septiembre de 2021. </t>
  </si>
  <si>
    <t>Se desarrollaron las 5 salas del CASEN, de las cuales se generó para cada sala un documento que contiene las recomendaciones a las líneas te investigación revisadas durante el 2023.</t>
  </si>
  <si>
    <t xml:space="preserve">Lista de asistencias, actas, ppt y documentos de recomendaciones </t>
  </si>
  <si>
    <t xml:space="preserve">Se disponen 5 carpetas en el repositorio destinado por Oplan, con subcarpetas y achivos diversos algunos referidos a recomedaciones sobre líneas de investigación en salas especilizadas del CASEN. </t>
  </si>
  <si>
    <t>PAI_DIRPEN_4.4</t>
  </si>
  <si>
    <t>Un (1) repositorio con las memorías de los comités internos de las operaciones estadísticas del DANE, donde participa DIRPEN, consolidado</t>
  </si>
  <si>
    <t>Se asistió a los comités internos de las operaciones publicadas ente abril y junio de 2021 y realizo las actas respectivas.</t>
  </si>
  <si>
    <t>Actas de comités</t>
  </si>
  <si>
    <t xml:space="preserve">Se asistió a los comités internos de las operaciones publicadas entre julio y septiembre, de igual manera se desarrolló la nueva ficha de metricas, de acuerdo con las instrucciones del Director.  </t>
  </si>
  <si>
    <t>No vienen las ecvidencias dentro de cada carpeta
Fichas antigüas por asignar
Revisión asesoras
Revisión DT</t>
  </si>
  <si>
    <t>Se diligenció la ficha de métrica de calidad de los comités a los cuales fue invitado el equipo de la Dirpen en el ultimo semestre del 2021.</t>
  </si>
  <si>
    <t xml:space="preserve">Fichas de métricas de calidad </t>
  </si>
  <si>
    <t>Se disponen 16 archivos en Excel referentes a fichas de verificación métricas de calidad y 17 carpetas, en el repositorio destinado por Oplan, con subcarpetas y fichas de verificación; tal evidencia no sería pertinente pues no correspondería a la esperada: "Un (1) repositorio con las memorías de los comités internos de las operaciones estadísticas del DANE, donde participa DIRPEN, consolidado".</t>
  </si>
  <si>
    <t>PAI_DIRPEN_4.5</t>
  </si>
  <si>
    <t>Dos (2) informes de seguimiento al PEN 2020 - 2022 elaborados</t>
  </si>
  <si>
    <t>Se estructuro la metodologia para realizar el seguimiento al plan estadístico, en el mes de julio se enviarán a los responsables de implementación los formularios para que reporten el avance en las acciones del PEN con corte 30 de junio.</t>
  </si>
  <si>
    <t>Metodología para el seguimiento al PEN</t>
  </si>
  <si>
    <t>Se realizó ajustes a la metodologia de seguimiento del PEN</t>
  </si>
  <si>
    <t>Se desarrolló el informe de seguimiento del PEN</t>
  </si>
  <si>
    <t>Informe</t>
  </si>
  <si>
    <t>La evidencia dispuesta en el repositorio designado por Oplan: "seguimiento del PEN.pptx" no correspondería con la esperada: "Dos (2) informes de seguimiento al PEN 2020 - 2022 elaborados"</t>
  </si>
  <si>
    <t>PAI_DIRPEN_4.6</t>
  </si>
  <si>
    <t>Tres (3) inventarios actualizados (1 de operaciones estadísticas, 1 de registros administrativos y 1 de demandas de información)</t>
  </si>
  <si>
    <t>Se cuenta con los inventarios actualizados de OOEE y RRAA administrativos con corte 30 de junio de 2021</t>
  </si>
  <si>
    <t>Inventarios de ooee y RRAA</t>
  </si>
  <si>
    <t>Se cuenta con los inventarios actualizados de OOEE y RRAA administrativos con corte 30 de septiembre de 2021</t>
  </si>
  <si>
    <t>Inventarios de OOEE y RRAA</t>
  </si>
  <si>
    <t>Se cuenta con los inventarios de las operaciones estadísticas, Registros administrativos y las dadas de información con corte 2do semestre del 2021</t>
  </si>
  <si>
    <t xml:space="preserve">Inventarios </t>
  </si>
  <si>
    <t>Se dispone evidencia del hito "Tres (3) inventarios actualizados (1 de operaciones estadísticas, 1 de registros administrativos y 1 de demandas de información)", en el repositorio destinado  por la Oplan para este seguimiento.</t>
  </si>
  <si>
    <t>PAI_DIRPEN_4.7</t>
  </si>
  <si>
    <t>Un (1) documento de síntesis que contenga las recomendaciones para el fortalecimiento de los procesos priorizados por el Grupo de GEDI en las sesiones de trabajo y la importancia de las adaptaciones metodológicas y de divulgación generadas por la estrategias del equipo, entregado</t>
  </si>
  <si>
    <t>Esta actividad se debe reprogramar con el grupo de GEDI</t>
  </si>
  <si>
    <t>Se han realizado sesiones de discusión mensuales con bibliografía actualizada en las que se abordan las necesidades en cuanto a producción estadística en enfoque diferencial, dirigidas por la consultora Lina Céspedes. El producto de recomendaciones se aporta en su totalidad en diciembre cuando finalicen las sesiones.</t>
  </si>
  <si>
    <t xml:space="preserve">Plan de Sesiones de trabajo 2021_Transversalización enfoque de género </t>
  </si>
  <si>
    <t>Se desarrolló en el cuarto trimestre el documento de síntesis que recoge el proceso de fortalecimiento de las competencias del GEDI para la transversalización del enfoque de género en el DANE y en el SEN, la sistematización de las sesiones de trabajo del año 2021 y las recomendaciones para el fortalecimiento de los procesos priorizados por el GEDI.</t>
  </si>
  <si>
    <t>Documento de síntesis</t>
  </si>
  <si>
    <t>Se dispone la evidencia del hito "Un (1) documento de síntesis que contenga las recomendaciones para el fortalecimiento de los procesos priorizados por el Grupo de GEDI en las sesiones de trabajo y la importancia de las adaptaciones metodológicas y de divulgación generadas por la estrategias del equipo, entregado", en el repositorio destinado  por la Oplan para este seguimiento.</t>
  </si>
  <si>
    <t>PAI_DIRPEN_5</t>
  </si>
  <si>
    <t>Indirecto: El ICET es un indicador multidimensional y sistémico, que mide la capacidad estadística territorial, que permite obtener información comparable entre departamentos y entre municipios (subsistemas departamental y municipal) a nivel global y por dimensiones.</t>
  </si>
  <si>
    <t xml:space="preserve">Un (1) índice para medir la Capacidad Estadística Territorial, calculado </t>
  </si>
  <si>
    <t>PAI_DIRPEN_5.1</t>
  </si>
  <si>
    <t>Una (1) metodología del ICET 2021 actualizada</t>
  </si>
  <si>
    <t xml:space="preserve">Se actulizó la metodologia del ICET, cumpliendo con la guía para la documentacíón de operaciones estadísticas </t>
  </si>
  <si>
    <t>Metodologia ICET</t>
  </si>
  <si>
    <t>Se cuenta con el documento metodologico del ICET, así mismo con base del levantamiento de informacón del necesidades de las territoriales y la metodoliga del ICET, se tiene el documento preliminar de dimensiones del Índice de capacidades para Territoriales del DANE (sedes y subsedes)</t>
  </si>
  <si>
    <t>En el segundo semestre se elaboró el  costeo de los posibles escenarios del operativo de recolección del ICET, se consolidó el directorio de alcaldías y gobernaciones , el directorio de entidades usuarias de información estadística territorial y se realzaron los Ajustes al cuestionarios de recolección ICET y elaboración de manuales de diligenciamiento.  de igual manera, se estructuró la  propuesta de medición de dicho índice de capactidades para las territoriales, con dimensiones y sin dimensiones</t>
  </si>
  <si>
    <t>En el tercer trimestre, se avanzó en el procesamiento de la información, para dos dimensiones de las cuatro que conforma el ICET, así  mismo se puso en marcha el operativos para la dimensión de acceso y uso, el cual esta dirigido a las alcaldía, gobernaciones y usuarios; por otra parte se avanzo en el diseño de la prueba piloto del índice de capacidades para Territoriales del DANE</t>
  </si>
  <si>
    <t xml:space="preserve">Se realizó la medición del ICET 2020, con el cual se realizará un primer diagnóstico del estado de los municipios y departamentos del país para la gestión de su información. </t>
  </si>
  <si>
    <t>Dada la coyuntura, no fue posible realizar la medición del índice de capacidad de las territoriales, se espera poder realizar su cálculo en el 2022. El hito continua en la meta 9 del PAI 2022</t>
  </si>
  <si>
    <t>Servicio de asistencia técnica para el fortalecimiento de la capacidad estadística</t>
  </si>
  <si>
    <t>C-0401-1003-26-0-0401094-02</t>
  </si>
  <si>
    <t>PLAYART_2021_ASIS_TEC</t>
  </si>
  <si>
    <t>Se dispone evidencia parcial de la meta "Un (1) índice para medir la Capacidad Estadística Territorial, calculado" porque estaría aún pendiente el "Diseño y medición de un (1) índice de capacidades para Territoriales del DANE (sedes y subsedes)".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DIRPEN con los planes institucionales previstos en el artículo  “2.2.22.3.14" del Decreto 612 de 1018. 4) Precisar los hitos, subproductos o entregables necesarios y suficientes para lograr la meta de manera inequívoca para facilitar la verificación de su evidencia.</t>
  </si>
  <si>
    <t>PAI_DIRPEN_5.2</t>
  </si>
  <si>
    <t xml:space="preserve">Un (1) Índice de Capacidad Estadística Territorial calculado </t>
  </si>
  <si>
    <t xml:space="preserve">Se trabajo con subdirección, logística y Oplan, para la consecuención de los recursos para desarrollar el operativo 2021, de igual manera se avanzo en la construcción de los directorios , en los formularios y el manual de dilienciamiento, que serán usados en el proceso de recolección de la información. </t>
  </si>
  <si>
    <t>PPT Escenarios y costeo ICET
Directorio de entidades territoriales
Directorio preliminar de entidades usuarias
Cuestionarios de recolección
Manuales de diligenciamiento</t>
  </si>
  <si>
    <t>Se realizó el procesamiento de las bases de datos de dimensiones de Entorno institucional, metodología e infraestructura; se inció el operativo de recolección para obtener la información de la dimensión de accesiblidad y uso; seguimiento a cobertura; socialización  entidades territoriales.</t>
  </si>
  <si>
    <t>Se adjunta evidencias del procesamiento en R, junto con las evidencias del operativo</t>
  </si>
  <si>
    <t>En el ultimo trimestre se terminó la recolección de la información de la dimensión de Accesibilidad, y uso de información estadística; lo que permitió realizar el cálculo del ICET, de igual manera se tiene una versión preliminar de Dashboard para la presentación de los resultados</t>
  </si>
  <si>
    <t>Excel en el cual se tiene calculado el ICET y Dashboard</t>
  </si>
  <si>
    <t>Se dispone evidencia del hito "Un (1) Índice de Capacidad Estadística Territorial calculado", en el repositorio destinado  por la Oplan para este seguimiento.</t>
  </si>
  <si>
    <t>Se relaciona con el indicador: Incremento en el resultado de la medición de la capacidad territorial.</t>
  </si>
  <si>
    <t>PAI_DIRPEN_5.3</t>
  </si>
  <si>
    <t>Diseño y medición de un (1) índice de capacidades para Territoriales del DANE (sedes y subsedes)</t>
  </si>
  <si>
    <t xml:space="preserve">Se esta desarrollando las fases de DAN y Diseño del índices </t>
  </si>
  <si>
    <t>1. Documento borrador de dimensiones y subíndices.</t>
  </si>
  <si>
    <t>Se desarrollaron diferentes propuestas conforme a la estructura del índice de capacidad territoriales del dane. En este sentido se desarrollaron 3 propuestas con respecto a las dimensiones y subindices de dicho índice. Estas propuestas serán compartidas con el equipo de dirpen para establecer cuál es el mejor enfoque y desarrollarlo</t>
  </si>
  <si>
    <t xml:space="preserve">Documento del Índice de medición de capacidades Direcciones territoriales (Sedes/subsedes) DANE. Instrumento para medir el PEI </t>
  </si>
  <si>
    <t>Se realizó la definición de indicadores y de sus respectivas preguntas para la medición de dichos indicadores. Se tomó como referencia el FURAG, el ICET y TASC; se está haciendo el formulario para hacer el piloto con una subsede</t>
  </si>
  <si>
    <t>Excel con la descripción de cada una de las dimensiones del índice. Con sus correspondientes sub dimensiones y Banco de preguntas</t>
  </si>
  <si>
    <t>No fue posible realizar la medición del índice, se realizó el diseño del mismo</t>
  </si>
  <si>
    <t>No se presentan evidencias para este hito</t>
  </si>
  <si>
    <t>No se dispone evidencia del hito "Diseño y medición de un (1) índice de capacidades para Territoriales del DANE (sedes y subsedes)" porque no se termino a causa del inicidente tech, se incluiye en el PAI 2022</t>
  </si>
  <si>
    <t>PAI_DIRPEN_6</t>
  </si>
  <si>
    <t>Indirecto: A través del plan de fortalecimiento territorial, se brindan herramientas a las entidades territoriales que le permiten mejorar su capacidad estadística a las entidades territorio</t>
  </si>
  <si>
    <t>Un (1) programa para el fortalecimiento estadístico, implementado</t>
  </si>
  <si>
    <t>PAI_DIRPEN_6.1</t>
  </si>
  <si>
    <t xml:space="preserve">Cinco (5) cursos virtuales en plataforma Aprendanet activos 
</t>
  </si>
  <si>
    <t xml:space="preserve">En el primer trimestre se dispusieron 3 cursos virtuales en la plataforma de Aprendanet, los cuales se lanzarán en el mes de Abril.  </t>
  </si>
  <si>
    <t>Pantallazos Aprendanet</t>
  </si>
  <si>
    <t>En el segundo trimestre se realizó la preparación para disponer para inscripción de los 5 cursos que se elaboraron en el 2020. de esta manera ente el 7 al 09 julio serán las inscripciones, entre el 12 al 14 se realizará la depuración y consolidación de personas inscritas, del 15 al 19 se enviarán los usarios y las contraseñas a los inscritos, para que puedan inciar los cursos a apartir del 19 de julio. los curso a desarrollaran son: 1.Planificación Estadística, Formulación y Ejecución de Planes Estadísticos; 2.Proceso Estadístico; 3.Fortalecimiento de Registros Administrativos para su aprovechamiento estadístico; 4. Condiciones para la Evaluación de la Calidad Estadística y 5.Diseño y construcción de indicadores</t>
  </si>
  <si>
    <t>Documento ajustes curso Planificación estadística
Cronograma lanzamiento (6) cursos virtuales en Aprendanet y piezas gráficas iniciales 
ver tambien:  https://www.sen.gov.co/servicios/aula-digital</t>
  </si>
  <si>
    <t xml:space="preserve">En el tercer trimestre se pusó a disposición del SEN, 6 cursos virtuales, relacionados con: 
- Procesos de producción de información estadística
- Fortalecimiento de registros administrativos
- Planificación y ejecución de planes estadísticos
- Diseño y construcción de indicadores
-Condiciones para la evaluación de la calidad estadística
-Enfoque diferencial e interseccional en la producción estadística. 
Las inscripciones de estos cursos se realizaron entre el 07 y 09 de julio de 2021; se inscribieron 2.198 personas a los cursos, es de resaltar que las personas se pueden inscribir a más de un curso. </t>
  </si>
  <si>
    <t>Brochure de los cursos y listado de personas inscritas:
-Brochure Curso Evaluacion Calidad Estadistica
-Brochure Curso Fortalecimiento
-Brochure Curso Proceso Estadistico
-Brochure diseño, construcción e interpretación de indicadores
-Brochure Enfoque diferencial e interseccional en la producción estadística
-Brochure Planificación Estadística, formulación y ejecución de planes estadísticos
- INSCRITOS CURSOS VIRTUALES 7_9 JULIO
- INSCRITOS CURSOS VIRTUALES 7_9 JULIO CON REQUERIMIENTOS
- INSCRITOS A CURSOS VIRTUALES QUE INICIAN EL 19 DE JIULIO pasar a PDF o Excel</t>
  </si>
  <si>
    <t xml:space="preserve">En el cuarto trimestre se desarrollaron los informes de cierre de los 6 cursos virtuales, de igual manera se generaron los informes en Power point para posterior firma del director: 
- Procesos de producción de información estadística
- Fortalecimiento de registros administrativos
- Planificación y ejecución de planes estadísticos
- Diseño y construcción de indicadores
-Condiciones para la evaluación de la calidad estadística
-Enfoque diferencial e interseccional en la producción estadística. </t>
  </si>
  <si>
    <t>Informes de los cursos y certificados</t>
  </si>
  <si>
    <t>En el primmer trimestre se dispusieron 3 cursos en la plataforma: Fortalecimiento de RRAA para su aprovechamiento estadístico, 2. Proceso estadístico y 3 condiciones para la evaluación de la calidad estadística.  
De igual forma se definieron los cursos que se desarrollaran en el 2021, entre los cuales están: 
1. Enfoque diferencial e intersecciones en la producción estadística
2. Sistema de Ética Estadística del DANE (SETE)
3. Curso Política de Gestión de la Información Estadística
4.Clasificaciones estadísticas económicas
5. Clasificaciones estadísticas sociales
Por otra parte, se ha cumplido con el cronograma de plan de capacitaciones
Por último el DANE a dado respuesta a los compromisos solicitados por el DAFP en el marco de la política.</t>
  </si>
  <si>
    <t>La preparación de los cursos, implico la revisión y ajustes del curso de planificación estadística y el de diseño de indicadores, así como incluir estos cursos en la nueva plataforma de aprendanet.  De igual manera, se realizo el desarrollo de las piezas graficas para realizar la promoción de los mismo y la construcción del listado del correos al cual se le enviará la invitación a participar en los cursos.
Se desarrollo el Curso de EDIPE, el cual se pondrá a disposición del SEN a partir del 7 de julio, de igual manera se entrego el material por parte de los expertos para los cursos de politica GES y SETE.
De igual manera se realizaron las capacitaciones establecidas en el plan de capacitación.  De igual manera se continuó brindado asistencia técnica con los territorios que se tienen acuerdo y se elaboraron propuestas técnico económicos para a través de convenios interadministrativos con recursos, se brinden las asistencias.</t>
  </si>
  <si>
    <t>En el tercer trimestre se tuvo una avance significativo del la meta "Un programa para el fortalecimiento estadístico" en la medida que se pusieeron 6 cursos virutales a disposición del SEN,herramienta que nos permite que las entidades territoriales, conozcan y adopten los mecanimos de la Política de Gestión de Información Estadística .  De igual manera, se continuó con el acompañamiento a las entidades territoriales relacionado con la formulación de planes estadísticos. 
Por último, se ajustaron las preguntas de la Política de Gestión de Información Estadística, de acuerdo con la solicitud del DAFP.</t>
  </si>
  <si>
    <t xml:space="preserve">Se cumplió con los hitos de la meta en su totalidad, superando el objetivo propuesto, en la medida que se lograron disponer 6 cursos en la plataforma, de igual manera se cumplió con el plan de capacitaciones establecido por la coordinación y se brindo las capacitaciones solicitadas en la política por las entidades del SEN. Se cumplió con la meta de brinda 4 asesorías al territorio, entre las cuales se encuentra: Chía, Puerto tejada, Cauca y Yopal. </t>
  </si>
  <si>
    <t>Se dispone evidencia del hito "Cinco (5) cursos virtuales en plataforma Aprendanet activos", en el repositorio destinado  por la Oplan para este seguimiento.  Se recomienda evidenciar también la eficacia de la socialización, capacitación, divulgación o actividad similar, es decir la comprensión del mensaje, aprehensión del conocimiento o desarrollo de la habilidad que se pretende entre los participantes.</t>
  </si>
  <si>
    <t>La meta a lograr durante 2021: "Un (1) programa para el fortalecimiento estadístico, implementado" mediante: 1- Cinco (5) cursos virtuales en plataforma Aprendanet, 2- Un (1) programa de capacitación de la Coordinación de Planificación y Articulación Estadística, 3- Una (1) política de Gestión de la Información Estadística actualizada, y 4- Cuatro (4) asesorías técnicas y acompañamiento a entidades territoriales; sin embargo, estos hitos parecieran actividades inconexas cuya sumatoria diferiría de la meta porque ninguno evidencia el programa para el fortalecimiento estadístico que se pretende obtener. Además, se dispone evidencia parcial de la meta porque estaría aún pendiente "Un (1) programa de capacitación de la Coordinación de Planificación y Articulación Estadística ejecutado" y "Una (1) política de Gestión de la Información Estadística actualizada".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DIRPEN con los planes institucionales previstos en el artículo “2.2.22.3.14" del Decreto 612 de 1018. 4) Precisar los hitos, subproductos o entregables necesarios y suficientes para lograr la meta de manera inequívoca para facilitar la verificación de su evidencia.</t>
  </si>
  <si>
    <t>PAI_DIRPEN_6.2</t>
  </si>
  <si>
    <t>Cinco (5) nuevos cursos virtuales en plataforma Aprendanet diseñados</t>
  </si>
  <si>
    <t>Se definieron los cursos virtuales que se desarrollaran en el 2021: 
Se incia la adecuación de la ficha técnica y modulo uno del curso de Guia diferecncial, así como la ficha técnica del curso SETE. 
Se cuenta con la ficha técnica del curso de política de gestión de inforamación y el modúlo 0 del curso de clasificaciones.</t>
  </si>
  <si>
    <t>Fichas y guías adelantadas</t>
  </si>
  <si>
    <t xml:space="preserve">Finalización de adecuación diseño  y maquetación del curso enfoque diferencia e intreseccional en la producción estadística, el cual será lanzado el 7 de julio al SEN. Se realizó la entrega del material del curso de la política de gestión de información estadística, para su adecuación, para el curso de Sistema de Etica estadística se entrego los insumos de los modulos 1, 2 y 3.
</t>
  </si>
  <si>
    <t xml:space="preserve">Se adjuntan las fichas de los cursos, así como los módulos contruidos en cada uno de estos. </t>
  </si>
  <si>
    <t xml:space="preserve">De igual manera, se avanzo en la adecuación, diseño y maquetación del curso de Política de Gestión de Información Estadística. Asimismo se adelantó el diseño del modúlo 0 de los cursos de Clasificaciones sociales y clasificaciones económicas 
</t>
  </si>
  <si>
    <t>Pantallazos módulos 
EDIPE, POLITICA y SETE
No vienen evidencias</t>
  </si>
  <si>
    <t xml:space="preserve">Se realizó la adecuación y maquetación de los cursos de clasificaciones sociales, el cuenta con Clasificaciones Estadísticas Sociales 1 y Clasificaciones Estadísticas Sociales 2; de igual manera se desarrollo el curso Clasificaciones Estadísticas Económicas. </t>
  </si>
  <si>
    <t>Contenidos de los cursos construidos.</t>
  </si>
  <si>
    <t>Se disponen eviencia del hito "Cinco (5) nuevos cursos virtuales en plataforma Aprendanet diseñados" en el repositorio dispuesto por Oplan. Se recomienda evidenciar también la eficacia de la socialización, capacitación, divulgación o actividad similar, es decir la comprensión del mensaje, aprehensión del conocimiento o desarrollo de la habilidad que se pretende entre los participantes.</t>
  </si>
  <si>
    <t>PAI_DIRPEN_6.3</t>
  </si>
  <si>
    <t>Un (1) programa de capacitación de la Coordinación de Planificación y Articulación Estadística ejecutado</t>
  </si>
  <si>
    <t>Socialización Política de Gestión de la Información Estadística: se realizaron 3 capacitaciones, Miércoles 27 de enero, Jueves 25 de febrero y Miércoles 24 de marzo, se contó con la participación de mas de 200 asistentes de entidades del orden nacional y territorial.
Socialización de la metodología para la formulación de planes estadísticos, participaron 16 asistentes (Alcaldía: Sabanalarga Casanare, Pereira, Zipaquirá, Yopal y Guatape; Gobernacion del Quindio; Entidades del orden naciona:  Superintendencia de industria y comercio, Agencia Nacional de Minería, Migración Colombia, Ministerio de Relaciones Exteriores, Función pública, Ministerio de cultura; y Secretaria Distrital de Hacienda - Dirección de Impuestos) (24/03/21)
Capacitación Línea Base de Indicadores (LBI), con la participación de 33 asistentes (Función Pública, Gestión de proyectos de Casanare, INVEMAR, Mindeporte, Cancillería, Planeación Estratégica Floridablanca, Fusagasugá). (25/03/2021)</t>
  </si>
  <si>
    <t>Listas de asistencias y ppt</t>
  </si>
  <si>
    <t>En el marco del plan de capacitiaciones de realizaron las siguientes capacitaciones: 
1. Capacitación Política: Sector hacienda en abril, 27 de mayo y 28 de junio
2. Capacitación en Planificación estadísticas: 19 de mayo
3. Diseño de indicadores: 2 de junio
4. LBI: 20 de mayo</t>
  </si>
  <si>
    <t>Se adjuntas las presentaciones, junto con las listas de asistencia.</t>
  </si>
  <si>
    <t>En el marco del plan de capacitiaciones se realizaron las siguientes capacitaciones:
julio: 28. Formulación de planes estadísticos 
julio 29. Formulación de LBI
agosto: 11.  Diseño de indicadores 
agosto 24. Política de Gestión de Información Estadíistica.
septiembre:  23. Política de Gestión de Información Estadíistica</t>
  </si>
  <si>
    <t xml:space="preserve">Presentaciones y lista de asistencias </t>
  </si>
  <si>
    <t>Se realizó la socialización de Política GES a Procuraduría General de la Nación, Agencia Nacional del Territorio,  Agencia Logística Fuerzas Militares y Cotecmar.</t>
  </si>
  <si>
    <t>PPT socialización</t>
  </si>
  <si>
    <t>La evidencia dispuesta en el repositorio designado por Oplan: 5 archivos (4 en .pdf) no correspondería con la esperada: "Un (1) programa de capacitación de la Coordinación de Planificación y Articulación Estadística ejecutado"; la OCI dio tiempo para disponer la evidencia correcta.</t>
  </si>
  <si>
    <t>PAI_DIRPEN_6.4</t>
  </si>
  <si>
    <t>Una (1) política de Gestión de la Información Estadístca actualizada</t>
  </si>
  <si>
    <t>Preparación del material solicitado por el DAFP para la actualización de la política de gestión de información estadística del MIPG y del Furag:
Revisión y actualización de las preguntas e ítems de la Política de Gestión de la Información Estadística en el FURAG. (Febrero 2021); confirmando que continúan los 3 subíndices para la medición de la Política (planeación estadística, fortalecimiento de registros administrativos y calidad estadística). 
Se resolvieron las preguntas remitidas por entidades de la Rama Ejecutiva y el DAFP, en el marco del Diligenciamiento del FURAG.</t>
  </si>
  <si>
    <t>Excel remitido al DAFP y correos enviados</t>
  </si>
  <si>
    <t>Se realizó la revisión del pivote de resultados, el cual es insumo del icet.</t>
  </si>
  <si>
    <t xml:space="preserve">Pivote resultados </t>
  </si>
  <si>
    <t xml:space="preserve">De acuerdo a las instrucciones dadas por el DAFP, se realizó la actualización de las preguntas de la Política GES que son incluidas en el FURAG, de igual manera se reviso el alcance de las entidades que deben reportar.  
</t>
  </si>
  <si>
    <t>Correo de respuesta al DAFP, junto con matrices revisadas:
2021_08_25_MatrizX_GEstadística_DANE
GEstadística_entidades_ámbito_2021_DANE</t>
  </si>
  <si>
    <t>De acuerdo con las indicaciones dadas por el DAFP y a las consultas realizadas por algunas entidades, se actualizó la base de las entidades que serán objeto de medición del FURAG 2021. con ello se culmina la actualización de la política de Gestión de información estadística en el 2021.</t>
  </si>
  <si>
    <t>Correo que relaciona las entidades a excluir del alcance</t>
  </si>
  <si>
    <t>La evidencia dispuesta en el repositorio designado por Oplan: "Exclusión de entidades de orden nacional  evaluación Política de Gestión de la Información Estadística.eml" no correspondería con la esperada: "Una (1) política de Gestión de la Información Estadístca actualizada"; los funcionarios aducen que es un capítulo del Manual Operativo del MiPG Versión4 de marzo 2021 aunque no se corresponde con la fecha final del hito 30 diciembre 2021.</t>
  </si>
  <si>
    <t>PAI_DIRPEN_6.5</t>
  </si>
  <si>
    <t>Cuatro (4) asesorías técnicas y acompañamiento a entidades territoriales realizadas.</t>
  </si>
  <si>
    <t xml:space="preserve">Se brido Asistencia al Valle de Cauca, Mosquera y Perira. Tabien se continua desareollando el PET de Monteria. Por utlimo se remitieron propuestas técnicas a las entidades territoriales que las solicitaron, pendiente aprobación de las entidades para continuar con el convenio. </t>
  </si>
  <si>
    <t>Propuestas Técnicas, listas de asistencias y PPT realizadas</t>
  </si>
  <si>
    <t>Se continuao brindando asistencias técnicas a Yopal y Valle del Cauca.
De igual manera, se acordo con el muncipio de puerto tejada brindar asistencia técnicas en el desarrollo de PET. 
Se han desarrollado y ajustado propuestas técnicas con los siguientes entidades territoriales, con las cuales se espera desarrollar asesorias en PET y RRAA:  Cucutá, Atlantico, Santander, Popayan, Cauca y Nariño.</t>
  </si>
  <si>
    <t>Se adjunta evidencias de las asitencias, junto con las propuestas técnicas desarrolladas.</t>
  </si>
  <si>
    <t>En el tecer trimestre se bridaron asesorías a Valle de Cauca y Yopal; por otra parte se inició el acompañamiento a Puerta Tejada en el mes de Agosto y de Chia en el mes de Septiembre.</t>
  </si>
  <si>
    <t>Presentaciones realizadas, listas de asistencias y  documento revisados</t>
  </si>
  <si>
    <t>Se continuo brindando asistencias técnicas a Yopal y Valle del Cauca.
De igual manera, se acorde con el municipio de puerto tejada brindar asistencia técnicas en el desarrollo de PET. 
No hubo respuesta positiva por parte de las entidades territoriales, para realizar convenios interadministrativos para el desarrollo de PET:  Cúcuta, Atlántico, Santander, Popayán, Cauca y Nariño.  
La Gobernación de Cauca solicitó acompañamiento, de igual manera en el mesa de octubre se inició el acompañamiento a la Alcaldía de Chía.
Por otra parte, se realizó entrega a la Alcaldía de Montería del PET para aprobación y se realizó revisión del PET de Pereira y se realizó el lanzamiento por parte de la alcaldía de Mosquera del PET que se trabajo con ellos</t>
  </si>
  <si>
    <t xml:space="preserve">PPT, Lista de asistencias </t>
  </si>
  <si>
    <t>Se dispone evidencia del hito "Cuatro (4) asesorías técnicas y acompañamiento a entidades territoriales realizadas" en el repositorio establecido por Oplan para este seguimiento.</t>
  </si>
  <si>
    <t>PAI_DIRPEN_7</t>
  </si>
  <si>
    <t>E. Capacidad metodológica</t>
  </si>
  <si>
    <t>Las evaluaciones de la calidad estadística aportan el 100% al cumplimiento del objetivo estratégico de asegurar la calidad estadística en procesos y resultados, puesto que a través de este proceso se verifica el cumplimiento de los atributos de la calidad estadística en las diferentes operaciones estadísticas desarrolladas por los miembros del SEN</t>
  </si>
  <si>
    <t>Veintinueve (29) evaluaciones de la calidad estadística, para identificar el grado de cumplimiento de los atributos de calidad por parte de las operaciones estadísticas, ejecutadas</t>
  </si>
  <si>
    <t>PAI_DIRPEN_7.1</t>
  </si>
  <si>
    <t>Once (11) contratos interadministrativos suscritos con las entidades del SEN a evaluar</t>
  </si>
  <si>
    <t>Se inicia el proceso precontractual a través de mesas de trabajo con las entidades del SEN que conforman el PECE 2021 incluyendo fechas de ejecución del proceso, lo cual debe generar el alistamiento de los instrumentos necesarios para la suscripción del contrato, principalmente la propuesta técnico económica. De igual manera se inicia la convocatoria para la conformación de las ternas de expertos que desempeñarán el rol temático de las evaluaciones.</t>
  </si>
  <si>
    <t>Propuesta técnico-económica a IDEAM, Mincultura, CAMACOL. DIMAR, FEDEGAN, Minciencias, SIC.</t>
  </si>
  <si>
    <t>Se desarrolló el proceso contractual con las entidades del SEN que conforman el PECE 2021(CAMACOL,  Mincultura e IDEAM), teniendo como resultado la firma de los contratos y se adelantan procesos precontractuales con FEDEGAN, MinTiC, Superintendencia de Industria y Comercio, DIMAR, Superinetendencia de Servicios Públicos Domiciliarios y Observatorio de Ciencia y Tecnología.</t>
  </si>
  <si>
    <t>Contratos firmados IDEAM, Mincultura y CAMACOL.
Propuestas Técnico Económicas: DIMAR, SSPD, SIC y OCYT
Minuta FEDEGAN y Min Tic</t>
  </si>
  <si>
    <t>Ya se cuenta con los contratos firmados para las siguientes entidades: 1. Agencia Nacional de Seguridad Víal (ANSV), 2. Cámara Colombiana de la Construcción (CAMACOL), 3. Dirección General MarÍtima (DIMAR), 4. Departamento Administrativo para la Prosperidad Social (DPS), 5. Federación Colombiana de Ganaderos (FEDEGAN), 6. Instituto de Hidrología, Metereología y Estudios Ambientales (IDEAM), 7. Ministerio de Cultura, 8. Ministerio de Tecnologías de la Información y las Comunicaciones (MINTIC), 9. Observatorio Colombiano de Ciencia y Tecnología (OCyT), 10. Superintendencia de Industria y Comercio (SIC), 11. Superintendencia de Servicios Públicos Domiciliarios.</t>
  </si>
  <si>
    <t>Once (11) contratos interadministrativos firmados, de las siguientes entidades: 1. Agencia Nacional de Seguridad Víal (ANSV), 2. Cámara Colombiana de la Construcción (CAMACOL), 3. Dirección General MarÍtima (DIMAR), 4. Departamento Administrativo para la Prosperidad Social (DPS), 5. Federación Colombiana de Ganaderos (FEDEGAN), 6. Instituto de Hidrología, Metereología y Estudios Ambientales (IDEAM), 7. Ministerio de Cultura, 8. Ministerio de Tecnologías de la Información y las Comunicaciones (MINTIC), 9. Observatorio Colombiano de Ciencia y Tecnología (OCyT), 10. Superintendencia de Industria y Comercio (SIC), 11. Superintendencia de Servicios Públicos Domiciliarios.</t>
  </si>
  <si>
    <t xml:space="preserve">Inicio de la etapa precontractual con 7 entidades del Sistema Estadístico Nacional,para el desarrollo de las evaluaciones de calidad (IDEAM, Mincultura, CAMACOL. DIMAR, FEDEGAN, Minciencias, SIC),  se conformaron las ternas de expertos temáticos para la evaluación de las operaciones estadísticas: Balance de Masa Glaciar y  Estadística de monitoreo y seguimiento RUA manufacturero en Colombia. Adicionalmente se realiza ajuste de formato de identificación de evidencias, documento de condiciones y formato de informe de análisis de archivos de datos 
</t>
  </si>
  <si>
    <t>Durante el segundo trimestre del año se ha continuado gestionando el proceso contractual y de selección de expertos para el desarrollo de las evaluaciones de la calidad estadística, dando como resultado la firma de tres contratos interadministraivos y la selección de expertos para los ciclos 2 y 3 de evaluación (8 operaciones estadísticas). Adicionalmente, se inició la etapa documental de las evaluaciones del ciclo 2 que corresponden a 2 OE del IDEAM: Balance de Masa Glaciar y Estadísticas de Monitoreo y Segumiento del RUA Manufacturero en Colombia</t>
  </si>
  <si>
    <t>Durante el tercer trimestre de 2021, se concluyó la suscripción de los contratos interdaministrativos requeridos para dar cumplimiento al Programa Anual para la Evaluación de la Calidad Estadística y se contrató el talento humano necesario para la ejecución de las evaluaciones de calidad. Por otra parte, se desarrollaron las etapas de revisión documental y de revisión remota para nueve operaciones estadísticas y se construyeron los informes finales de evaluación para cuatro de ellas</t>
  </si>
  <si>
    <t xml:space="preserve">Se contrató el talento humano necesario para la ejecución de las evaluaciones de calidad restantes. Igualmente, se desarrollaron las etapas de revisión documental y de revisión remota para diez y siete (17) operaciones estadísticas y se construyeron los informes finales de evaluación. </t>
  </si>
  <si>
    <t>Se presentó una ejecución del 93% en este hito puesto que 2 operaciones estadísticas del DANE manifestaron su imposibilidad de realizar la evaluación de la Calidad. Índice de Costos de la Construcción de Obras Civiles y Encuesta Mensual de Alojamiento,  por lo tanto, el quipo evaluador no contó con las evidencias requeridas para desarrollar la evaluación de la calidad estadística. El hito continua en la meta 4 del PAI 2022.</t>
  </si>
  <si>
    <t>Servicio de evaluación del proceso estadístico</t>
  </si>
  <si>
    <t>C-0401-1003-26-0-0401095-02</t>
  </si>
  <si>
    <t>CAL_2021_EVAL_CAL</t>
  </si>
  <si>
    <t>Se dispone evidencia del hito "Once (11) contratos interadministrativos suscritos con las entidades del SEN" en el repositorio establecido por Oplan para este seguimiento.</t>
  </si>
  <si>
    <t>Se dispone evidencia de cumplimiento de la meta "Veintinueve (29) evaluaciones de la calidad estadística, para identificar el grado de cumplimiento de los atributos de calidad por parte de las operaciones estadísticas, ejecutadas" del PAI 2021 en el 2° semestre, en el repositorio destinado  por Oplan;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Articular el cumplimiento de las atribuciones, facultades o funciones de DIRPEN con los planes institucionales previstos en el artículo  “2.2.22.3.14" del Decreto 612 de 1018.</t>
  </si>
  <si>
    <t>PAI_DIRPEN_7.2</t>
  </si>
  <si>
    <t>Treinta y cinco (35) contratos de prestación de servicios suscritos para desempeñar los diferentes roles del equipo evaluador de la calidad estadística</t>
  </si>
  <si>
    <t>Se realiza proceso de convocatoria, recepción de hojas de vida y entrevista para calificación de criterios de competencia de candidatos a expertos temáticos para el proceso de evaluación de la calidad estadística en consideración con el PECE 2021.</t>
  </si>
  <si>
    <t xml:space="preserve">Presentación y calificación de criterios de competencia para proceso de selección del experto temático por parte de Director del General del DANE que acompañe la evaluación de las operaciones estadísticas del IDEAM: Balance de masa glaciar y, Estadística de monitoreo y seguimiento RUA manufacturero en Colombia. 
</t>
  </si>
  <si>
    <t>Se realiza proceso de convocatoria, recepción de hojas de vida , entrevista para calificación de criterios de competencia de candidatos y contratación de expertos temáticos, expertos en proceso, expertos estadísticos y evaluador líder para el proceso de evaluación de la calidad estadística en consideración con el PECE 2021.</t>
  </si>
  <si>
    <t>Presentación y calificación de criterios de competencia para proceso de selección del experto temático para las operaciones de CAMACOL-Censo de coordenada urbana, MinCultura- Estadísticas del sector de los espectaculos públicos de las artes escenicas, MinTIC- Estadísticas del servicio de telefonía Móvil, SIC- Estadísticas de nuevas creaciones en Colombia, OCYT-Estadísticas sobre calculo de la inversión,  e IDEAM- Infromación de la radiación global recibida en superficie e Inventario de equipos y desechos PCB.
Además se realiza la calificación de competencia para proceso de selección para los expertos estadísticos, expertos en proceso y evaluador líder.
Se realiza la gestión con la oficina de cooperación para la consecución de apoyo por parte de otros entes estad´siticos internacionales para tener como expertos temáticos en las operaciones estadísticas de:
Cuenta satelite de turismo-CEPAL
Matriz Insumo Producto-INEGI México
Producto Interno Bruto por departamento-INEGI México
Índice de costos de la producción de obras civiles-INEGI México
Encuesta de Micronegocios-INE Chile
Encuesta Mensual de Alojamiento-INE España</t>
  </si>
  <si>
    <t>Se cuenta con treinta (30) contratos firmados de las personas que intervienen en el proceso de evaluación de la calidad estadística, lo que permite disponer del talento humano requerido para la ejecución de este proceso en cada una de las operaciones programadas a 30 de sptiembre de 2021.</t>
  </si>
  <si>
    <t>Treinta (30) Contratos de prestación de servicios firmados.</t>
  </si>
  <si>
    <t>Se cuenta con cinco (5) contratos firmados de las personas que intervienen en el proceso de evaluación de la calidad estadística, lo que permite disponer del talento humano requerido para la ejecución de este proceso en cada una de las operaciones programadas a 30 de diciembre de 2021. Se concluye la meta de 35 contratos de prestación de servicios.</t>
  </si>
  <si>
    <t>Cinco (5) contratos de prestación de servicios firmados.</t>
  </si>
  <si>
    <t>Se dispone evidencia del hito "Treinta y cinco (35) contratos de prestación de servicios suscritos para desempeñar los diferentes roles del equipo evaluador de la calidad estadística" en el repositorio establecido por Oplan para este seguimiento.</t>
  </si>
  <si>
    <t>PAI_DIRPEN_7.3</t>
  </si>
  <si>
    <t>Veintinueve (29) listas de chequeo consolidadas</t>
  </si>
  <si>
    <t>Como fase previa para el proceso de evaluación de las operaciones estadísticas de la vigencia 2021 se realizó el ajuste del Formato de Identificación de Evidencias para la NTC PE 1000:2020 , indicando la documentación guía  que deben trener en cuenta las operaciones estadísticas para la evaluación. También se reestructuró el formato para el informe de análisis de la base de datos. Adicionalmente se realizó la revisión y ajuste del Documento de Condiciones para la Evaluación y la Certificación de la Calidad Estadística</t>
  </si>
  <si>
    <t>Formato de Identificación de Evidencias NTC PE 1000:2020
Formato informe análisis archivos de datos
Documento de Condiciones para la Evaluación y la Certificación de la Calidad</t>
  </si>
  <si>
    <t>Se inició proceso de evaluación para las operaciones estadísticas:  Estadística de monitoreo y seguimiento RUA manufacturero en Colombia y Balance de Masa Glaciar del IDEAM que incluye la formulación del plan de evaluación, la recepción de evidencias y el inicio de la etapa documental.
Adicionalmente, se formuló el Plan de Evaluación para las operaciones estadísticas: Censo de Coordenda Urbana y Estadísticas del sector de los espectaculos públicos de las artes escenicas.</t>
  </si>
  <si>
    <t xml:space="preserve">Plan de Evaluación RUA Manufacturero
Plan de Evaluación Balance de Masa Glaciar
Formato de identificación de evidencias RUA Manufacturero
Formato de identificación de evidencias Balance de Masa Glaciar
Plan de Evaluación Censo de Coordenda Urbana
Plan de Evaluación Estadísticas del sector de los espectaculos públicos de las artes escenicas. </t>
  </si>
  <si>
    <t>En el marco de la evaluación de la calidad estadística y como resultado del desarrollo de la etapa documental y de revisión remota, se cuenta con las listas de chequeo para las siguientes operaciones estadísticas: 1. Balance de Masa Glaciar, 2. Estadísticas de Monitoreo y Seguimiento al RUA Manufacturero en  Colombia, 3. Estadísticas de los Espectáculos Públicos de las Artes Escénicas, 4. Censo de Coordenada Urbana, 5. Estadísticas de Monitoreo y Seguimiento del Inventario de Equipos y Desechos que Consisten, Contienen o están Contaminados con Bifenilos Policlorados (IPCB), 6. Información de la Radiación Global Recibida en Superficie, 7. Estadísticas del servicio de Telefonía Móvil 8.  Información Oceanográfica y de Meteorología Marina (DIMAR) y 9. Encuesta de Micronegocios EMICRON.</t>
  </si>
  <si>
    <t>Extracto lista de chequeo resultado de la evaluación de las operaciones estadísticas: 1. Balance de Masa Glaciar, 2. Estadísticas de Monitoreo y Seguimiento al RUA Manufacturero en  Colombia, 3. Estadísticas de los Espectáculos Públicos de las Artes Escénicas, 4. Censo de Coordenada Urbana, 5. Estadísticas de Monitoreo y Seguimiento del Inventario de Equipos y Desechos que Consisten, Contienen o están Contaminados con Bifenilos Policlorados (IPCB), 6. Información de la Radiación Global Recibida en Superficie, 7. Estadísticas del servicio de Telefonía Móvil 8.  Información Oceanográfica y de Meteorología Marina (DIMAR) y 9. Encuesta de Micronegocios EMICRON.</t>
  </si>
  <si>
    <t xml:space="preserve">En el marco de la evaluación de la calidad estadística y como resultado del desarrollo de la etapa documental y de revisión remota, se cuenta con las listas de chequeo para las siguientes operaciones estadísticas: 
1. Estadísticas sobre cálculo de la inversión nacional en actividades de ciencia, tecnología e innovación, 2. Estadísticas de Nuevas Creaciones en Colombia, 3. Componente comercial (Energía), 4. Componente comercial (gas por red), 5. Fallecidos en siniestros viales, 6. Estadísticas de Beneficiarios de la Red de Seguridad Alimentaria (RESA), 7. Información Técnico-Operativa del servicio de aseo: estado de la disposición final en Colombia 8. Estadísticas de la Población Beneficiada por el Programa Familias en Acción, 9. Estadísticas sobre Términos de Intercambio - IT, 10. Saldo de las reservas internacionales, 11. Unidad de Valor Real (UVR), 12. Inventario bovino, 13. Cuenta Satélite de Turismo, 14. Cuenta ambiental y económica de flujos del bosque de productos del bosque, 15. Matriz Insumo Producto, 16. Producto Interno Bruto por Departamento y 17. Proyecciones de Población y Estudios Demográficos (PPED).
</t>
  </si>
  <si>
    <t xml:space="preserve">Extracto lista de chequeo resultado de la evaluación de las operaciones estadísticas: 
1. Estadísticas sobre cálculo de la inversión nacional en actividades de ciencia, tecnología e innovación, 2. Estadísticas de Nuevas Creaciones en Colombia, 3. Componente comercial (Energía), 4. Componente comercial (gas por red), 5. Fallecidos en siniestros viales, 6. Estadísticas de Beneficiarios de la Red de Seguridad Alimentaria (RESA), 7. Información Técnico-Operativa del servicio de aseo: estado de la disposición final en Colombia 8. Estadísticas de la Población Beneficiada por el Programa Familias en Acción, 9. Estadísticas sobre Términos de Intercambio - IT, 10. Saldo de las reservas internacionales, 11. Unidad de Valor Real (UVR), 12. Inventario bovino, 13. Cuenta Satélite de Turismo, 14. Cuenta ambiental y económica de flujos del bosque de productos del bosque, 15. Matriz Insumo Producto, 16. Producto Interno Bruto por Departamento y 17. Proyecciones de Población y Estudios Demográficos (PPED).
</t>
  </si>
  <si>
    <t>Se dispone evidencia del hito "Veintinueve (29) listas de chequeo consolidadas" en el repositorio establecido por Oplan para este seguimiento.</t>
  </si>
  <si>
    <t>PAI_DIRPEN_7.4</t>
  </si>
  <si>
    <t>Veintinueve (29) informes de evaluación de la calidad estadística finalizados</t>
  </si>
  <si>
    <t xml:space="preserve">Se inició etapa de revisión documental para las operaciones estadísticas:  Estadística de monitoreo y seguimiento RUA manufacturero en Colombia y Balance de Masa Glaciar del IDEAM </t>
  </si>
  <si>
    <t>Formato de identificación de evidencias RUA Manufacturero
Formato de identificación de evidencias Balance de Masa Glaciar</t>
  </si>
  <si>
    <t>Posterior al desarrollo de la etapa documental y de revisión remota, se han construido los informes finales de evaluación de las siguientes operaciones estadísticas: 1. Balance de Masa Glaciar, 2. Estadísticas de Monitoreo y Seguimiento al RUA Manufacturero en  Colombia, 3. Estadísticas de los Espectáculos Públicos de las Artes Escénicas y 4. Censo de Coordenada Urbana.</t>
  </si>
  <si>
    <t>Extracto informes finales de evaluación operaciones estadísticas: 1. Balance de Masa Glaciar (esta en control de cambios y el encabezado de este seguimiento dice informe final) 2. Estadísticas de Monitoreo y Seguimiento al RUA Manufacturero en  Colombia, 3. Estadísticas de los Espectáculos Públicos de las Artes Escénicas y 4. Censo de Coordenada Urbana.</t>
  </si>
  <si>
    <t>Posterior al desarrollo de la etapa documental y de revisión remota, se han construido los informes finales de evaluación de las siguientes operaciones estadísticas:
1. Inventario de equipos y desechos que consisten, contienen o están contaminados con bifenilos policlorados (PCB), 2. Estadística del Servicio de Telefonía Móvil, 3. Información de la Radiación global recibida en superficie, 4. Información Oceanográfica y de Meteorología Marina, 5. Estadísticas sobre cálculo de la inversión nacional en actividades de ciencia, tecnología e innovación, 6. Estadísticas de Nuevas Creaciones en Colombia, 7. Componente comercial (Energía), 8. Componente comercial (gas por red), 9. Fallecidos en siniestros viales, 10. Estadísticas de Beneficiarios de la Red de Seguridad Alimentaria (RESA), 11. Información Técnico-Operativa del servicio de aseo: estado de la disposición final en Colombia, 12. Estadísticas de la Población Beneficiada por el Programa Familias en Acción, 13. Estadísticas sobre Términos de intercambio  - IT, 14. Saldo de las reservas internacionales, 15. Unidad de Valor Real (UVR), 16. Inventario bovino, 17. Encuesta de Micronegocios (Emicron), 18. Cuenta Satélite de Turismo, 19. Cuenta ambiental y económica de flujos del bosque de productos del bosque, 20. Matriz Insumo Producto, 21. Producto Interno Bruto por Departamento y 22. Proyecciones de Población y Estudios Demográficos (PPED).</t>
  </si>
  <si>
    <t>Extracto informes finales de evaluación operaciones estadísticas:
1. Inventario de equipos y desechos que consisten, contienen o están contaminados con bifenilos policlorados (PCB), 2. Estadística del Servicio de Telefonía Móvil, 3. Información de la Radiación global recibida en superficie, 4. Información Oceanográfica y de Meteorología Marina, 5. Estadísticas sobre cálculo de la inversión nacional en actividades de ciencia, tecnología e innovación, 6. Estadísticas de Nuevas Creaciones en Colombia, 7. Componente comercial (Energía), 8. Componente comercial (gas por red), 9. Fallecidos en siniestros viales, 10. Estadísticas de Beneficiarios de la Red de Seguridad Alimentaria (RESA), 11. Información Técnico-Operativa del servicio de aseo: estado de la disposición final en Colombia, 12. Estadísticas de la Población Beneficiada por el Programa Familias en Acción, 13. Estadísticas sobre Términos de intercambio  - IT, 14. Saldo de las reservas internacionales, 15. Unidad de Valor Real (UVR), 16. Inventario bovino, 17. Encuesta de Micronegocios (Emicron), 18. Cuenta Satélite de Turismo, 19. Cuenta ambiental y económica de flujos del bosque de productos del bosque, 20. Matriz Insumo Producto, 21. Producto Interno Bruto por Departamento y 22. Proyecciones de Población y Estudios Demográficos (PPED).</t>
  </si>
  <si>
    <t>Se dispone evidencia del hito "Veintinueve (29) informes de evaluación de la calidad estadística finalizados" en el repositorio establecido por Oplan para este seguimiento.</t>
  </si>
  <si>
    <t>PAI_DIRPEN_8</t>
  </si>
  <si>
    <t>Las revisiones sistémicas aportan al 100% al cumplimiento del objetivo estartégico de asegurar la calidad estadística en procesos y resultados puesto que permite analizar la coherencia de un grupo de estadísticas con el fin de que sus resultados sean consistentes para los usuarios formulando una serie de recomendaciones que permiten mejorar sus interrelaciones y su utilidad</t>
  </si>
  <si>
    <t>Una (1) revisión sistémica para analizar la coherencia de las estadísticas de comercio exterior, implementada</t>
  </si>
  <si>
    <t>PAI_DIRPEN_8.1</t>
  </si>
  <si>
    <t>Cinco (5) formularios de las dimensiones de la revisión sistémica ajustados</t>
  </si>
  <si>
    <t>Revisión de formularios e informes del componente CITUR - SITUR y evaluaciones año 2019 a las operaciones estadísticas para construcción y ajustes del componente de comercio exterior.</t>
  </si>
  <si>
    <t>Informe Final CITUR
Informes Comercio Exterior</t>
  </si>
  <si>
    <t>Se revisan y ajustan los formularios para cada una de las dimensiones y el modulo de usuarios (5 formularios) de acuerdo con el análisis de aplicabilidad para las estadísticas de Comercio Exterior y las sesiones de retroalimentación que se desarrollaron al interior del equipo que desarrollará la revisión sistémica.</t>
  </si>
  <si>
    <t>Dimensión 1. Entorno Institucional.
Dimensión 2. Proceso Estadístico y sus Resultados
Dimensión 3. Tecnologia.
Dimensión 4. Usos de la Información Estadística y Articulación con las Políticas Públicas.
Encuesta a Usuarios Comercio Exterior.</t>
  </si>
  <si>
    <t>Revisión de formularios e informe de la revisión sistémica del esquema CITUR - SITUR y evaluaciones de la calidad año 2019 para las operaciones estadísticas Impo, Expo y Zonas Francas para construcción y ajustes de la revisión sistémica del componente de comercio exterior.</t>
  </si>
  <si>
    <t>Durante el segundo trimestre se finalizaron los ajustes en los formularios de las cuatro dimensiones de la revisión sistémica de Comercio Exterior, así como la encuesta a usuarios</t>
  </si>
  <si>
    <t>Como fase inicial para el desarrollo de la revisión sistémica de las estadísticas de comercio exterior, se realizaron las siguientes actividades: 1. Sensibilización a los responsables de las operaciones estadísticas: Estadísticas de Importaciones, Estadísticas de Exportaciones, Zonas Francas y Muestra Trimestral de Comercio Exterior de Servicios, con el fin de explicar las actividades a desarrollar para la revisión sistémica.
2. Ajustes finales en los formularios de la revisión sistémica previo a su aplicación a los responsables de las operaciones estadísticas anteriormente mencionadas.</t>
  </si>
  <si>
    <t>Posterior a la sensibilización del equipo del componente de comercio exterior de servicios y del ajuste de los formularios, se llevo a cabo el diligenciamiento de cada una de las dimensión, es decir de cuatro formularios de revisiones sistémicas, las cuales se aplicaron a los responsables de del componente de comercio exterior de servicios, conformada por las operaciones:  Estadísticas de Importaciones, Estadísticas de Exportaciones, Zonas Francas y Muestra Trimestral de Comercio Exterior de Servicios.</t>
  </si>
  <si>
    <t>El informe final de la revisión sistémica de las estadísticas de comercio exterior, se encuentra en proceso de revisión y ajuste para proceder al cierre definitivo. El hito continua en la meta 5 del PAI 2022</t>
  </si>
  <si>
    <t>Se dispone evidencia de cumplimiento de la meta "Una (1) revisión sistémica para analizar la coherencia de las estadísticas de comercio exterior, implementada" del PAI 2021 en el 2° semestre, en el repositorio destinado  por Oplan;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Articular el cumplimiento de las atribuciones, facultades o funciones de DIRPEN con los planes institucionales previstos en el artículo  “2.2.22.3.14" del Decreto 612 de 1018.</t>
  </si>
  <si>
    <t>PAI_DIRPEN_8.2</t>
  </si>
  <si>
    <t>Un (1) informe final de la revisión sistemica finalizado</t>
  </si>
  <si>
    <t xml:space="preserve">Construcción de la primera versión del documento de requerimientos para el desarrollo del aplicativo de revisiones sistémicas </t>
  </si>
  <si>
    <t>Requermientos funcionales para el desarrollo del aplicativo de revisiones sistémicas</t>
  </si>
  <si>
    <t xml:space="preserve">Presentación revisión sistémica para responsables operaciones estadísticas de comercio exterior
Encuesta a usuarios CE
Instrumento4Dimensiones_CE
Link formularios en forms </t>
  </si>
  <si>
    <t>Formularios: 
Contexto Institucional.
Uso de la información estadística y su articulación con la política pública.
Proceso estadístico.
Tecnología.</t>
  </si>
  <si>
    <t>Se dispone evidencia del hito "Un (1) informe final de la revisión sistemica finalizado" en el repositorio establecido por Oplan para este seguimiento.</t>
  </si>
  <si>
    <t>PAI_DIRPEN_9</t>
  </si>
  <si>
    <t xml:space="preserve">Las revisiones focalizadas aportan al 100% al cumplimento del objetivo estratégico de asegurar la calidad estadística en procesos y resultados, puesto que identifican causas de problemas identificados en las estadísticas y generan las acciones que permiten resolverlos </t>
  </si>
  <si>
    <t>Un (1) instrumento de revisión focalizada con sus respectivos soportes, que permita establecer la causa de un problema presentado por una operación estadística en la fase de difusión, finalizado</t>
  </si>
  <si>
    <t>PAI_DIRPEN_9.1</t>
  </si>
  <si>
    <t>Un (1)  formulario de reporte de problema desarrollado y una aplicación de apoyo al análisis del problema ajustado.</t>
  </si>
  <si>
    <t xml:space="preserve">Inicio de las actividades para  el desarrollo del formulario del reporte del problema con el apoyo de la coordinación de Prospectiva a Análisis de Datos  </t>
  </si>
  <si>
    <t>Formato identificación problema revisiones focalizadas</t>
  </si>
  <si>
    <t xml:space="preserve">Desarrollo informático (pendiente la fase de pruebas), del formato de identificación del problema, que organiza las preguntas en  forma de pestañas, incluye campo de selección de las operaciones estadísticas y se estructura  por módulos. </t>
  </si>
  <si>
    <t>Link desarrollo Formato de Identificación del Problema</t>
  </si>
  <si>
    <t>Se realizó la prueba al formato de identificación de evidencias desarrollado</t>
  </si>
  <si>
    <t>Archivos consolidación de resultados de la prueba 
20201130_FORMATO_IDENTIFICACIÓN_PROBLEMA_REVISIONES_FOCALIZADAS
20210813_Prueba escritorio_formato reporte del problema_2021</t>
  </si>
  <si>
    <t>Se realizaron los ajustes al formulario de acuerdo con la prueba realizada</t>
  </si>
  <si>
    <t>Archivo prueba de escritorio
Formato identificación del problema</t>
  </si>
  <si>
    <t xml:space="preserve">Se inició el desarrollo informático para el formato de identificación del problema del instrumento de revisiones focalizadas, así mismo se realizaron ajustes en el documento conceptual y en la herramienta de apoyo al análisis </t>
  </si>
  <si>
    <t>Para las revisones focalizadas, durante el segundo trimeste se desarrolló el formato de identificación del problema quedando listo para pruebas y se construyó la primera versión de las guías para el diligenciamiento del formato de reporte del problema y de uso de la herramienta de apoyo al análisis</t>
  </si>
  <si>
    <t xml:space="preserve">Se realizó la prueba al formato de identificación de evidencias desarrollado y  ajustes  a la metodológia , guia y herramienta </t>
  </si>
  <si>
    <t>En lo que respecta a las revisiones focalizadas, se cuenta con el formulario de identificación del problema, el documento metodológico y las guías de diligenciamiento del formato de identificación del problema y de la herramienta de análisis</t>
  </si>
  <si>
    <t>Se dispone evidencia de "Un (1)  formulario de reporte de problema desarrollado", en el repositorio establecido por Oplan, y se esta desarrollando un aplicativo (con la herramienta Django que es un framework de un Lenguaje llamado Python) que sólo permite abrir en un servidor del DANE; la aplicación aún no está habilitada.</t>
  </si>
  <si>
    <t>Se dispone evidencia de cumplimiento de la meta "Un (1) instrumento de revisión focalizada con sus respectivos soportes, que permita establecer la causa de un problema presentado por una operación estadística en la fase de difusión, finalizado" del PAI 2021 en el 2° semestre, en el repositorio destinado  por Oplan;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Articular el cumplimiento de las atribuciones, facultades o funciones de DIRPEN con los planes institucionales previstos en el artículo  “2.2.22.3.14" del Decreto 612 de 1018.</t>
  </si>
  <si>
    <t>PAI_DIRPEN_9.2</t>
  </si>
  <si>
    <t>Un (1) documento metodológico para las revisiones focalizadas finalizado</t>
  </si>
  <si>
    <t xml:space="preserve">Se han realizado ajustes al documento en cuanto a las fases de la revisión focalizada </t>
  </si>
  <si>
    <t>Conceptualizacion revisiones focalizadas</t>
  </si>
  <si>
    <t>Ajustes al documento metodológico en cuanto a las fases del proceso de revisión focalizada, actividades, gráficos</t>
  </si>
  <si>
    <t>Documento metodológico para las revisiones focalizadas V1</t>
  </si>
  <si>
    <t>Se realizaron ajustes al documento metodológico y se pasó a revisón</t>
  </si>
  <si>
    <t>Documento metodológico con revisiones para ajustar 
20210703_V1_Documento revisiones focalizada_version preliminar
20210703_V1_Documento revisiones focalizada_version preliminar_rec08072021_nag</t>
  </si>
  <si>
    <t xml:space="preserve">Se ajusto la metodología de acuerdo con las observaciones sugeridas durante la revisión </t>
  </si>
  <si>
    <t>Documento metodológico</t>
  </si>
  <si>
    <t>Se dispone como evidencia "20211215_V1_Documento revisiones focalizada_version preliminar.docx" en el repositorio establecido por Oplan, que diferiría del hito esperado: "Un (1) documento metodológico para las revisiones focalizadas finalizado"</t>
  </si>
  <si>
    <t>PAI_DIRPEN_9.3</t>
  </si>
  <si>
    <t>Una (1) guia para el diligenciamiento del formato reporte del problema y guia de uso de la herramienta de apoyo al análisis de revisiones focalizadas</t>
  </si>
  <si>
    <t>Socialización,revisión y ajustes a la herramienta de apoyo al análisis de revisiones focalizadas</t>
  </si>
  <si>
    <t>Herramienta de apoyo al análisis revisiones focalizadas</t>
  </si>
  <si>
    <t>Elaboración de la guía de la herramienta de apoyo al análisis y de la guía del formato del problema</t>
  </si>
  <si>
    <t>Guia para el diligenciamiento del formato reporte del problema V1
Guia de uso de la herramienta de apoyo al análisis de revisiones focalizadas V1</t>
  </si>
  <si>
    <t>Se realizó la guía de la herramienta de apoyo al análisis y la guía del formato del problema</t>
  </si>
  <si>
    <t>Guía diligenciamiento herramienta de apoyo al análisis  y guía formato del problema
20200703_V3_Guia_Focalizadas
20210921_V5_Guia_Focalizadas
20210921_V11_Diagrama_Focalizadas</t>
  </si>
  <si>
    <t xml:space="preserve">Guía de diligenciamiento de la herramienta de apoyo al análisis.
Ajustes a  la guía del formato de identificación del problema </t>
  </si>
  <si>
    <t>Guía herramienta
Guía Formato del problema</t>
  </si>
  <si>
    <t>Se dispone evidencia del hito "Una (1) guia para el diligenciamiento del formato reporte del problema y guia de uso de la herramienta de apoyo al análisis de revisiones focalizadas" en el repositorio establecido por Oplan para este seguimiento; el instrumento funciona pero aún no está en operación por incidente tecnológico ocurrido 09 noviembre 2021.</t>
  </si>
  <si>
    <t>PAI_DIRPEN_10</t>
  </si>
  <si>
    <t>A través de la estrategia del Marco de Aseguramiento de la Calidad, se aporta al 100% al cumplimiento del objetivo estratégico de asegurar la calidad estadística en procesos y procedimientos, puesto que los miembros del SEN podrán conocer la interralción de cada uno de los instrumentos que lo componen y la forma en que pueden aplicarlos para contribuir con la calidad en el proceso de producción estadística y sus resultados</t>
  </si>
  <si>
    <t xml:space="preserve">Una (1) estrategia para fortalecer el Marco de Aseguramiento de la Calidad para Colombia, implementada </t>
  </si>
  <si>
    <t>PAI_DIRPEN_10.1</t>
  </si>
  <si>
    <t>Un (1) documento del Marco de Aseguramiento de la Calidad para Colombia finalizado</t>
  </si>
  <si>
    <t>El desarrollo de las buenas prácticas, iniciativas e instrumentos del MAC se basaron en estándares internacionales (NQAF UN, Canada, Euroestad, Ecuador y Jamaica) y en los resultados de la implementación en el DANE en su rol de coordinador del SEN y gracias a su amplia experiencia como productor de estadisticas oficiales, con el objeto de que sirva de marco de referencia para la aplicación de las demás entidades del SEN que producen estadísticas oficiales. 
El MAC para Colombia, consta de cuatro niveles y diecinueve principios de calidad, cada nivel define un tema de gestión de la calidad. Los principios se desarrollan en tres partes: la descripción, la cual introduce los  conceptos de calidad que se desarrollarán en los siguientes apartes, tambien se definen los términos relevantes y proporciona contexto e información de fondo; la evaluación, en esta parte se enumeran los elementos esenciales para la aplicación de cada principio, tomando como base el documento general y cuestionario del NQAF  UN y por último la sección de implementación, la cual describe las buenas prácticas, iniciativas e instrumentos que dan respuesta a los elementos esenciales de la evaluación.</t>
  </si>
  <si>
    <t>Material para marco
Marco de aseguramiento de la calidad para Colombia actualizado 2021</t>
  </si>
  <si>
    <t>Se finalizó la construcción del documento del Marco de Aseguramiento de la Calidad el cual consta de cuatro niveles y diecinueve principios de calidad, cada nivel define un tema de gestión de la calidad. Los principios se desarrollan en tres partes: la descripción, introduce conceptos que se desarrollarán, define términos relevantes y proporciona contexto e información de fondo; la evaluación, enumera los elementos esenciales para la aplicación de cada principio, tomando como base el cuestionario NQAF de las Naciones Unidas y por último la implementación, describe las buenas prácticas, iniciativas e instrumentos que dan respuesta a los elementos esenciales de la evaluación.</t>
  </si>
  <si>
    <t xml:space="preserve">Documento Marco de aseguramiento de la calidad del Sistema Estadístico Nacional de Colombia V1 </t>
  </si>
  <si>
    <t xml:space="preserve">Se avanza en la estrategia para fortalecer el Marco de Aseguramiento de la Calidad para Colombia, para ser implementada basada en el desarrollo de las buenas prácticas, iniciativas e instrumentos tomando los estándares internacionales (NQAF UN, Canada, Euroestad, Ecuador y Jamaica) y en los resultados de la implementación en el DANE en su rol rol de coordinador del SEN y gracias a su amplia experiencia como productor de estadisticas oficiales, con el objeto de que sirva de marco de referencia para la aplicación de las demás entidades del SEN que producen estadísticas oficiales. </t>
  </si>
  <si>
    <t>Finalización del documento del Marco de Aseguramiento de la Calidad del Sistema Estadístico Nacional, revisión del documento e instrumentos de autoevaluación para ejecutar el esquema de acompañamiento y construcción de la guía de uso del visor de autoevaluación</t>
  </si>
  <si>
    <t>Para el tercer trimestre del 2021, se dispuso a consulta de asesores y coordinadores de DIRPEN el documento del Marco de Aseguramiento de la Calidad del Sistema Estadístico Nacional, lo cual dió lugar a ajustes como resultado de las observaciones recibidas, se formuló propuesta de acompañamiento para el instrumento de autoevaluación y se inició acompañamiento  para cuatro operaciones estadísticas del DANE. Adicionalmente, se construyó la primera versión del módulo 1 del curso virtual del MAC</t>
  </si>
  <si>
    <t>Para el cuatro trimestre se realizaron las sesiones de socialización del documento del Marco de Aseguramiento de la Calidad y se continuó con el acompañamiento para el instrumento de autoevaluación. Adicionalmente, se construyó la segunda versión del módulo I del curso virtual del MAC y la primera versión del módulo II del mismo curso y se construyó el material para el curso del marco de aseguramiento de calidad en el marco de la CAN</t>
  </si>
  <si>
    <t>Se dispone evidencia de cumplimiento de la meta "Una (1) estrategia para fortalecer el Marco de Aseguramiento de la Calidad para Colombia, implementada" del PAI 2021 en el 2° semestre, en el repositorio destinado  por Oplan;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Articular el cumplimiento de las atribuciones, facultades o funciones de DIRPEN con los planes institucionales previstos en el artículo  “2.2.22.3.14" del Decreto 612 de 1018.</t>
  </si>
  <si>
    <t>PAI_DIRPEN_10.2</t>
  </si>
  <si>
    <t>Tres (3) sesiones de sensibilización sobre el Marco de Aseguramiento de la Calidad desarrolladas</t>
  </si>
  <si>
    <t xml:space="preserve">Como fase preparatoria para el desarrollo de las tres sesiones de sensibilización respecto al Marco de Aseguramiento de la Calidad, se dispuso el documento conceptual para consulta de los coordinadores y asesores de DIRPEN. Los comentarios y propuestas de ajuste fueron analizados e incorporados en el documento según el caso. </t>
  </si>
  <si>
    <t>Documento del MAC ajustado según observaciones de coordinadores y asesores DIRPEN</t>
  </si>
  <si>
    <t>Para el cuarto trimestre de 2021, posterior a la revisión y realimentación que hicieron los coordinadores y asesores de la DIRPEN sobre el documento MAC, se realizaron los ajustes pertinentes teniendo en cuenta el objetivo y alcance pretendido por el documento.  Por otra parte, durante el mes de diciembre de 2021 se realizaron 3 jornadas de socialización del documento del MAC las cuales contaron con amplia participación de responsables de operaciones estadísticas y directivos de las entidades del SEN.</t>
  </si>
  <si>
    <t>Documento Marco de Aseguramiento de la Calidad en el Sistema Estadístico Nacional de Colombia (MAC)
Presentación para la socialización del MAC
Lista de asistencia de las socializaciones de MAC
grabaciones o enlaces de las reuniones de socialización del MAC</t>
  </si>
  <si>
    <t>Se dispone evidencia del hito "Tres (3) sesiones de sensibilización sobre el Marco de Aseguramiento de la Calidad desarrolladas" en el repositorio establecido por Oplan para este seguimiento.</t>
  </si>
  <si>
    <t>PAI_DIRPEN_10.3</t>
  </si>
  <si>
    <t>Tres (3) sesiones de acompañamiento para la implementación del instrumento de autoevaluación desarrolladas</t>
  </si>
  <si>
    <t xml:space="preserve">Se hace la revisión para la implementación del instrumento de autoevaluación el cual desarrolla el proceso de Autoevaluación, alineado con buenas prácticas que buscan garantizar la calidad de la información estadística. Las autoevaluaciones contribuyen al aseguramiento de la calidad, a través de un ejercicio de análisis integral, una revisión permanente de las acciones propias en el desarrollo de la operación estadística, y la configuración procesos de autogestión y de retroalimentación. </t>
  </si>
  <si>
    <t>Documento de autoevaluación</t>
  </si>
  <si>
    <t>Revisión del documento e instrumentos (indicadores y listas de chequeo) los cuales desarrollan el proceso de Autoevaluación, alineado con buenas prácticas que buscan garantizar la calidad de la información estadística. De igual manera se construyó la guía para el uso del visor del instrumento de autoevaluación.</t>
  </si>
  <si>
    <t xml:space="preserve">Metodología de autoevaluación a la calidad del proceso estadístico de Operaciones Estadísticas
Visor Autoevaluaciones
Guía uso Visor Autoevaluaciones </t>
  </si>
  <si>
    <t>Para el instrumento de autoevaluación se construyó la propuesta de acompañamiento, incluyendo operaciones del DANE y del SEN que serán evaluadas en 2022 o forman parte de los sistemas de consulta Naranja o Circular. ¨Para las operaciones estadísticas priorizadas se desarrolaron las siguientes actividades:
Encuesta Mensual de Comercio: Se realizó explicación del instrumento y se fijó fecha para sesión de acompañamiento con el fin de revisar avances.
Cuentas económicas y ambientales de flujos de energía y de activos de los recursos mineros y energéticos: Se realizó  explicación del instrumento y se cuenta con el diligenciamiento de la lista de chequeo para las fases de detección y análisis de necesidades; y diseño 
Censo Económico: Se realizó diligenciamiento de la lista de chequeo para la fase de Diseño.</t>
  </si>
  <si>
    <t>Presentación propuesta de acompañamiento
Presentación instrumento de autoevalaución para operaciones estadísticas 
Listas de chequeo Censo Económico, 
Lista de chequeo cuentas económicas y ambientales de flujos de energía y de activos de los recursos mineros y energéticos</t>
  </si>
  <si>
    <t>Se realizó el acompañamiento para la Encuesta Mensual de Comercio y se sostuvieron las mesas de trabajo requeridas para ello.
Para las Cuentas económicas y ambientales de flujos de energía y de activos de los recursos mineros y energéticos se realizó sesión de acompañamiento para la revisión de inquietudes respecto al diligenciamiento de las listas cuyo avance se presenta acorde con el desarrollo del proceso estadístico 
Censo Económico: "Diligenciamiento de la Lista de Chequeo Diseño - Construcción, en los ítems correspondientes a la fase de Diseño del proceso estadístico del Censo Económico, con base en las actividades realizadas durante la vigencia 2022.
Las evidencias relacionadas en la lista de chequeo se encuentran en el documento metodológico del Censo Económico (versión aprobada), en la Función de producción y en el mapa de riesgos de la operación, como parte de los controles a los riesgos identificados."</t>
  </si>
  <si>
    <t>Listas de asistencia acompañamiento y lista de chequeo Censo Económico</t>
  </si>
  <si>
    <t>Se dispone evidencia del hito "Tres (3) sesiones de acompañamiento para la implementación del instrumento de autoevaluación desarrolladas" en el repositorio destablecido por Oplan para este seguimiento.</t>
  </si>
  <si>
    <t>PAI_DIRPEN_10.4</t>
  </si>
  <si>
    <t>Un (1) material de apoyo sobre el Marco de Aseguramiento de la Calidad diseñado y elaborado</t>
  </si>
  <si>
    <t>Se construyó presentación inicial del Marco de Aseguramiento de la Calidad para el Grupo de Trabajo de Calidad Esatdística de la CEPAL</t>
  </si>
  <si>
    <t>PPT Marco de aseguramiento de calidad estadística avances en Colombia-DANE</t>
  </si>
  <si>
    <t>Se construyó y revisó la Ficha de Acción Docente para el Curso del Marco de Aseguramiento de la Calidad que se brindará a los países de la Comunidad Andina de Naciones (CAN)
Se construyó la primera versión del Módulo 1 del curso virtual del Marco de Aseguramiento de la Calidad</t>
  </si>
  <si>
    <t>Ficha de Acción Docente Curso CAN
Propuesta de contenidos Módulo 1 curso virtual del MAC</t>
  </si>
  <si>
    <t xml:space="preserve">Se realizó el formato de escritura del curso del Marco de Aseguramiento de la Calidad del Sistema Estadístico Nacional del módulo I. Contexto de la Calidad Estadística para Colombia y del módulo II. Directrices para la Garantía de la calidad en el SEN.
Se Realizó las presentaciones del curso con Ecuador, del tema, Marco de Aseguramiento de la Calidad Estadística, compuesto por 4 módulos.
</t>
  </si>
  <si>
    <t>Formatos de escritura en segunda versión del módulo I y primera versión del módulo II del curso del Marco de Aseguramiento de la Calidad del Sistema Estadístico Nacional.
Presentaciones del curso del Marco de Aseguramiento de la Calidad Estadística.</t>
  </si>
  <si>
    <t>Se dispone evidencia del hito "Un (1) material de apoyo sobre el Marco de Aseguramiento de la Calidad diseñado y elaborado" en el repositorio destablecido por Oplan para este seguimiento.</t>
  </si>
  <si>
    <t>PAI_DIRPEN_11</t>
  </si>
  <si>
    <t>La implementación del indicador sintético de calidad aporta al 100% al cumplimiento del objetivo estratégico de asegurar la calidad estadística en procesos y procedimientos, puesto que generará una innovación en el procedimiento para el análisis de la calidad de los datos</t>
  </si>
  <si>
    <t xml:space="preserve">Un (1) indicador sintético de calidad para la evaluación de la calidad de los archivos de datos, implementado </t>
  </si>
  <si>
    <t>PAI_DIRPEN_11.1</t>
  </si>
  <si>
    <t>Un (1) desarrollo para la visualización de datos (resumen de inconsistencias) y consolidados de inconsistencias por dimensiones de calidad (modelo de calidad de datos, norma ISO-25012) para las operaciones evaluadas del DANE y del SEN.</t>
  </si>
  <si>
    <t xml:space="preserve">En conjunto con la coordinación de Prospectiva y Análisis de Datos quienes generaron el archivo fuente para el desarrollo de los datos insumo para las visualizaciones en power Bi, se implementaron estas visualizaciones para las operaciones estadísticas evaluadas en el año 2020 por inconsistencia a nivel de campo y por dimensiones de calidad </t>
  </si>
  <si>
    <t>Pruebas visualizaciones</t>
  </si>
  <si>
    <t>Se realizaron los ajustes, pruebas e instalación del software aplicativo (Pentaho Data Integration) para generar los archivos insumo para el indicador sintético de calidad. De igual manera, se implementron las visualizaciones en Power Bi para las operaciones evaluadas en 2020</t>
  </si>
  <si>
    <t>Hito finalizado en el I trimestre</t>
  </si>
  <si>
    <t>Meta finalizada en el 1 trimestre</t>
  </si>
  <si>
    <t>Meta finalizada en el I trimestre</t>
  </si>
  <si>
    <t>PLANTA DE PERSONAL</t>
  </si>
  <si>
    <t>A-01-01</t>
  </si>
  <si>
    <t>Esta meta se cumplió en el 1er semestre 2021</t>
  </si>
  <si>
    <t>PAI_DIRPEN_11.2</t>
  </si>
  <si>
    <t>Un (1) desarrollo para la implementación del indicador sintético de calidad en el proceso de evaluación de calidad</t>
  </si>
  <si>
    <t xml:space="preserve">1. Se realizaron los ajustes al software aplicativo (Pentaho Data Integration) para generar los archivos insumo para el indicador sintético (Detalle_Variables_Afectadas_x_Registro.txt ) 
2. Se realizaron las pruebas funcionales del software aplicativo de evaluación, para 9 Operaciones estadísticas las cuales concluyeron en forma exitosa. 
3. Se realizo la instalación de la nueva versión del software aplicativo de evaluación en los PC de los Ingenieros de sistemas del área de calidad.
</t>
  </si>
  <si>
    <t>Ajustes software_PDI_GINI_2021</t>
  </si>
  <si>
    <t>PAI_DIRPEN_12</t>
  </si>
  <si>
    <t>Permiten el fortalecimiento de la calidad estadística, aporte directo 100% al PEI_E17</t>
  </si>
  <si>
    <t>Diecinueve (19) instrumentos elaborados para el fortalecimiento de la producción estadística</t>
  </si>
  <si>
    <t>PAI_DIRPEN_12.1</t>
  </si>
  <si>
    <t xml:space="preserve">Cinco (5) documentos técnicos para el fortalecimiento de la producción estadística finalizados y publicados </t>
  </si>
  <si>
    <t>Se elabora la propuesta de: 
-Formato plan de pruebas
- Guía para informe final de pruebas
- Guia para el intercabio de registros administrativos
 - Formato para cronograma de las operaciones estadisticas</t>
  </si>
  <si>
    <t xml:space="preserve">Guías propuestas V1 </t>
  </si>
  <si>
    <t>Al segundo trimestre se tienen publicados 2 documentos
*Guía informes finales pruebas
*Formato Plan de Pruebas
Se avanzó en los documentos
*Lineamientos para el intercambio de registros administrativos
*Guía para diseñar Sistemas de Información
*Guía para mantenimiento de la CUOC</t>
  </si>
  <si>
    <t>Documentos publicados y en avance</t>
  </si>
  <si>
    <t>Al tercer trimestre se tienen publicados 5 documentos
*Guía informes finales pruebas
*Formato Plan de Pruebas
*Guía para diseñar Sistemas de Información
*Guía para mantenimiento de la CUOC
Se avanzó en el documento:
*Lineamientos para el intercambio de registros administrativos</t>
  </si>
  <si>
    <t>Se realiza la primera versión de la documentación técnica para le fortalecimiento de la producción estadística de las guías nombradas en el avance cualitativo del hito T1.
Para la clasificaciones la CUOC, CISO se encuentran finalizadas y en proceso de oficialización y la CCFI - COICOP 2018 se encuentra en adaptación.
Se publicó la CPC 2.1 A.C. APSP y tres correlativas asociadas a clasificacines economicas</t>
  </si>
  <si>
    <t>Al segundo trimestre se tienen publicados
*Guía informes finales pruebas
*Formato Plan de Pruebas
*Clasificación Internacional de la Situación en la Ocupación Adptada para Colombia (CISO 18 A.C.)
*Correativa CPC 2.1 A.C. vs CPC 2.1.Internacional
*CorreltativaCPC 2.1 Internacional vs CPC 2.1 A.C.
*Correlativa Arancel vs SCN versión 41
Se avanzó en 
*Lineamientos para el intercambio de registros administrativos
*Guía para diseñar Sistemas de Información
*Guía para mantenimiento de la CUOC
*Clasificación Única de Ocupaciones Adaptada para Colombia (CUOC)
*el proceso de mantenimiento de CIIU Rev. 4 A.C (2020) y CPC 2.1 A.C
*Matriz IPC (Base 2016) vs CPC 2.1 A.C. vs COICOP vs CIIU 4.0 2020
*Tablas correlativas de las clasificaciones estadísticas de la temática ambiental
*Coorelativa ICCS Internacional vs ICCS A.C. 
*Correspondencia ICCS A.C. vs Código penal colombiano</t>
  </si>
  <si>
    <t>Al tercer trimestre se tienen publicados:
*Guía informes finales de pruebas
*Formato Plan de Pruebas
*Guía para diseñar Sistemas de Información
*Guía para mantenimiento de la CUOC
*Guía de estandarización de conceptos
*Clasificación Internacional de la Situación en la Ocupación Adptada para Colombia (CISO 18 A.C.)
*Clasificación Única de Ocupaciones Adaptada para Colombia (CUOC)
*CPC 2.1 A.C. vs CPC 2.1. Internacional
*CPC 2.1 Internacional vs CPC 2.1 A.C.
*Arancel vs SCN versión 41
*ICCS Internacional vs ICCS A.C.
*Correspondencia ICCS A.C. vs Código penal colombiano
*TOTPART-v71
*ARANCEL-vs-SCN-v42
*CORARAN-v48
Se avanzó en el proceso de mantenimiento de CIIU Rev. 4 A.C (2020) y CPC 2.1 A.C
Se avanzó en:
*Lineamientos para el intercambio de registros administrativos
*CCIF 2018
*Correlativa de Productos Residuales
*Correlativa de Residuos
*Correlativa RESPEL
*CUODE vs CGCE</t>
  </si>
  <si>
    <t>Al cuarto trimestre se tienen publicados:
*Guía informes finales de pruebas
*Formato Plan de Pruebas
*Guía para diseñar Sistemas de Información
*Guía para mantenimiento de la CUOC
*Guía de estandarización de conceptos
*Clasificación Internacional de la Situación en la Ocupación Adoptada para Colombia (CISO 18 A.C.)
*Clasificación Única de Ocupaciones Adaptada para Colombia (CUOC)
*Mantenimiento CIIU Rev 4 A.C. (2021)
*CPC 2.1 A.C. vs CPC 2.1. Internacional
*CPC 2.1 Internacional vs CPC 2.1 A.C.
*Arancel vs SCN versión 41
*ICCS Internacional vs ICCS A.C.
*Correspondencia ICCS A.C. vs Código penal colombiano
*TOTPART-v71
*ARANCEL-vs-SCN-v42
*CORARAN-v48
*CIIU 4 A.C. (2020) - CIIU 4 A.C. (2021)
*CIIU 4 A.C. (2021) - CIIU 4 A.C. (2020)
*ARANCEL-vs-SCN-v43
*CORARAN-v49
*TOTPART-v72
Es estandarizaron 189 nuevos conceptos y se actualizar 45 conceptos existentes</t>
  </si>
  <si>
    <t>Debido al hackeo sufrido por la entidad el proceso de mantenimiento de la CPC sufrió retraso en la publicación de la consulta pública, esta actividad se realizó del 22 de diciembre al 14 de enero de 2022, el cumplimiento de este compromiso se espera para el 31 de enero de 2022. El hito continua en la meta 12 del PAI 2022</t>
  </si>
  <si>
    <t>Documentos de Regulación</t>
  </si>
  <si>
    <t>C-0401-1003-26-0-0401088-02</t>
  </si>
  <si>
    <t>REGU_2021_DOC_REG</t>
  </si>
  <si>
    <t>Se dispone evidencia del hito "Cinco (5) documentos técnicos para el fortalecimiento de la producción estadística finalizados y publicados" en el repositorio destablecido por Oplan para este seguimiento.</t>
  </si>
  <si>
    <t>Se dispone evidencia de cumplimiento de la meta "Diecinueve (19) instrumentos elaborados para el fortalecimiento de la producción estadística" del PAI 2021 en el 2° semestre, en el repositorio destinado  por Oplan;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Articular el cumplimiento de las atribuciones, facultades o funciones de DIRPEN con los planes institucionales previstos en el artículo  “2.2.22.3.14" del Decreto 612 de 1018.</t>
  </si>
  <si>
    <t>PAI_DIRPEN_12.2</t>
  </si>
  <si>
    <t>Dos (2) clasificaciones estadísticas oficializadas para Colombia y publicadas</t>
  </si>
  <si>
    <t>Se finalizan documentos de las clasificaciones CUOC y CISO, se publica CPC 2.1 A.C. APSP</t>
  </si>
  <si>
    <t>Documentos CUOC, CISO finalizados y documento CPC 2.1 A.C.  APSP publicado</t>
  </si>
  <si>
    <t>Se publicó la clasificación
*Clasificación Internacional de la Situación en la Ocupación Adptada para Colombia (CISO 18 A.C.)
Se avanzó en el proceso de la clasificación:
*Clasificación Única de Ocupaciones Adaptada para Colombia (CUOC)</t>
  </si>
  <si>
    <t>Clasificaciones publicadas y en avance</t>
  </si>
  <si>
    <t>Al tercer trimestre se tienen publicadas las siguientes clasificaciones:
*Clasificación Internacional de la Situación en la ocupación adaptada para Colombia (CISO 18 A.C.)
*Clasificación Única de Ocupaciones Adaptada para Colombia (CUOC)
Se avanzó con:
*CCIF 2018</t>
  </si>
  <si>
    <t>Se dispone evidencia del hito "Dos (2) clasificaciones estadísticas oficializadas para Colombia y publicadas" en el repositorio destablecido por Oplan para este seguimiento.</t>
  </si>
  <si>
    <t>PAI_DIRPEN_12.3</t>
  </si>
  <si>
    <t>Dos (2) clasificaciones con mantenimiento oficializadas  para Colombia y publicadas</t>
  </si>
  <si>
    <t>En recopilación de requerimientos para mantenimiento de CIIU Rev. 4 A.C (2020) y CPC 2.1 A.C</t>
  </si>
  <si>
    <t>Se avanzó en el proceso de mantenimiento de CIIU Rev. 4 A.C (2020) y CPC 2.1 A.C</t>
  </si>
  <si>
    <t>Documento mantenimiento CIIU en elaboración</t>
  </si>
  <si>
    <t>Se publicó el mantenimiento de la CIIU Rev. 4 A.C (2021) y se avanzó en el proceso de mantenimiento de la CPC 2.1 A.C publicando la consulta pública para terminar el proceso de mantenimiento</t>
  </si>
  <si>
    <t>Documento CIIU mantenimiento 2021
Documento de avance CPC</t>
  </si>
  <si>
    <t>Se dispone el archivo: ""CIIU Rev. 4 A.C. (2021).pd" en el repositorio establecido por Oplan para este seguimiento, faltaría otra clasificación estadística con mantenimiento oficializada  para Colombia y publicada (CPC).</t>
  </si>
  <si>
    <t>PAI_DIRPEN_12.4</t>
  </si>
  <si>
    <t>Diez (10) tablas correlativas actualizadas o elaboradas finalizadas y publicadas</t>
  </si>
  <si>
    <t>Ya se encuentran publicadas: 
CPC 2.1 A.C. vs CPC 2.1. Internacional
CPC 2.1 Internacional vs CPC 2.1 A.C.
Arancel vs SCN versión 41</t>
  </si>
  <si>
    <t>CPC 2.1 A.C. vs CPC 2.1. Internacional
CPC 2.1 Internacional vs CPC 2.1 A.C.
Arancel vs SCN versión 41</t>
  </si>
  <si>
    <t>Al segundo trimestres se tienen publicadas las correlativas: 
*CPC 2.1 A.C. vs CPC 2.1. Internacional
*CPC 2.1 Internacional vs CPC 2.1 A.C.
*Arancel vs SCN versión 41
Se avanzó en las correlativas 
*Matriz IPC (Base 2016) vs CPC 2.1 A.C. vs COICOP vs CIIU 4.0 2020
*Tablas correlativas de las clasificaciones estadísticas de la temática ambiental
*ICCS Internacional vs ICCS A.C. 
*Correspondencia ICCS A.C. vs Código penal colombiano</t>
  </si>
  <si>
    <t>Correlativas publicadas y en avance</t>
  </si>
  <si>
    <t>Al tercer trimestres se tienen publicadas las siguientes correlativas:
*CPC 2.1 A.C. vs CPC 2.1. Internacional
*CPC 2.1 Internacional vs CPC 2.1 A.C.
*Arancel vs SCN versión 41
*ICCS Internacional vs ICCS A.C.
*Correspondencia ICCS A.C. vs Código penal colombiano
*TOTPART-v71
*ARANCEL-vs-SCN-v42
*CORARAN-v48
Se está trabajando en: 
*Correlativa de Productos Residuales
*Correlativa de Residuos
*Correlativa RESPEL
*CUODE vs CGCE</t>
  </si>
  <si>
    <t>Correlativas publicadas y en avance
*CPC 2.1 A.C. vs CPC 2.1. Internacional
*CPC 2.1 Internacional vs CPC 2.1 A.C.
*Arancel vs SCN versión 41
*ICCS Internacional vs ICCS A.C.
*Correspondencia ICCS A.C. vs Código penal colombiano
*TOTPART-v71
*ARANCEL-vs-SCN-v42
*CORARAN-v48</t>
  </si>
  <si>
    <t>Al cuarto trimestres se tienen publicadas las siguientes correlativas:
*CPC 2.1 A.C. vs CPC 2.1. Internacional
*CPC 2.1 Internacional vs CPC 2.1 A.C.
*Arancel vs SCN versión 41
*ICCS Internacional vs ICCS A.C.
*Correspondencia ICCS A.C. vs Código penal colombiano
*TOTPART-v71
*ARANCEL-vs-SCN-v42
*CORARAN-v48
*CIIU 4 A.C. (2020) - CIIU 4 A.C. (2021)
*CIIU 4 A.C. (2021) - CIIU 4 A.C. (2020)
*ARANCEL-vs-SCN-v43
*CORARAN-v49
*TOTPART-v72</t>
  </si>
  <si>
    <t>Correlativas 
*CIIU 4 A.C. (2020) - CIIU 4 A.C. (2021)
*CIIU 4 A.C. (2021) - CIIU 4 A.C. (2020)
*ARANCEL-vs-SCN-v43
*CORARAN-v49
*TOTPART-v72</t>
  </si>
  <si>
    <t>Se dispone evidencia del hito "Diez (10) tablas correlativas actualizadas o elaboradas finalizadas y publicadas" en el repositorio destablecido por Oplan para este seguimiento.</t>
  </si>
  <si>
    <t>PAI_DIRPEN_13</t>
  </si>
  <si>
    <t>Permiten el fortalecimiento de la calidad estadística, aporte directo al PEI_E20 y PEI_E21</t>
  </si>
  <si>
    <t>Un (1) plan de capacitación y acompañamiento para la promoción de lineamientos, normas y estándares estadísticos en el Sistema Estadístico Nacional SEN, finalizado</t>
  </si>
  <si>
    <t>PAI_DIRPEN_13.1</t>
  </si>
  <si>
    <t xml:space="preserve">Diez (10) informes de los procesos de intervención finalizados </t>
  </si>
  <si>
    <t xml:space="preserve">Se esta realizando el diagnóstico de implementación de Regulación Estadística  </t>
  </si>
  <si>
    <t>Se avanzó en  proceso de diagnóstico de implementación de Regulación Estadística</t>
  </si>
  <si>
    <t>Acompañamientos</t>
  </si>
  <si>
    <t>Se terminó el diagnóstico de implementación de Regulación Estadística  
Se realizaron acompañamientos a la implementación de la regulación estadística</t>
  </si>
  <si>
    <t>informe de diagnóstico y acompañamientos</t>
  </si>
  <si>
    <t xml:space="preserve">En este trimestre se ha ejecutado el plan de capacitación  2021 dando cumplimiento a cada una de las capacitaciones establecidas para lineamientos, normas y estándares estadísticos en el Sistema Estadístico Nacional SEN  </t>
  </si>
  <si>
    <t>Se avanzó en  proceso de diagnóstico de implementación de Regulación Estadística y se realizadon las capacitaciones con forme al plan de capacitación para la Regulación Estadística</t>
  </si>
  <si>
    <t>Se esta realizando el diagnóstico de implementación de Regulación Estadística  y las capacitaciones conforme al plan de capacitación para la Regulación Estadística</t>
  </si>
  <si>
    <t>Se realizó el diagnostico a la implementación de la Regulación Estadística, los acompañamientos a la implementación de la regulación estadística y se cumplió con el plan de capacitación anual</t>
  </si>
  <si>
    <t>Se dispone evidencia del hito "Diez (10) informes de los procesos de intervención finalizados" en el repositorio destablecido por Oplan para este seguimiento.</t>
  </si>
  <si>
    <t>Se dispone evidencia de la meta "Un (1) plan de capacitación y acompañamiento para la promoción de lineamientos, normas y estándares estadísticos en el Sistema Estadístico Nacional SEN, finalizado" del PAI 2021 en el 2° semestre, en el repositorio destinado  por Oplan;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DIRPEN con los planes institucionales previstos en el artículo  “2.2.22.3.14" del Decreto 612 de 1018. 4) Precisar los hitos, subproductos o entregables necesarios y suficientes para lograr la meta de manera inequívoca para facilitar la verificación de su evidencia. 5) Se recomienda evidenciar también la eficacia de la socialización, capacitación, divulgación o actividad similar, es decir la comprensión del mensaje, aprehensión del conocimiento o desarrollo de la habilidad que se pretende entre los participantes.</t>
  </si>
  <si>
    <t>PAI_DIRPEN_13.2</t>
  </si>
  <si>
    <t xml:space="preserve">Un (1) plan de capacitación para la promoción de lineamientos, normas y estándares estadísticos en el Sistema Estadístico Nacional SEN  ejecutado </t>
  </si>
  <si>
    <t>Se ha ejecutado el plan de capacitación para la Regulación Estadística</t>
  </si>
  <si>
    <t xml:space="preserve">Informe mensual de las Capacitaciones 
Listas de asistencia de las capacitaciones </t>
  </si>
  <si>
    <t>Se han realizado las capacitación con forme al plan de capacitación para la Regulación Estadística</t>
  </si>
  <si>
    <t>Informes mensuales y listados de asistencia a capacitaciones</t>
  </si>
  <si>
    <t>Se han realizado las capacitación conforme al plan de capacitación para la Regulación Estadística</t>
  </si>
  <si>
    <t xml:space="preserve">Informes mensuales y listados de asistencia a capacitaciones
</t>
  </si>
  <si>
    <t>Se culminó satisfactoriamente el plan des capacitación conforme a lo planeado</t>
  </si>
  <si>
    <t>Se dispone evidencia del hito "Un (1) plan de capacitación para la promoción de lineamientos, normas y estándares estadísticos en el Sistema Estadístico Nacional SEN  ejecutado " en el repositorio destablecido por Oplan para este seguimiento.</t>
  </si>
  <si>
    <t>PAI_DIRPEN_14</t>
  </si>
  <si>
    <t>Cien (100) conceptos para la producción estadística, dispuestos</t>
  </si>
  <si>
    <t>PAI_DIRPEN_14.1</t>
  </si>
  <si>
    <t>Setenta (70) conceptos estandarizados difundidos en el sistema de consulta del DANE</t>
  </si>
  <si>
    <t>Se adelanta la estandarización de 145 conceptos, pendientes de cargue</t>
  </si>
  <si>
    <t xml:space="preserve">
Ayudas de memoria y listados de asistencia de las mesas de trabajo.</t>
  </si>
  <si>
    <t>Al segundo trimestre se han cargado un total de 135 conceptos nuevos</t>
  </si>
  <si>
    <t>Conceptos nuevos cargados</t>
  </si>
  <si>
    <t>Durante el tercer trimestre se cargaron 35 conceptos nuevos</t>
  </si>
  <si>
    <t xml:space="preserve">En cumplimineto de la meta en el primer trimstre el  equipo de Conceptos ha trabajado junto con las responsables de cada una de las temáticas: 
Estadísticas Vitales 
Encuesta Nacional Agropecuaria  
Encuesta Mensual de Alojamiento
Encuesta de Educación Formal
Cartera Hipotecaria de Vivienda
Censo Económico
Registros Administrativos 
</t>
  </si>
  <si>
    <t>Se cargaron un total de 135 nuevos conceptos y 21 concpetos actualizados</t>
  </si>
  <si>
    <t>Se cargaron un total de 189 nuevos conceptos y 45 conceptos actualizados</t>
  </si>
  <si>
    <t>Se dispone el archivo "conceptos estandarizados.xlsx " que contiene una relación de conceptos sin precisar peticionario, fechas de peticion y de respuesta, en el repositorio destablecido por Oplan para este seguimiento.</t>
  </si>
  <si>
    <t>Se dispone la relación de conceptos estadarizados y actualiados en cumplimiento de la meta "Cien (100) conceptos para la producción estadística, dispuestos" del PAI 2021 en el 2° semestre, en el repositorio destinado  por Oplan;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DIRPEN con los planes institucionales previstos en el artículo  “2.2.22.3.14" del Decreto 612 de 1018. 4) Precisar los hitos, subproductos o entregables necesarios y suficientes para lograr la meta de manera inequívoca para facilitar la verificación de su evidencia. 5) Evidenciar también la eficacia de la socialización, capacitación, divulgación o actividad similar, es decir la comprensión del mensaje, aprehensión del conocimiento o desarrollo de la habilidad que se pretende entre los participantes de ese tipo de actividades.</t>
  </si>
  <si>
    <t>PAI_DIRPEN_14.2</t>
  </si>
  <si>
    <t>Treinta (30) conceptos  actualizados difundidos en el sistema de consulta del DANE</t>
  </si>
  <si>
    <t>Se adelanta la actualización de 16 conceptos estandarizados de tematicas económica y demográfica, pendientes de cargue</t>
  </si>
  <si>
    <t>Al segundo trimestre se han cargado un total de 21 conceptos actualizados</t>
  </si>
  <si>
    <t>Conceptos actualizados cargados</t>
  </si>
  <si>
    <t>Durante el tercer trimestre se cargaron 20 conceptos actualizados</t>
  </si>
  <si>
    <t>Se dispone el archivo "conceptos actualizados.xlsx " que contiene una relación de conceptos sin precisar peticionario, fechas de peticion y de respuesta, en el repositorio destablecido por Oplan para este seguimiento.</t>
  </si>
  <si>
    <t>PAI_DIRPEN_15</t>
  </si>
  <si>
    <t>Al ser un trabajo que parte de un referente internacional y a su vez a una adaptación para la región, el DANE queda alineado a estos estandares internacionales de aseguramiento de calidad de las naciones unidas</t>
  </si>
  <si>
    <t>8. Evaluación</t>
  </si>
  <si>
    <t>Un (1) diagnóstico sectorial del marco de aseguramiento de la calidad estadística, elaborado</t>
  </si>
  <si>
    <t>PAI_DIRPEN_15.1</t>
  </si>
  <si>
    <t>Un (1)  cuestionario adaptado para los paises de la región  en versión definitiva.</t>
  </si>
  <si>
    <t>La funcionaria y la contratista encargadas de la DT realizaron la propuesta de cuestionario  adaptado para los paises de la región  en versión definitiva junto con un instruvo de diligenciamiento para el mismo, los cuales fueron entregados a la DT el 26 de marzo.</t>
  </si>
  <si>
    <t xml:space="preserve"> Cuestionario adaptado para los paises de la región  en versión definitiva.
Instructivo diligenciamiento cuestionario de autodiagnóstico</t>
  </si>
  <si>
    <t>La funcionaria y la contratista encargadas de la DT realizaron la propuesta de cuestionario  adaptado para los paises de la región  en versión definitiva junto con un instruvo de diligenciamiento para el mismo, los cuales fueron entregados a la DT el 26 de marzo.
A su vez durante el primer trimestre se avanzó con el desarrollo de la  matriz preliminar de consolidación de resultados de la aplicación del cuestionario en los paises de la región. Hasta el momento se cuenta con los resultados de 7 países; se espera a 30 de mayo tener los resultados de aproximadamente 15 países.</t>
  </si>
  <si>
    <t>La funcionaria y la contratista de la DT encargadas, completaron en su totalidad la  matriz de consolidación de resultados de la aplicación del cuestionario en los paises de la región. Se contó con los resultados de 8 países en total.</t>
  </si>
  <si>
    <t>Se completan en su totalidad los 3 hitos que conforman la meta: "diagnóstico sectorial del marco de aseguramiento de la calidad estadística, elaborado"</t>
  </si>
  <si>
    <t>NO Se dispone evidencia de la meta "Un (1) diagnóstico sectorial del marco de aseguramiento de la calidad estadística, elaborado" en el repositorios destablecido por Oplan para este seguimiento.</t>
  </si>
  <si>
    <t>PAI_DIRPEN_15.2</t>
  </si>
  <si>
    <t>Una (1) matriz de consolidación de resultados de la aplicación del cuestionario en los paises de la región</t>
  </si>
  <si>
    <t>La funcionaria y la contratista encargadas de la DT realizaron el avance de la matriz de consolidación de resultados de la aplicación del cuestionario en los paises de la región. Hasta el momento se cuenta con los resultados de 7 países.</t>
  </si>
  <si>
    <t xml:space="preserve"> Matriz  de consolidación de resultados de la aplicación del cuestionario en los paises de la región - Avance 50%</t>
  </si>
  <si>
    <t>La funcionaria y la contratista de la DT encargadas, completaron la matriz de consolidación de resultados de la aplicación del cuestionario en los paises de la región</t>
  </si>
  <si>
    <t xml:space="preserve"> Matriz  de consolidación de resultados de la aplicación del cuestionario en los paises de la región - 100%</t>
  </si>
  <si>
    <t>PAI_DIRPEN_15.3</t>
  </si>
  <si>
    <t>Un (1) documento diagnóstico para los paises de la  región del marco de aseguramiento de la autoevaluación</t>
  </si>
  <si>
    <t>La funcionaria encargada de la DT finalizó el documento diagnóstico el 30 de septiembtre.</t>
  </si>
  <si>
    <t>Documento diagnóstico para los paises de la  región del marco de aseguramiento de la calidad</t>
  </si>
  <si>
    <t>NO Se dispone evidencia del hito "Un (1) documento diagnóstico para los paises de la  región del marco de aseguramiento de la autoevaluación" en el repositorio destablecido por Oplan para este seguimiento.</t>
  </si>
  <si>
    <t>PAI_DIRPEN_16</t>
  </si>
  <si>
    <t>Un (1) marco de aseguramiento de la calidad adaptado para la región.</t>
  </si>
  <si>
    <t>PAI_DIRPEN_16.1</t>
  </si>
  <si>
    <t>Una (1) guía con los lineamientos para la implementación de un marco de aseguramiento de la calidad</t>
  </si>
  <si>
    <t>La funcionaria y la contratista encargadas de la DT realizaron el avance de los capitulos 1 y 4 para la guía con los lineamientos para la implementación de un marco de aseguramiento de la calidad cuyo avance (documento borrador fue enviado a la Oficina de Relacionamiento el 23 de marzo.</t>
  </si>
  <si>
    <t>Guia con los lineamientos para la implementación de un marco de aseguramiento de la calidad-Avance 25%</t>
  </si>
  <si>
    <t xml:space="preserve">Las funcionarias y  la contratista encargadas, realizaron el avance y ajuste de los capitulos 1, 2 y 4 de un total de 6 capitulos que contiene la guía con los lineamientos para la implementación de un marco de aseguramiento de la calidad. </t>
  </si>
  <si>
    <t>Guia con los lineamientos para la implementación de un marco de aseguramiento de la calidad-Avance 50%</t>
  </si>
  <si>
    <t>Las funcionarias y el contratista encargados, completaron el contenido del documento conforme a las observaciones de los lideres del grupo coordinador conformado por DANE, INEGI y CEPAL; adicionalmente se realizaron ajustes teniendo en cuenta las observaciones de algunos países de la región.</t>
  </si>
  <si>
    <t xml:space="preserve">Guía con los lineamientos para la implementación de un marco de aseguramiento de la calidad
</t>
  </si>
  <si>
    <t xml:space="preserve"> Se cuenta con la guía terminada en su totalidad desde el III trimestre. Se terminó de manera anticipada por requerimiento de la CEPAL, pues en el DANE se esperaba que su finalización fuera en diciembre. El nombre final de la guía se modificó a : "Guía de implementación del marco de aseguramiento de la calidad para procesos y productos estadísticos: definiciones y experiencias regionales"</t>
  </si>
  <si>
    <t>Guía con los lineamientos de un marco de aseguramiento de la calidad</t>
  </si>
  <si>
    <t>La funcionaria y la contratista encargadas de la DT realizaron el avance de los capitulos 1 y 4 para la guía con los lineamientos para la implementación de un marco de aseguramiento de la calidad cuyo avance (documento borrador fue enviado a la Oficina de Relacionamiento el 23 de marzo. A la fecha se esta avanzando en la recopílacion dela informacion para el contenido del capitulo 2.</t>
  </si>
  <si>
    <t>Las funcionarias y  la contratista encargadas, realizaron el avance y ajuste de los capitulos 1, 2 y 4 de un total de 6 capitulos que contiene la guía con los lineamientos para la implementación de un marco de aseguramiento de la calidad. A la fecha se esta avanzando en la recopílacion dela informacion para el contenido del capitulo 3.</t>
  </si>
  <si>
    <t>Para el cumplimiento de la meta: "Marco de aseguramiento de la calidad adaptado para la región", se cuenta con la guia terminada en su totalidad correspondiente al primer hito. Se terminó de manera anticipada por requerimiento de la CEPAL, pues en el DANE se esperaba que su finalizacion fuera en diciembre. El taller de metodos correspondiente al segundo hito a la fecha no se ha iniciado, pues tuvo que darse toda la prioridad y dedicación a la finalización del documento guia regional.</t>
  </si>
  <si>
    <t>El primer hito de la meta, referente a la Guía con los lineamientos, se cumplió en su totalidad desde el III trimestre. Para el hito referente al taller de métodos, se realizó la propuesta del taller pero no se pudo ejecutar debido a la contingencia informática que sufrió el DANE.</t>
  </si>
  <si>
    <t>El taller de métodos correspondiente al segundo hito,  no se realizó, debido a la contingencia informática que sufrió el DANE los últimos meses del año, pues este taller se tenia programado realizar durante los meses de noviembre y diciembre y se requería la disponibilidad de Correos electrónicos institucionales, Plataforma de Conexión (Teams) y una Plataforma para Foro (Preguntas para estimular la interacción). El hito continua en la meta 5 del PAI 2022</t>
  </si>
  <si>
    <t>Se dispone evidencia del hito "Una (1) guía con los lineamientos para la implementación de un marco de aseguramiento de la calidad" en el repositorio destablecido por Oplan para este seguimiento.</t>
  </si>
  <si>
    <t>Se dispone evidencia de la meta "Un (1) marco de aseguramiento de la calidad adaptado para la región" del PAI 2021 en el 2° semestre, en el repositorio destinado  por Oplan;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Articular el cumplimiento de las atribuciones, facultades o funciones de DIRPEN con los planes institucionales previstos en el artículo  “2.2.22.3.14" del Decreto 612 de 1018. 3) Precisar los hitos, subproductos o entregables necesarios y suficientes para lograr la meta de manera inequívoca para facilitar la verificación de su evidencia.</t>
  </si>
  <si>
    <t>PAI_DIRPEN_16.2</t>
  </si>
  <si>
    <t>Un (1) taller de métodos de implementación de marcos de aseguramiento de calidad</t>
  </si>
  <si>
    <t>Se realizó la propuesta del taller de métodos pero no se pudo ejecutar debido a la contingencia informática que sufrió el DANE.</t>
  </si>
  <si>
    <t>Taller de métodos de implementación de marcos de aseguramiento de la calidad</t>
  </si>
  <si>
    <t>Se dispone evidencia del hito "Un (1) taller de métodos de implementación de marcos de aseguramiento de calidad" en el repositorio destablecido por Oplan para este seguimiento.</t>
  </si>
  <si>
    <t>PAI_DIRPEN_17</t>
  </si>
  <si>
    <t>Fortalecer las competencias de los servidores en cuanto a los principios y riesgos éticos del proceso estadístico</t>
  </si>
  <si>
    <t>Un (1) sistema de ética estadística, implementado</t>
  </si>
  <si>
    <t>PAI_DIRPEN_17.1</t>
  </si>
  <si>
    <t xml:space="preserve">Veinticinco (25) piezas comunicacionales para el fortalecimiento y apropiación del marco ético  en el DANE realizadas </t>
  </si>
  <si>
    <t>Como punto de partida para dar a conocer el Sistema de Ética Estadística del DANE, el grupo base SETE desarrolló durante el primer trimestre de la vigencia 2021 la estrategia para instaurar de forma oficial el Sistema de Ética Estadística del DANE (SETE); para ello, formuló y diseñó un total ocho piezas comunicacionales. De este modo, preparó una serie de piezas que iniciaron con material propio del SETE como sello de identidad (formatos en Word y Power Point con marca SETE) para el envío de comunicaciones, estas piezas se desarrollaron en el mes de enero con el apoyo del grupo DICE. Posteriormente se empezó a trabajar en el evento de instauración del SETE a través de un webinar denominado "La ética en la producción de información estadística: Baluarte de la democracia. Instauración del Sistema de Ética Estadística del DANE" a ser llevado a cabo el 15 de abril de 2021. Para la promoción de este evento se desarrollaron las siguientes piezas comunicacionales:  Brochure SETE en versiones español e ingles; póster del evento; nota conceptual del evento (para ser divulgada ante Comité Directivo y a los invitados a participar en el panel); encabezado de publicidad para divulgación del evento a grupos de interés; y encabezado para divulgación del evento en el canal YouTube DANE Colombia.  Estas piezas tuvieron varias versiones y se desarrollaron en colaboración con el equipo de DICE.  Se anexan como soporte las versiones finales aprobadas por el equipo de Comunicaciones del DANE.</t>
  </si>
  <si>
    <t>Plantilla oficial SETE formato documentos 
Plantilla oficial SETE formato presentaciones
Brochure SETE versión español
Brochure SETE versión inglés
Nota conceptual Webinar SETE
Póster instauración SETE
Encabezado invtiación Webinar SETE
Fondo invitación Youtube</t>
  </si>
  <si>
    <t>El 15 da abril se llevó a cabo el evento de instauración del SETE denominado: "La  ética en la producción de información estadística: Baluarte de la democracia. Instauración del Sistema de Ética Estadística del DANE". Este evento contó con la participación de expertos en ética aplicada y en producción estadística. El evento se transmitió por el canal YouTube del DANE; con previa divulgación e invitación en la intranet del DANE y en la página del SEN.  Posterior al  evento se publicó una noticia en la intranet del DANE en la que se contó de forma breve, sobre los participantes y sobre los temas  debatidos en el webinar. El SETE cuenta con un espacio de consulta permanente en la página del SEN, el cual, se creó como mecanismo de divulgación y promoción. El siguiente enlace remite al contenido del Sistema de Ética Estadística del DANE: https://www.sen.gov.co/conozca-el-sen/instancias/sete. El conjunto de piezas comunicacionales para promocionar el SETE en el segundo trimestre comprende: Vídeo de instauración SETE colgado en la página YouTube del DANE https://www.youtube.com/results?search_query=dane+balaurte+de+la+democracia; divulgación webinar en TwitterWebinar SETE; noticia Webinar SETE Instauración_en Intranet1; noticia Webinar SETE Instauración_en Intranet2; noticia Webinar SETE Instauración_en SEN; y, SETE en el SEN.
De otra parte y con ocasión de la sesión Plenaria No. 69 de la Conferencia de Estadístico Europeos (CES) convocada por UNECE y que se llevó a cabo en la última semana de junio, el Director del DANE dio a conocer a la comunidad internacional el Sistema de Ética Estadística de la entidad, como instancia que promueve la incorporación y aplicación de principios éticos en las producción de estadísticas del departamento. Para este evento se elaboró el documento preparatorio: Aportes del SETE-DANE, evento previo a la Sesión Plenaria No. 69 de la Conferencia de Estadístico Europeos (CES) convocada por UNECE, a partir de reflexiones alrededor de mantener los valores fundamentales de las estadísticas oficiales durante la pandemia mundial; el cual, se acompañó de un resumen sobre el SETE.</t>
  </si>
  <si>
    <t xml:space="preserve">Evento Instauración SETE en YouTube
Divulgación Webinar en TwitterWebinar SETE
Noticia Webinar SETE Instauración_en Intranet1
Noticia Webinar SETE Instauración_en Intranet2
Noticia Webinar SETE Instauración_en SEN
SETE en el SEN
Aportes SETE_69 Conf CES-UNECE_04062021 y SETE
</t>
  </si>
  <si>
    <t>Para el fortalecimiento y apropiación del marco ético estadístico, durante el tercer trimestre se desarrollaron cuatro estrategias, con la producción de 10 piezas comunicacionales. A continuación, se resume cada  una de las estrategias:
1. Webinar denominado "Ética, Tecnología y Escasez: algoritmos e inteligencia artificial para afrontar la pobreza". Este evento  se llevó a cabo el día 17 de agosto vía streaming. Contó con la participación de Roberto Angulo, experto en pobreza; Armando Guío Español, experto en inteligencia artificial; Juan Daniel Oviedo, Director del DANE y Valérie Gauthier Umaña, experta de la Sala de Modernización Tecnológica del Consejo Asesor Técnico del Sistema Estadístico Nacional (CASEN). El objetivo de este seminario se centró en discutir en torno a cómo la Inteligencia Artificial (IA) puede aportar a la disminución de la pobreza, bajo un esquema metodológico y operativo consistente con la ética de los datos.  La metodología del seminario se desarrolló a partir de preguntas orientadoras a los expertos invitados. El evento quedó registrado en la página YouTube DANE Colombia.  https://www.youtube.com/watch?v=8z-jyuacfG8&amp;t=365s.
2. Se revisaron y ajustaron los cuatro módulos del curso virtual del SETE en la plataforma Aprendanet. Esta actividad se realizó de forma conjunta entre el equipo de maqueteadores y el grupo base SETE.  Se tiene previsto para el último trimestre de la vigencia lanzar el curso del SETE.
3. Se inició el curso "Ética y estadística: que nadie quede Atrás”, Facultad Economía - Universidad de los Andes. Este curso es impartido en la facultad de economía por dos miembros del grupo base del SETE.
4. Se publicaron cinco noticias relacionadas con: 1) la formulación y publicación del Reglamento interno del SETE; 2)divulgación del segundo webinar del SETE en la página del SEN y en la intranet del DANE; 3) prelanzamiento del curso virtual SETE; 4) lanzamiento del curso virtual del SETE; 5) presentación de la ficha de análisis y deliberación del SETE.</t>
  </si>
  <si>
    <t xml:space="preserve">Póster segundo webinar SETE para redes sociales
Divulgación del webinar en YouTube
Invitación correo masivo del webinar
Invitación a expertos a participar en el webinar
Curso SETE en Aprendanet: enlace  https://boston01.dane.gov.co/login/index.php
Programa curso de Ética y Estadística Universidad de los Andes
Noticias SETE. Enlaces:  https://www.sen.gov.co/novedades/Noticias/Pr%C3%B3ximo-lanzamiento-curso-Sistema-%C3%89tica-Estad%C3%ADstica-DANE-SETE
https://www.sen.gov.co/novedades/Noticias/Sistema-%C3%89tica-Estad%C3%ADstica-DANE-presenta-reglamento-interno
https://www.sen.gov.co/novedades/Noticias/SETE-ficha-an%C3%A1lisis-deliberaci%C3%B3n-para-evaluar-%C3%A9ticamente-opreaciones-estad%C3%ADsticas
https://www.sen.gov.co/novedades/Noticias/webinar-tecnolog%C3%ADa-%C3%A9tica-escasez-algoritmos-inteligencia-artificial-para-afrontar-pobreza
https://danegovco.sharepoint.com/sites/IntranetDANEnet/Noticias/SitePages/Tecnolog%C3%ADa,-%C3%A9tica-y-escasez--algoritmos-e-inteligencia-artificial-para-afrontar-la-pobreza.aspx
</t>
  </si>
  <si>
    <t>Las 25 piezas propuestas como insumos para el fortalecimiento y apropiación del marco ético estadístico se terminaron de desarrollar en el tercer trimestre.  Para el cuatro trimestre se dispuso en la página del SEN una noticia invitando a inscribirse en el curso virtual del SETE. A raíz del percance informático que afectó a la entidad, entre medianos de noviembre y diciembre no fue posible disponer contenido de sensibilización del SETE en el SEN.</t>
  </si>
  <si>
    <t>Noticia inscripción curso SETE</t>
  </si>
  <si>
    <t>Como punto de partida para dar a conocer el Sistema de Ética Estadística del DANE, el grupo base SETE desarrolló durante el primer trimestre de la vigencia 2021 la estrategia para instaurar de forma oficial el Sistema de Ética Estadística del DANE (SETE); para ello, formuló y diseñó un total ocho piezas comunicacionales. De este modo, preparó una serie de piezas que iniciaron con material propio del SETE como sello de identidad (formatos en Word y Power Point con marca SETE) para el envío de comunicaciones, estas piezas se desarrollaron en el mes de enero con el apoyo del grupo DICE. Posteriormente se empezó a trabajar en el evento de instauración del SETE a través de un webinar denominado "La La ética en la producción de información estadística: Baluarte de la democracia. Instauración del Sistema de Ética Estadística del DANE" a ser llevado a cabo el 15 de abril de 2021. Para la promoción de este evento se desarrollaron las siguientes piezas comunicacionales:  Brochure SETE en versiones español e ingles; póster del evento; nota conceptual del evento (para ser divulgada ante Comité Directivo y a los invitados a participar en el panel); encabezado de publicidad para divulgación del evento a grupos de interés; y encabezado para divulgación del evento en el canal YouTube DANE Colombia.  Estas piezas tuvieron varias versiones y se desarrollaron en colaboración con el equipo de DICE.  Se anexan como soporte las versiones finales aprobadas por el equipo de Comunicaciones del DANE.</t>
  </si>
  <si>
    <t>Para fortalecer las competencias de los servidores en cuanto a los principios y riesgos éticos del proceso estadístico; durante el segundo trimestre se trabajó en varios frentes: el primero se relaciona con la instauración oficial del Sistema de Ética Estadística, evento que se realizó el 15 de abril, con una etapa de sensibilización previa y posterior al evento.  El segundo se relaciona con la presentación del SETE  a nivel internacional por parte del Director del DANE con ocasión de la 69 de la Conferencia de Estadístico Europeos (CES) convocada por UNECE y que se llevó a cabo en la última semana de junio.
De otra parte, se inició la evaluación ética de las operaciones estadísticas priorizadas, iniciando con la Encuesta longitudinal de Colombia y la Encuesta de comportamientos y factores de riesgos en niños, niñas y adolescentes escolarizados.  Las dos operaciones tuvieron una etapa de revisión documental, autoevaluación ética (etapa que se trabajó con el área temática a cargo de las operaciones estadísticas y trabajando con ellas, la herramienta de autoevaluación), proceso de deliberación y evaluación por parte del Comité de Ética y de la Sala de Apelaciones.</t>
  </si>
  <si>
    <t>Durante el tercer trimestre se avanzó en la apropiación del marco ético estadístico del DANE; para ello, se desarrolló el segundo webinar del SETE en torno a la tecnología, la ética y la pobreza.  De otra parte, se culminó el diseño de los módulos del curso virtual del SETE y se inició el curso de ética y estadística en la Universidad de los Andes.  En cuanto a la evaluación de las operaciones estadísticas, se avanzó con tres evaluaciones más, para un total de cinco operaciones evaluadas a la fecha.  Por último, se avanzó en la formulación del documento de articulación con énfasis en tres temáticas de interacción del SETE: 1. El marco ético y los estándares de la calidad estadística; 2) el SETE y el código de integridad; y 3) el SETE, el Comité Técnico del DANE y el SEN.</t>
  </si>
  <si>
    <t>El trabajo dinámico y articulado entre las instancias del SETE y el DANE permitieron dar cumplimiento en un 100% al plan de trabajo propuesto para la vigencia 2021, logrando la implementación del Sistema de Ética Estadística en el proceso estadístico. Se realizaron 26 piezas comunicacionales de divulgación de promoción y sensibilización del marco ético, se evaluaron éticamente las ocho operaciones estadísticas priorizadas y se elaboró el documento de articulación propuesto.</t>
  </si>
  <si>
    <t>Se dispone evidencia del hito "Veinticinco (25) piezas comunicacionales para el fortalecimiento y apropiación del marco ético  en el DANE realizadas" en el repositorio destablecido por Oplan.</t>
  </si>
  <si>
    <t>Se dispone evidencia de la meta "Un (1) sistema de ética estadística, implementado" del PAI 2021 en el 2° semestre, en el repositorio destinado  por Oplan;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Articular el cumplimiento de las atribuciones, facultades o funciones de DIRPEN con los planes institucionales previstos en el artículo  “2.2.22.3.14" del Decreto 612 de 1018. 3) Precisar los hitos, subproductos o entregables necesarios y suficientes para lograr la meta de manera inequívoca para facilitar la verificación de su evidencia.</t>
  </si>
  <si>
    <t>PAI_DIRPEN_17.2</t>
  </si>
  <si>
    <t>Ocho (8) operaciones estadísticas en el componente ético evaluadas.</t>
  </si>
  <si>
    <t>Durante el segundo trimestre de la vigencia se evaluaron dos operaciones estadísticas: la Encuesta longitudinal de Colombia y la Encuesta de comportamientos y factores de riesgos en niños, niñas y adolescentes escolarizados. Las dos operaciones tuvieron una etapa de revisión documental, autoevaluación ética, proceso de deliberación y evaluación por parte del Comité de Ética y de la Sala de Apelaciones.</t>
  </si>
  <si>
    <t>Presentación resultados votación ELCO
Presentación resultados votación ECAS</t>
  </si>
  <si>
    <t>Durante el tercer trimestre se evaluaron tres operaciones estadísticas:
Encuesta Nacional de consumo de sustancias Psicoactivas
Censo Económico
Encuesta Convivencia y Seguridad Ciudadana</t>
  </si>
  <si>
    <t>Fichas de análisis y deliberación de: Encuesta Nacional de consumo de sustancias Psicoactivas y Censo Económico
Presentación Encuesta Convivencia y Seguridad Ciudadana</t>
  </si>
  <si>
    <t>Durante el cuarto trimestre se evaluaron tres operaciones estadísticas:
Estadísticas de medición de pobreza (EMP)
Encuesta de cultura política (ECP)
Encuesta de ambiente y desempeño institucional (EDI)</t>
  </si>
  <si>
    <t>Fichas de análisis y deliberación de: 
Estadísticas de medición de pobreza (EMP)
Encuesta de cultura política (ECP)
Encuesta de ambiente y desempeño institucional (EDI)</t>
  </si>
  <si>
    <t>Se dispone evidencia del hito "Ocho (8) operaciones estadísticas en el componente ético evaluadas" en el repositorio destablecido por Oplan para este seguimiento.</t>
  </si>
  <si>
    <t>PAI_DIRPEN_17.3</t>
  </si>
  <si>
    <t>Un (1) documento con lineas estratégicas de articulación elaborado</t>
  </si>
  <si>
    <t>Durante el tercer trimestre se avanzó en la formulación del documento con líneas de articulación entre el SETE y el DANE.  Las líneas propuestas son:  1. El marco ético y los estándares de la calidad estadística; 2) el SETE y el código de integridad; y 3) el SETE, el Comité Técnico del DANE y el SEN.</t>
  </si>
  <si>
    <t>Avance del documento de articulación SETE</t>
  </si>
  <si>
    <t>En el cuarto trimestre se terminó el documento con líneas de articulación entre el SETE y el DANE. El documento se estructura en las siguientes temáticas:  1. El marco ético y los estándares de la calidad estadística; 2) el SETE y el código de integridad; y 3) el SETE y el Comité Técnico del DANE; el SETE y el SEN.</t>
  </si>
  <si>
    <t>Documento de articulación SETE</t>
  </si>
  <si>
    <t>Se dispone evidencia del hito "Un (1) documento con lineas estratégicas de articulación elaborado" en el repositorio destablecido por Oplan para este seguimiento.</t>
  </si>
  <si>
    <t>PAI_DIRPEN_18</t>
  </si>
  <si>
    <t>Tiene un aporte directo al PEI_E22, dado que los resgistros administrativos permiten una interacción y aprovechamiento de los mismos con los proveeedores de datos para la producción de estadísticas, mejorando la comunicación y fortaleciendo la relación.</t>
  </si>
  <si>
    <t>Tres (3) registros administrativos para la elaboración de estadísticas, integrados</t>
  </si>
  <si>
    <t>PAI_DIRPEN_18.1</t>
  </si>
  <si>
    <t>Un (1) proceso de gestión de proveedores implementado</t>
  </si>
  <si>
    <t>Se diseñó el prceso Gestión de Proveedores de Datos con sus subprocesos y se realizó el cargue en el sistema ISOLUCION de la caracterización del proceso.</t>
  </si>
  <si>
    <t>Proceso cargado en el sistema ISOLUCION</t>
  </si>
  <si>
    <t>Se realizó un piloto con el proveedor PILA y dentro del piloto se realizaron evaluaciones de la calidad que permitieron divulgar hallazgos a través de las variables utilizadas por los diferentes usuarios del SEN y del DANE. Se evaluó el instrumento de necesidades a partir de la solicitud que se hace desde el DANE sobre el RRAA del RUNT.</t>
  </si>
  <si>
    <t>Respuestas de usuarios SEN y DANE
Formatos diligenciados por usuarios necesidades del RUNT y pila.
Formatos de calidad para revisión de pares pila y diligenciamientos por parte de los usuarios.</t>
  </si>
  <si>
    <t xml:space="preserve">Se implementó el formulario de requerimientos de información para la identificación de necesidades de información de los Sistemas de Información de la Mesa de Servicios Públicos (SUI, GESPROY, SISBEN IV y SIGESCO) y se desarrollaron ejercicios de acompañamiento a los diferentes grupos de trabajo para el correcto diligenciamiento, en el marco de la gestión del cambio cultural para la implementación del Proceso de Gestión de Proveedores de Datos. Adicionalmente, se implementó el formulario para identificar las necesidades de información en torno a el RR.AA: Contribución Parafiscal para la Promoción del Turismo del FONTUR y la Encuesta de actualización del Registro Nacional de Turismo- RNT del MinCIT. Finalmente, previo a la aplicación del formulario, se realizaron ajustes derivados de la retroalimentación recibida por parte de agentes externos. </t>
  </si>
  <si>
    <t>Reuniones con los equipos de trabajo
Formatos diligenciados con las necesidades de información
No hay evidencias</t>
  </si>
  <si>
    <t xml:space="preserve">Se finalizó la gestión del registro administrativo de la contribución parafiscal para la gestión del turismo de FONTUR, y la entrega de la información cuya custodia tiene la Coordinadora del Directorio Estadístico de Empresas Mónica Lorena Ortiz. Se consultó a las áreas técnicas del DANE sobre el interés en acceder a la información del registro administrativo del Sistema Penal Oral Acusatorio - SPOA de la Fiscalía General de la Nación.  Se adelantó la gestión del registro administrativo  de FINAGRO para su aprovechamiento estadístico, sin embargo el intercambio de la información se detuvo por el incidente presentado en el mes de noviembre. Se adelantó la revisión del modelo de acuerdo para el acceso a datos de Telefónica S.A. así como la revisión de propuestas para el fortalecimiento de la información que requiere la firma. Se dio continuidad al proceso de gestión de los datos de la DIAN y nos encontramos en espera de un concepto de la OAJ.  Finalmente se dio cierre a la primera versión para revisión de la Política de Gobierno de Registros Administrativos y Fuentes Alternativas. </t>
  </si>
  <si>
    <t xml:space="preserve">Correos enviados y comunicaciones
Actas 
Formato de acuerdo
Documento de política
Link donde reposa la información de FONTUR: https://danegovco-my.sharepoint.com/:f:/r/personal/mlortizm_dane_gov_co/Documents/FONTUR?csf=1&amp;web=1&amp;e=cyLW2H </t>
  </si>
  <si>
    <t xml:space="preserve">Dentro del proceso para garanizar coherencia y calidad en las estadisticas basadas en registreos, se requiere fortalecer la gestión de proveedores, que permite tener acceso a la información y abre un canal de retroalimentación, la estandarización de tratamiento de datos y el módulo de gestión de calidad. El avance que se presentó en este trimestre establece roles, responsabilidades, procesos y subprocesos. </t>
  </si>
  <si>
    <t>Se realizaron pruebas piloto y se han retroalimentado a los proveedores con la retroalimentación de pares y se están evaluando las posibles recomendaciones y lineamientos dentro del DANE para garantizar la calidad que garanticen  coherencia para  las estadísticas producidas por los integrantes del SEN</t>
  </si>
  <si>
    <t xml:space="preserve">Correcta identificación de las necesidades de información de los diferentes grupos de trabajo al interior del DANE, así como el fortalecimiento del proceso a partir de su implementación. </t>
  </si>
  <si>
    <t>Correcto desarrollo del proceso en sus diferentes etapas, desde la identificación de necesidades hasta el intercambio de información, así como su fortalecimiento con la Política de Gobierno de Registros Administrativos y Fuentes Alternativas.</t>
  </si>
  <si>
    <t xml:space="preserve">Documentos de diagnóstico del aprovechamiento de registros administrativos </t>
  </si>
  <si>
    <t>Se disponen 7 archivos en el repositorio establecido por Oplan para este seguimiento, no evidencia el hito esperado: "Un (1) proceso de gestión de proveedores implementado".</t>
  </si>
  <si>
    <t>No Se dispone evidencia de la meta "Tres (3) registros administrativos para la elaboración de estadísticas, integrados" en el repositorios destablecido por Oplan para este seguimiento.</t>
  </si>
  <si>
    <t>PAI_DIRPEN_18.2</t>
  </si>
  <si>
    <t>Tres (3) registros administrativos para aprovechamiento estadístico gestionados</t>
  </si>
  <si>
    <t>Se solicitaron registros de ayudas institucionales como registros de familias en acción, remesas (formatos 1809 y 1812 del banco de la republica ) y el PAEF</t>
  </si>
  <si>
    <t>Archivos planos de registros administrativos los cuales estan custodiados por la oficina de sistemas (Reserva Estadística), los cuales se encuentran en la siguiente estación de trabajo: 
ws-aholguinc</t>
  </si>
  <si>
    <t>Estimación de pobreza motetaria con la integración de la GEIH y los RRAA de ayudas institucionales, (ingreso solidario, jovenes en acción, familias en acción y PILA</t>
  </si>
  <si>
    <t>Publicación de Pobreza</t>
  </si>
  <si>
    <t>Se disponen el archivo "210429-Pobreza monetaria 2020 vfin.pptx" en el repositorio establecido por Oplan para este seguimiento, no se evidencia el hito esperado: "Tres (3) registros administrativos para aprovechamiento estadístico gestionados".</t>
  </si>
  <si>
    <t>Dirección de Geoestadística - DIG</t>
  </si>
  <si>
    <t>PAI_DIG_1</t>
  </si>
  <si>
    <t>Los Directorios aportarán al 100% del indicador Operaciones estadísticas nuevas o rediseñadas que atienden necesidades del país</t>
  </si>
  <si>
    <t>Tres (3) publicaciones del directorio estadístico de empresas y una (1) del sector público versión 2.0, actualizadas.</t>
  </si>
  <si>
    <t>PAI_DIG_1.1</t>
  </si>
  <si>
    <t>Tres (3) bases de datos del directorio estadístico cuatrimestral para las investigaciones de acuerdo con las bases de datos de las entidades actualizadas y dispuestas.</t>
  </si>
  <si>
    <t>Se diseño el plan de trabajo, en el cual se avanzo en la gestión, análisis y control de calidad de la información de las entidades proveedoras del Directorio Estadístico.</t>
  </si>
  <si>
    <t>EVIDENCIA_DIG_1.1</t>
  </si>
  <si>
    <t>Se avanzo en la construcción del documento de contextualización de las diferentes metodologías y criterios de calidad aplicados en las diferentes etapas de análisis de la información de las entidades.
Como del Documento con el modelo de datos geográfico y diccionario de datos.
Se adelanto la actualización de los manuales de actualización del directorio de empresas. Asi mismo se adelanto la actualización de las bases de datos del directorio de educación  (DIREDU) y el directorio agropecuario.   Y se avanza en la gestión, análisis y control de calidad de la información de las entidades proveedoras del Directorio Estadístico.</t>
  </si>
  <si>
    <t>Se actualizó los manuales, se aprovecho información frente a registros administrativos para el periodo 2018-2020, asi mismo se generó una (1) base con las salidas de los indicadores preliminares a partir del aprovechamiento de los ciclos 2019C2, 2020C1, 2020C2 de Fedegan.     Y se cuenta con  Tres (3) documentos en Word con el informe de calidad del RUES y Supersociedades así como la descripción de los ajustes en calidad del Directorio estadístico con el mantenimiento de actividades económicas de manera masiva</t>
  </si>
  <si>
    <t>Se culminó con la consolidación y la estructuración de la información del Directorio de Empresas con las empresas nuevas al tercer trimestre del año para ser incluidas a la base consolidada y una (1) carpeta comprimida con la base restablecida del Directorio de Empresas con periodo de referencia cierre del 2019. Con lo cual se cumplio con la meta definida.</t>
  </si>
  <si>
    <t>https://danegovco-my.sharepoint.com/personal/mlortizm_dane_gov_co/_layouts/15/onedrive.aspx?id=%2Fpersonal%2Fmlortizm%5Fdane%5Fgov%5Fco%2FDocuments%2FEvidencias%20cierre%202021%2F1%2E%20DIRECTORIO%5FACTIVIDADES%5FIVTRIM%2FBASES%20DE%20DATOS%2FDiciembre</t>
  </si>
  <si>
    <t xml:space="preserve">Durante el primer trimestre del año 2021, se cuenta con el Plan de trabajo estructurado en el diagnostico y aprovechamiento de nuevas fuentes de información interna y externa. Asi mismo, se cuenta con una primera base de datos actualizada. 
En temas de economía naranja, se elaboro el marco empresarial naranja como insumo básico del RELAB y la construcción de indicadores de demografía empresarial. 
Frente al Directorio del sector público en su versión 2.0, con el trabajo conjunto con DAFP se busca ampliar la base de entidades públicas. Y se adelantó la actualización y mantenimiento del directorio con información a cierre del 2020. Actividades adelantadas por el Grupo Interno de Trabajo del Directorio Estadístico de la DIG.
</t>
  </si>
  <si>
    <t xml:space="preserve">Se adelanto la actualización de los manuales de actualización del directorio de empresas. Asi mismo se adelanto la actualización de las bases de datos del directorio de educación  (DIREDU) y el directorio agropecuario.   Y se avanza en la gestión, análisis y control de calidad de la información de las entidades proveedoras del Directorio Estadístico.
</t>
  </si>
  <si>
    <t xml:space="preserve">Se adelanto la actualización de la documentación referente al directorio de empresas como al del sector público. Asi mismo se adelanto los controles de calidad al directorio estadístico. Del Directorio del Sector Público se adelanto la  consolidado del total de entidades contables públicas clasificadas a 2020.
Así mismo un trabajo continuo con el DAFP para el piloto de implementación del esquerma colaborativo con el geovisor del sector público
</t>
  </si>
  <si>
    <t xml:space="preserve">Se cuenta con la publicación y la documentación correspondiente del directorio de empresas como del sector público. 
</t>
  </si>
  <si>
    <t>INFORMACIÓN GEOESPACIAL</t>
  </si>
  <si>
    <t>Bases de Datos del Marco Geoestadístico Nacional</t>
  </si>
  <si>
    <t>C-0401-1003-21-0-0401003-02</t>
  </si>
  <si>
    <t>BDMGN_2021_ACTUALIZAR_MGN</t>
  </si>
  <si>
    <t>Según la evidencia dispuesta en el repositorio establecido por Oplan para este seguimiento se cumplio con la meta definida, sin embargo,  ... "Se culminó con la consolidación y la estructuración de la información del Directorio de Empresas con las empresas nuevas al tercer trimestre del año para ser incluidas a la base consolidada y una (1)  carpeta comprimida  con  la  base  restablecida  del  Directorio  de  Empresas  con  periodo  de referencia cierre del 2019. Con lo cual se cumplio con la meta definida." Sin embargo, no se puede consulta las 3 bases de datos y en el momento no es posible consultar el directorio estadístico, por parte de los usuarios, se aduce a causa del incidente tecnológico.</t>
  </si>
  <si>
    <t>La evidencia dispuesta en el repositorio destinado por la Oplan para este seguimiento, afirma cumplir con la meta definida; sin embargo no se puede consultar el resiltado de la meta: "Tres (3) publicaciones del directorio estadístico de empresas y una (1) del sector público versión 2.0, actualizadas" por parte de los usuarios, se aduce a causa del incidente tecnológico.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la DIG con los planes institucionales previstos en el artículo  “2.2.22.3.14" del Decreto 612 de 1018. 4) Precisar los hitos, subproductos o entregables necesarios y suficientes para lograr la meta de manera inequívoca para facilitar la verificación de su evidencia.</t>
  </si>
  <si>
    <t>PAI_DIG_1.2</t>
  </si>
  <si>
    <t>Una (1)  base de datos del directorio del sector público del país articulado, con la caracterización y clasificación institucional de las entidades para los análisis por parte de los usuarios dispuesta.</t>
  </si>
  <si>
    <t>se avanza en la actualización de la clasificación historica para ser incluida en el geoportal. Y con el trabajo conjunto con el DAFP se avaza en la estrategia de esquema colaborativo, para ampliar la base de entidades públicas.</t>
  </si>
  <si>
    <t>EVIDENCIA_DIG_1.2</t>
  </si>
  <si>
    <t xml:space="preserve"> Se genero la base de datos con la construcción y depuración de datos de entidades del sector público, incluyendo las entidades que no son parte del universo de Entidades contables públicas y que entraron al directorio este mes, debido a las investigaciones concernientes al ICET, además de los resultados parciales de cruces con las demás bases de datos que reposan en el directorio.  Y con el trabajo conjunto con el DAFP se avaza en el esquema colaborativo, para ampliar la base de entidades públicas.</t>
  </si>
  <si>
    <t>Se han adelantado las siguientes acciones: Un (1) archivo en Excel de estructura del visor con los respectivos dominios referentes a naturaleza, nivel y tipología de entidades (muestra representativa) con información completa y verificada.
Y dos (2) archivos en Excel con el consolidado del total de entidades contables públicas clasificadas a 2020.
Así mismo un trabajo continuo con el DAFP para el piloto de implementación del esquerma colaborativo con el geovisor del sector público</t>
  </si>
  <si>
    <t xml:space="preserve">Dos (2) documentos que corresponden al diseño metodológico del Directorio en su versión 2.0 y el técnico de clasificación de acuerdo con la DSCN trabajado en conjunto. Dos (2) bases de datos que dan cuenta de las pruebas realizadas de la clasificación con la DSCN y el anexo de criterios usados que dan cierre al Directorio para el año 2021. </t>
  </si>
  <si>
    <t>https://danegovco-my.sharepoint.com/personal/mlortizm_dane_gov_co/_layouts/15/onedrive.aspx?id=%2Fpersonal%2Fmlortizm%5Fdane%5Fgov%5Fco%2FDocuments%2FEvidencias%20cierre%202021%2F2%2E%20SECTOR%5FPÚBLICO%5FIVTRIM%2FBASE%20DE%20DATOS%2FDiciembre</t>
  </si>
  <si>
    <t>Según la evidencia dispuesta en el repositorio establecido por Oplan para este seguimiento "Se culminó con la consolidación y la estructuración de la información del Directorio de Empresas con las empresas nuevas al tercer trimestre del año para ser incluidas a la base consolidada y una (1)  carpeta comprimida  con  la  base  restablecida  del  Directorio  de  Empresas  con  periodo  de referencia cierre del 2019. Con lo cual se cumplio con la meta definida." Sin embargo, no se puede consultar la bases de datos del directorio del sector público, por parte de los usuarios, se aduce a causa del incidente tecnológico.</t>
  </si>
  <si>
    <t>PAI_DIG_2</t>
  </si>
  <si>
    <t>El Marco Geoestadistico Nacional aportará al 100% con información al cumplimiento de las operaciones estadisticas nuevas o rediseñadas que atienden a las necesidades del país.</t>
  </si>
  <si>
    <t>Una (1) base de datos del Marco Geoestadistico Nacional cartografico y temático, actualizado.</t>
  </si>
  <si>
    <t>PAI_DIG_2.1</t>
  </si>
  <si>
    <t>Un (1) marco geoestadistico nacional en sus componentes cartográficos, temáticos y de la sectorización rural actualizado.</t>
  </si>
  <si>
    <t>Se avanzo en la actualización y estructuración de los niveles de manzana de cabeceras municipales del MGN</t>
  </si>
  <si>
    <t>EVIDENCIA_DIG_2.1</t>
  </si>
  <si>
    <t xml:space="preserve">Se avanzo en la actualización de 179 centros poblado, como de las secciones rurales, variable de viviendaen el MGN. </t>
  </si>
  <si>
    <t xml:space="preserve">Se efectuó el conteo de edificaciones en 268 centros poblados actualizados, Estructuración cartográfica de 10.935 Manzanas, correspondientes a 27 cabeceras municipales y se avanzó en la actualización de los niveles departamento, municipio, sector y sección rural del MGN 2021, para 695 municipios
</t>
  </si>
  <si>
    <t xml:space="preserve">
Se realizó la consolidación de la base cartográfica y temática del Marco Geoestadístico Nacional, y el proceso de agrupación de manzanas, para la disposición al grupo de muestras para los procesos de selección de muestra. </t>
  </si>
  <si>
    <t xml:space="preserve">\\DG-EST120\MARCO_GEOESTADISTICO_NACIONAL\PLAN GESTION EVIDENCIAS\2021\MGN\DICIEMBRE </t>
  </si>
  <si>
    <t xml:space="preserve">Durante el primer trimestre del año 2021, se avanzo en la actualización MGN: en la actividad de actualización y estructuración de: 32.210 manzanas y estructuración cartográfica de 45. Así mismo, se reporto novedades cartográficas de los conteo de 15.633. 
De otra parte, de la generación de productos cartográficos se tienen 34.173 productos para las operaciones estadísticas de GEIH tradicional, GEIH Paralela, CEED, EGIT, ECSC y EMICRON. Actividades adelantadas por el Grupo Interno de Trabajo del MGN de la DIG.
</t>
  </si>
  <si>
    <t xml:space="preserve">Durante el segundo trimestre del año 2021, se avanzo en la actualización MGN: en las actividades de actualización y estructuración de manzanas, estructuración cartográfica de centros poblados, y se realizó el cargue de recuentos de áreas geograficas de las investigaciones GEIH_PARALELA, EGIT, ENUT y GEIH continua, MULTIPROPOSITO y ECSC, para la actualización de la variable vivienda.
De otra parte, se generaron de productos cartográficos para las operaciones estadísticas de GEIH tradicional, GEIH Paralela, CEED, EGIT, ECSC y EMICRON. Actividades adelantadas por el Grupo Interno de Trabajo del MGN de la DIG.
</t>
  </si>
  <si>
    <t xml:space="preserve">Durante el tercer trimestre del año 2021, se continuo con la actualización MGN: en las actividades de actualización y estructuración de manzanas, estructuración cartográfica de centros poblados, y se realizó el cargue de recuentos de áreas geograficas de las investigaciones GEIH_PARALELA, EGIT, ENUT y GEIH continua, MULTIPROPOSITO y ECSC, para la actualización de la variable vivienda.
De otra parte, se generaron de productos cartográficos para las operaciones estadísticas de GEIH Paralela, CEED, EGIT, EMICRON, CAM, GEIH Tradicional, ECV Y ENTIC. Actividades adelantadas por el Grupo Interno de Trabajo del MGN de la DIG.
</t>
  </si>
  <si>
    <t xml:space="preserve">Durante el el último trimestre del año 2021, Se realizó la consolidación de la base cartográfica y temática del Marco Geoestadístico Nacional, y el proceso de agrupación de manzanas, para la disposición al grupo de muestras para los procesos de selección de muestra. 
Y se generaron los productos cartográficos para las operaciones estadísticas de GEIH Tradicional, EGIT, CEED, EMICRON. 
Actividades adelantadas por el Grupo Interno de Trabajo del MGN de la DIG.
</t>
  </si>
  <si>
    <t>BDMGN_2021_INTEGRAR_MGN
BDMGN_2021_GESTIONAR_INFO</t>
  </si>
  <si>
    <t>Según la evidencia dispuesta en el repositorio establecido por Oplan para este seguimiento "Durante  el  último  trimestre  del  año  2021,  Se  realizó  la  consolidación  de  la  base  cartográfica  y temática  del  Marco  Geoestadístico  Nacional,  y  el  proceso  de  agrupación  de  manzanas,  para  la disposición al grupo de muestras para los procesos de selección de muestra. " Sin embargo, no se puede consultar Un (1) marco geoestadistico nacional en sus componentes cartográficos, temáticos y de la sectorización rural actualizado, por parte de los usuarios, se aduce a causa del incidente tecnológico.</t>
  </si>
  <si>
    <t>La evidencia dispuesta en el repositorio destinado por la Oplan para este seguimiento, describe la gestión realizada para obtener cada hito; sin embargo no se puede consultar el resultado de la meta: "Una (1) base de datos del Marco Geoestadistico Nacional cartografico y temático, actualizada" por parte de los usuarios, se aduce a causa del incidente tecnológico.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la DIG con los planes institucionales previstos en el artículo  “2.2.22.3.14" del Decreto 612 de 1018. 4) Precisar los hitos, subproductos o entregables necesarios y suficientes para lograr la meta de manera inequívoca para facilitar la verificación de su evidencia.</t>
  </si>
  <si>
    <t>PAI_DIG_2.2</t>
  </si>
  <si>
    <t>Ochenta mil (80.000) productos cartográficos para las operaciones estadísticas generados</t>
  </si>
  <si>
    <t>Se avanzo en la generación de productos cartográficos análogos y digitales.</t>
  </si>
  <si>
    <t>EVIDENCIA_DIG_2.2</t>
  </si>
  <si>
    <t>Se avanzo en la generación de 8866 productos cartográficos análogos y digitales,  para las operaciones estadísticas de GEIH Paralela, CEED, EGIT, EMICRON y GEIH Tradicional.</t>
  </si>
  <si>
    <t>Se elaboraron 18.125 productos cartográficos para las operaciones estadísticas de GEIH Paralela, CEED, EGIT, EMICRON, CAM, GEIH Tradicional, ECV Y ENTIC.</t>
  </si>
  <si>
    <t xml:space="preserve">Se elaboraron 9.188 productos cartográficos para las operaciones estadísticas de GEIH Tradicional, EGIT, CEED, EMICRON 
</t>
  </si>
  <si>
    <t>Según la evidencia dispuesta en el repositorio establecido por Oplan para este seguimiento "Se generaron los productos cartográficos para las operaciones estadísticas de GEIH Tradicional, EGIT, CEED, EMICRON." Sin embargo, no se puede consultar productos cartográficos para las operaciones estadísticas generados, por parte de los usuarios, se aduce a causa del incidente tecnológico.</t>
  </si>
  <si>
    <t>PAI_DIG_3</t>
  </si>
  <si>
    <t>El Marco Maestro Rural Agropecuario aportará al 100% con información al cumplimiento del indicador de Operaciones estadísticas con atributos de relevancia, oportunidad, exactitud y precisión fortalecidos</t>
  </si>
  <si>
    <t>Una (1) base de datos del Marco Maestro Rural y Agropecuario cartográficamente, actualizado.</t>
  </si>
  <si>
    <t>PAI_DIG_3.1</t>
  </si>
  <si>
    <t>Treinta mil (30.000) conglomerados del Marco Maestro Rural y Agropecuario actualizados</t>
  </si>
  <si>
    <t>Se avanza en la actualización de conglomerados de acuerdo a la programación de la ENA</t>
  </si>
  <si>
    <t>EVIDENCIA_DIG_3</t>
  </si>
  <si>
    <t>Se avanza en la actualización con la información entregada por FEDEARROZ y de fuentes secundarias como FEDEGAN-FNG.</t>
  </si>
  <si>
    <t>EVIDENCIA_DIG_3.1</t>
  </si>
  <si>
    <t xml:space="preserve">Durante el presente trimestre del año 2021, se avanzo en la actualización de 10.279 conglomerados de los departamentos de Vaupés, San Andres y Providencia, Vichada, Huila, Risaralda y Chocó mediante clasificación supervisada en la plataforma Google Earth Engine y se han editado 28 geopaquetes para la segunda entrega a FEDEARROZ. </t>
  </si>
  <si>
    <t>Consolidación y disposición de la base cartográfica y temática del Marco Maestro Rural y Agropecuario, con la actualización de conglomerados y dominios de estudio.</t>
  </si>
  <si>
    <t>D:\MARCO_GEOESTADISTICO_NACIONAL\PLAN GESTION EVIDENCIAS\2021\MGN\DICIEMBRE\MARCOS_AGROPECUARIOS</t>
  </si>
  <si>
    <t>Durante el primer trimestre del año 2021, se avanzo en la actualización  de los conglomerados del MMRA con la información espacial de vías y ríos de la base geográfica del IGAC.
Y se avanza en la edición de los límites de los lotes o fincas enviados por FEDEARROZ para los municipios de Aipe, Garzón, Gigante, Hobo, Iquira, Neiva, Paicol, Rivera, Campoalegre y Baraya del departamento del Huila. Actividad adelantada por el Grupo Interno de Trabajo del MGN de la DIG.</t>
  </si>
  <si>
    <t>Durante el segundo trimestre del año 2021, se avanzo en la actualización  de los conglomerados del MMRA con las fuentes de FEDEARROZ y FEDEGAN - FNG. Actividad adelantada por el Grupo Interno de Trabajo del MGN de la DIG.</t>
  </si>
  <si>
    <t>Durante el tercer trimestre del año 2021, se avanzo el 40% en la consolidación de una cobertura única a nivel nacional de los conglomerados que componen el marco maestro rural y agropecuario MMRA 2021 con la información resultante de las actividades de actualización del MMRA.</t>
  </si>
  <si>
    <t>Durante el trimestre, se consolidó y dispusó de la base cartográfica y temática del Marco Maestro Rural y Agropecuario, con la actualización de conglomerados y dominios de estudio. 
Actividades adelantadas por el Grupo Interno de Trabajo del MGN de la DIG.</t>
  </si>
  <si>
    <t>BDMGN_2021_INTEGRAR_MGN</t>
  </si>
  <si>
    <t>Según la evidencia dispuesta en el repositorio establecido por Oplan para este seguimiento "Durante el trimestre, se consolidó y dispusode la base cartográfica y temática del Marco Maestro Rural y Agropecuario, con la actualización de conglomerados y dominios de estudio" Sin embargo, no se puede consultar conglomerados del Marco Maestro Rural y Agropecuario actualizados, por parte de los usuarios, se aduce a causa del incidente tecnológico.</t>
  </si>
  <si>
    <t>La evidencia dispuesta en el repositorio destinado por la Oplan para este seguimiento, describe la gestión realizada para obtener el hito; sin embargo no se puede consultar el resultado de la meta: "Una (1) base de datos del Marco Maestro Rural y Agropecuario cartográficamente, actualizado" por parte de los usuarios, se aduce a causa del incidente tecnológico.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la DIG con los planes institucionales previstos en el artículo  “2.2.22.3.14" del Decreto 612 de 1018. 4) Precisar los hitos, subproductos o entregables necesarios y suficientes para lograr la meta de manera inequívoca para facilitar la verificación de su evidencia.</t>
  </si>
  <si>
    <t>PAI_DIG_4</t>
  </si>
  <si>
    <t>E. Gestión pública admirable</t>
  </si>
  <si>
    <t>La participación en iniciativas nacionales e internacionales aportarán en 20% en la  articulación de  la producción de la información estadística a nivel nacional.
Los talleres aportarán al 40% de la modernización de la gestión territorial del DANE en su indicador Aumentar el conocimiento de los servidores respecto a la misionalidad de la entidad..
La participacoón de grupos focales le aportara 50% al intercambio de conocimientos, misiones y eventos por entidades y organismos internacionales.</t>
  </si>
  <si>
    <t>Cinco (5) sesiones enfocadas en fortalecer las capacidades técnicas en el uso e integración de la información estadística y geoespacial, en el marco del programa de fortalecimiento a las territoriales, la articulación interinstitucional y la participación en iniciativas internacionales, realizadas.</t>
  </si>
  <si>
    <t>PAI_DIG_4.1</t>
  </si>
  <si>
    <t>Cuatro (4) listados y boletines  con  la codificación de la División Político-Administrativa de Colombia - DIVIPOLA, a partir de las solicitudes internas y externas recibidas, actualizados y generados.</t>
  </si>
  <si>
    <t>Se realizo la publicación del boletin del listado de la DIVIPOLA</t>
  </si>
  <si>
    <t>EVIDENCIA_DIG_4.1</t>
  </si>
  <si>
    <t>Se realizo la publicación correspondiente del boletin del listado de la DIVIPOLA</t>
  </si>
  <si>
    <t>Se realizo la actualización del listado de la DIVIPOLA</t>
  </si>
  <si>
    <t>Se cumplio con la actualización del listado de la DIVIPOLA</t>
  </si>
  <si>
    <t>https://danegovco-my.sharepoint.com/personal/cadurang_dane_gov_co/_layouts/15/onedrive.aspx?ct=1641315988209&amp;or=OWA%2DNT&amp;cid=0027fd97%2D5c43%2D09dd%2Dcd26%2D9315a7d51abb&amp;id=%2Fpersonal%2Fcadurang%5Fdane%5Fgov%5Fco%2FDocuments%2FEvidencias%5F2021%2FDiciembre%2FEvidencias%2FMeta%5F1%2FDIVIPOLA</t>
  </si>
  <si>
    <t xml:space="preserve">Durante el primer trimestre del año 2021, se avanzo en las actividades de: Identificación de las metas vigentes del sector estadísticas y de su avance de cumplimiento, en el marco del Plan Nacional de Gestión del Riesgo y Desastres 2015-2025,  Consolidación y entrega de documento borrador del Marco Metodológico Armonizado en el Grupo de Trabajo de Estadísticas RRD CEA-CEPAL, en MEGA se aprobó la propuesta de disposición de geoservicios, se participó en el  grupo de observaciones de la Tierra para  para la producción de estadísticas de agricultura.
Así mismo, se publico el listados DIVIPOLA trimestral. Actividades adelantadas por el Grupo Interno de Trabajo de Investigación y Desarrollo de la DIG.
</t>
  </si>
  <si>
    <t xml:space="preserve">Durante el segundo trimestre del año 2021, se genero el reporte a nivel de sector estadísticas de su avance de cumplimiento, en el marco del Plan Nacional de Gestión del Riesgo y Desastres 2015-2025,  se participo en las encuentas de MEGA.  Asi mismo, se publico el listados DIVIPOLA trimestral. Actividades adelantadas por el Grupo Interno de Trabajo de Investigación y Desarrollo de la DIG.
</t>
  </si>
  <si>
    <t xml:space="preserve">Durante el tercer trimestre del año 2021, se genero el reporte actualizado de la DIVIPOLA, asi como se àrticipo en las iniciativas nacionales e internacionales frente a gestión del riesgo y se participo en la revisón de documentación del proyecto MEGA. Actividades adelantadas por el Grupo Interno de Trabajo de Investigación y Desarrollo de la DIG.
</t>
  </si>
  <si>
    <t xml:space="preserve">Para el cierre del año, se actualizó y genero el reporte de la DIVIPOLA, asi mismo se gestióno los documentos socializados por UN-GGIM Américas y se elaboró el resumen ejecutivo de actividades 2021 y plan de trabajo 2022 de gestión del riesgo de desastres. 
A nivel del fortalecimiento de las territoriales se cumplio con las 5 sesiones programadas.
Actividades adelantadas por el Grupo Interno de Trabajo de Investigación y Desarrollo de la DIG.
</t>
  </si>
  <si>
    <t>Servicio de geo información Estadística</t>
  </si>
  <si>
    <t>C-0401-1003-21-0-0401051-02</t>
  </si>
  <si>
    <t>SGEO_2021_GESTION_CONOCIMIENTO</t>
  </si>
  <si>
    <t>Según la evidencia dispuesta en el repositorio establecido por Oplan para este seguimiento "Se cumpliócon la actualización del listado de la DIVIPOLA" Sin embargo, no se puede consultar Cuatro (4) listados y boletines  con  la codificación de la División Político-Administrativa de Colombia - DIVIPOLA, a partir de las solicitudes internas y externas recibidas, actualizados y generados, por parte de los usuarios, se aduce a causa del incidente tecnológico.</t>
  </si>
  <si>
    <t>La evidencia dispuesta en el repositorio destinado por la Oplan para este seguimiento, describe la gestión realizada para obtener los hitos y la meta: "Cinco (5) sesiones enfocadas en fortalecer las capacidades técnicas en el uso e integración de la información estadística y geoespacial, en el marco del programa de fortalecimiento a las territoriales, la articulación interinstitucional y la participación en iniciativas internacionales, realizadas." Sin embargo, no se pueden consultar por los usuarios, se aduce a causa del incidente tecnológico.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la DIG con los planes institucionales previstos en el artículo  “2.2.22.3.14" del Decreto 612 de 1018. 4) Precisar los hitos, subproductos o entregables necesarios y suficientes para lograr la meta de manera inequívoca para facilitar la verificación de su evidencia. 5)  Evidenciar también la eficacia de la socialización, capacitación, divulgación o actividad similar, es decir la comprensión del mensaje, aprehensión del conocimiento o desarrollo de la habilidad que se pretende entre los participantes de ese tipo de actividades.</t>
  </si>
  <si>
    <t>PAI_DIG_4.2</t>
  </si>
  <si>
    <t>Participación en al menos una (1) iniciativa nacional y una (1) internacional, referentes al uso e integración de la información estadística y geoespacial en agendas globales y temáticas definidas</t>
  </si>
  <si>
    <t>Se aprobo la propuesta de disposición de geoservicios, en el marco de MEGA.</t>
  </si>
  <si>
    <t>EVIDENCIA_DIG_4.2</t>
  </si>
  <si>
    <t>Se ha participado en MEGA y UN-GGIM, en el diligenciamiento de puntos focales.</t>
  </si>
  <si>
    <t>Se ha participado en MEGA y UN-GGIM, y se asistio a la sesion de INEC Ecuador</t>
  </si>
  <si>
    <t>Se envío observaciones resoluciones 8va sesión UN-GGIM Américas y se termino el Documento de estandarización del MEGA Versión 2.0
Asi mismo, generó versión formato en CSV para la entrega por parte de los países,  de la información correspondiente a los indicadores de la versión 2.0.</t>
  </si>
  <si>
    <t>https://danegovco-my.sharepoint.com/personal/cadurang_dane_gov_co/_layouts/15/onedrive.aspx?ct=1641315988209&amp;or=OWA%2DNT&amp;cid=0027fd97%2D5c43%2D09dd%2Dcd26%2D9315a7d51abb&amp;id=%2Fpersonal%2Fcadurang%5Fdane%5Fgov%5Fco%2FDocuments%2FEvidencias%5F2021%2FDiciembre%2FEvidencias%2FMeta%5F1%2FIniciativas%2FMEGA</t>
  </si>
  <si>
    <t>Según la evidencia dispuesta en el repositorio establecido por Oplan para este seguimiento "Se termino el Documento de estandarización del MEGA Versión 2.0Asímismo,  generó  versión  formato  en  CSV  para  la  entrega  por  parte  de  los  países,    de  la información correspondiente a los indicadores de la versión 2.0." Sin embargo, no se puede consultar la Participación en al menos una (1) iniciativa nacional y una (1) internacional, referentes al uso e integración de la información estadística y geoespacial en agendas globales y temáticas definidas, por parte de los usuarios, se aduce a causa del incidente tecnológico.</t>
  </si>
  <si>
    <t>PAI_DIG_4.3</t>
  </si>
  <si>
    <t>Cinco (5) talleres temáticos para el fortalecimiento en las territoriales, sobre el uso y manejo de información geoespacial dentro del proceso estadístico realizados.</t>
  </si>
  <si>
    <t>Se avanza en la programación y articulación con los enlaces cartográficos de las DT</t>
  </si>
  <si>
    <t>EVIDENCIA_DIG_4.3</t>
  </si>
  <si>
    <t>Se adelanto taller  de articulación con los enlaces cartográficos de las DT</t>
  </si>
  <si>
    <t xml:space="preserve">Preparación y citación al cuarto taller de fortalecimiento sobre novedades cartográficas. </t>
  </si>
  <si>
    <t xml:space="preserve">Se genero el quinto y último taller de fortalecimiento sobre novedades cartográficas. </t>
  </si>
  <si>
    <t xml:space="preserve">https://danegovco-my.sharepoint.com/personal/cadurang_dane_gov_co/_layouts/15/onedrive.aspx?ct=1641315988209&amp;or=OWA%2DNT&amp;cid=0027fd97%2D5c43%2D09dd%2Dcd26%2D9315a7d51abb&amp;id=%2Fpersonal%2Fcadurang%5Fdane%5Fgov%5Fco%2FDocuments%2FEvidencias%5F2021%2FDiciembre%2FEvidencias%2FMeta%5F1%2FFort%5FTerrit </t>
  </si>
  <si>
    <t>Se dispone evidencia del hito "Cinco (5) talleres temáticos para el fortalecimiento en las territoriales, sobre el uso y manejo de información geoespacial dentro del proceso estadístico realizados." en el repositorio destablecido por Oplan para este seguimiento. Se recomienda Evidenciar también la eficacia de la socialización, capacitación, divulgación o actividad similar, es decir la comprensión del mensaje, aprehensión del conocimiento o desarrollo de la habilidad que se pretende entre los participantes de ese tipo de actividades.</t>
  </si>
  <si>
    <t>PAI_DIG_4.4</t>
  </si>
  <si>
    <t>A demanda participar como punto focal, en los grupos e iniciativas nacionales e internacionales definidos para la integración de información estadística y geoespacial en la gestión de riesgo de desastres, adelantados.</t>
  </si>
  <si>
    <t>En el marco del PNGRD 2015 - 2025, se identificacrón las metas y avances vigentes del sector de estadística.</t>
  </si>
  <si>
    <t>EVIDENCIA_DIG_4.4</t>
  </si>
  <si>
    <t>En el marco del PNGRD 2015 - 2025, genero el reporte correspondiente del  primer semestre de 2021.  de las metas y avances vigentes del sector de estadística.</t>
  </si>
  <si>
    <t>Apoyo al diligenciamiento del formulario de capacidades sectoriales de la UNGRD; alistamiento y envío de ajustes a la ficha de seguimientos PAS del CONPES de variabilidad climática.</t>
  </si>
  <si>
    <t xml:space="preserve">Se elaboró y entregó el resumen ejecutivo de actividades 2021 y el plan de trabajo 2022 para la Gestión de Riesgo de Desastres en el ámbito Internacional. 
y se atendió el Webinar "Clasificador de eventos vinculados a desastres", organizado por el Instituto Nacional de Estadísticas de Chile. </t>
  </si>
  <si>
    <t xml:space="preserve">https://danegovco-my.sharepoint.com/personal/cadurang_dane_gov_co/_layouts/15/onedrive.aspx?ct=1641315988209&amp;or=OWA%2DNT&amp;cid=0027fd97%2D5c43%2D09dd%2Dcd26%2D9315a7d51abb&amp;id=%2Fpersonal%2Fcadurang%5Fdane%5Fgov%5Fco%2FDocuments%2FEvidencias%5F2021%2FDiciembre%2FEvidencias%2FMeta%5F1%2FGRD%2FInternacional </t>
  </si>
  <si>
    <t xml:space="preserve">Según la evidencia dispuesta en el repositorio establecido por Oplan para este seguimiento "Se elaboró y entregó el resumen ejecutivo de actividades 2021 y el plan de trabajo 2022 para la Gestión de Riesgo de Desastres en el ámbito Internacional. y  se  atendió  el  Webinar  "Clasificador  de  eventos  vinculados  a  desastres",  organizado  por  el Instituto Nacional de Estadísticas de Chile." Sin embargo, no se pueden consultar se aduce a causa del incidente tecnológico. </t>
  </si>
  <si>
    <t>PAI_DIG_5</t>
  </si>
  <si>
    <t>Las estadísticas  le aportará 50% asegurar la calidad estadística que  contempla acciones de innovación, tecnología y comunicación orientadas a optimizar la atención de las necesidades de nuestros grupos de interés.</t>
  </si>
  <si>
    <t>Estadísticas requeridas a partir de datos geoespaciales aprovechando los datos de equipamientos, CNPV y Marcos Geoestadísticos, generadas.</t>
  </si>
  <si>
    <t>PAI_DIG_5.1</t>
  </si>
  <si>
    <t>Análisis y modelados espaciales requeridos para soportar los procesos de producción estadística y la generación de valor agregado a los resultados obtenidos, realizados.</t>
  </si>
  <si>
    <t xml:space="preserve">Se avanza en la propuesta preliminar de indicadores a partir de prioridades definidas por el GIT del Marco Geoestadístico Nacional.
</t>
  </si>
  <si>
    <t>EVIDENCIA_DIG_5.1</t>
  </si>
  <si>
    <t xml:space="preserve">Se generaron los productos geoespaciales temáticos y geoanalíticos requeridos.
</t>
  </si>
  <si>
    <t xml:space="preserve">Desarrollo de rutinas para el cálculo de distancias con información de colegios, estudiantes en cualquier clase y Open Street Map, vigencias 2018 – 2019 – 2020 y la información del IGAC de zonas rurales. </t>
  </si>
  <si>
    <t>https://danegovco-my.sharepoint.com/personal/cadurang_dane_gov_co/_layouts/15/onedrive.aspx?ct=1641315988209&amp;or=OWA%2DNT&amp;cid=0027fd97%2D5c43%2D09dd%2Dcd26%2D9315a7d51abb&amp;id=%2Fpersonal%2Fcadurang%5Fdane%5Fgov%5Fco%2FDocuments%2FEvidencias%5F2021%2FDiciembre%2FEvidencias%2FMeta%5F2%2FENA%5FMMRA </t>
  </si>
  <si>
    <t>Durante el primer trimestre del año 2021, se avanza en la propuesta de análisis y modelados espaciales y en la Propuesta Metodológica para el fortalecimiento del Marco Maestro Rural Agropecuario (MMRA). Actividad adelantada por el Grupo Interno de Trabajo de Investigación y Desarrollo de la DIG.</t>
  </si>
  <si>
    <t>Durante el primer semestre del año 2021, Se avanza en la Propuesta Metodológica para la identificación y priorización de áreas susceptibles de actualización en el Marco Geoestadístico Nacional a partir de indicadores de dinámica urbana; se avanza en el calculo del indicador ODS 11.7.1 para las ciudades selecionadas y se generaron los análisis espaciales demandados. Actividad adelantada por el Grupo Interno de Trabajo de Investigación y Desarrollo de la DIG.</t>
  </si>
  <si>
    <t>Durante este periodo, Se avanza en el documeento de resultados de  la Propuesta Metodológica para la identificación y priorización de áreas susceptibles de actualización en el Marco Geoestadístico Nacional a partir de indicadores de dinámica urbana; se avanza en el calculo del indicador ODS 11.1.1 y 11,2,1. Actividad adelantada por el Grupo Interno de Trabajo de Investigación y Desarrollo de la DIG.</t>
  </si>
  <si>
    <t>Durante este periodo, se terminó y entrego el documeento de resultados de  la Propuesta Metodológica para la identificación y priorización de áreas susceptibles de actualización en el Marco Geoestadístico Nacional a partir de indicadores de dinámica urbana y se entrego los indicadores calculados ODS 11.1.1 y 11,2,1. Actividad adelantada por el Grupo Interno de Trabajo de Investigación y Desarrollo de la DIG.</t>
  </si>
  <si>
    <t xml:space="preserve">Según la evidencia dispuesta en el repositorio establecido por Oplan para este seguimiento se realizó el "Desarrollo de  rutinas para  el cálculo de distancias con información de  colegios, estudiantes en cualquier clase yOpen Street Map, vigencias 2018 –2019 –2020 y la información del IGAC de zonas rurales."  Sin embargo, no se pueden consultar el hito esperado: "Análisis y modelados espaciales requeridos para soportar los procesos de producción estadística y la generación de valor agregado a los resultados obtenidos, realizados", por parte de los usuarios, se aduce a causa del incidente tecnológico. </t>
  </si>
  <si>
    <t>La evidencia dispuesta en el repositorio destinado por la Oplan para este seguimiento, describe la gestión realizada para obtener los hitos y la meta: "Estadísticas requeridas a partir de datos geoespaciales aprovechando los datos de equipamientos, CNPV y Marcos Geoestadísticos, generadas." Sin embargo,no se puede consultar ni la meta ni los hitos, se aduce a causa del incidente tecnológico.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la DIG con los planes institucionales previstos en el artículo  “2.2.22.3.14" del Decreto 612 de 1018. 4) Precisar los hitos, subproductos o entregables necesarios y suficientes para lograr la meta de manera inequívoca para facilitar la verificación de su evidencia.</t>
  </si>
  <si>
    <t>PAI_DIG_5.2</t>
  </si>
  <si>
    <t xml:space="preserve">Un (1) indicador de los Objetivos de Desarrollo Sostenible - ODS, a través del uso y procesamiento y análisis de información geoespacial generado </t>
  </si>
  <si>
    <t xml:space="preserve">Se esta trabajando en el indicador: 11.7.1: Delimitación de espacios públicos abiertos en las áreas construidas urbanas.
</t>
  </si>
  <si>
    <t>EVIDENCIA_DIG_5.2</t>
  </si>
  <si>
    <t>Se continua en el indicador: 11.7.1: Delimitación de espacios públicos abiertos en las áreas construidas urbanas.</t>
  </si>
  <si>
    <t>Se continua el calculo del indicador  11.1.1. Y se calculo el indicador 11.2.1</t>
  </si>
  <si>
    <t xml:space="preserve">Se dejó dispuesto el Hub de ODS en el dominio DANE (https://ods-dane.hub.arcgis.com/) 
Se dejaron generados los geovisores de los últimos ODS calculados: 
11.1.1: https://www.arcgis.com/apps/dashboards/290d500274a9430db05b2e9cf79cd622 
11.2.1: https://www.arcgis.com/apps/dashboards/af81f56904004ad18b5a0006611d80a0 
</t>
  </si>
  <si>
    <t xml:space="preserve">https://danegovco-my.sharepoint.com/personal/cadurang_dane_gov_co/_layouts/15/onedrive.aspx?ct=1641315988209&amp;or=OWA%2DNT&amp;cid=0027fd97%2D5c43%2D09dd%2Dcd26%2D9315a7d51abb&amp;id=%2Fpersonal%2Fcadurang%5Fdane%5Fgov%5Fco%2FDocuments%2FEvidencias%5F2021%2FDiciembre%2FEvidencias%2FMeta%5F2%2FODS </t>
  </si>
  <si>
    <t xml:space="preserve">Según la evidencia dispuesta en el repositorio establecido por Oplan para este seguimiento se realizó el "Se dispuso el Hub de ODS en el dominio DANE (https://ods-dane.hub.arcgis.com/) Se dejaron generados los geovisores de los últimos ODS calculados: 11.1.1: https://www.arcgis.com/apps/dashboards/290d500274a9430db05b2e9cf79cd622."  Sin embargo, no se pueden consultar el hito esperado: "Un (1) indicador de los Objetivos de Desarrollo Sostenible - ODS, a través del uso y procesamiento y análisis de información geoespacial generado.", por parte de los usuarios, se aduce a causa del incidente tecnológico. </t>
  </si>
  <si>
    <t>PAI_DIG_5.3</t>
  </si>
  <si>
    <t>Dos (2) propuestas metodológicas para la actualización continua de los marcos de área (Marco Geoestadístico Nacional y Marco Maestro Rural Agropecuario), a través de la generación de indicadores y el uso de información geoespacial proveniente de sensores remotos y otras fuentes convencionales y no convencionales desarrolladas</t>
  </si>
  <si>
    <t xml:space="preserve">Se avanza en la Propuesta Metodológica para el fortalecimiento
del Marco Maestro Rural Agropecuario (MMRA)
</t>
  </si>
  <si>
    <t>EVIDENCIA_DIG_5.3</t>
  </si>
  <si>
    <t xml:space="preserve">Se avanza en la Propuesta Metodológica para la identificación y priorización de áreas susceptibles de actualización en el Marco Geoestadístico Nacional a partir de indicadores de dinámica urbana
</t>
  </si>
  <si>
    <t>Avance en el desarrollo del documento de resultados.</t>
  </si>
  <si>
    <t xml:space="preserve">Se entregó el documento de resultados del proyecto titulado "Metodología para la identificación y priorización de áreas susceptibles de actualización en el Marco Geoestadístico Nacional a partir de indicadores de dinámica urbana". 
Y se genero el ranking de ciudades conforme a los resultados obtenidos de los indicadores calculados en las 63 cabeceras municipales de la zona de estudio. </t>
  </si>
  <si>
    <t xml:space="preserve">https://danegovco-my.sharepoint.com/personal/cadurang_dane_gov_co/_layouts/15/onedrive.aspx?ct=1641315988209&amp;or=OWA%2DNT&amp;cid=0027fd97%2D5c43%2D09dd%2Dcd26%2D9315a7d51abb&amp;id=%2Fpersonal%2Fcadurang%5Fdane%5Fgov%5Fco%2FDocuments%2FEvidencias%5F2021%2FDiciembre%2FEvidencias%2FMeta%5F2%2FDin%5FUrb </t>
  </si>
  <si>
    <t xml:space="preserve">Según la evidencia dispuesta en el repositorio establecido por Oplan para este seguimiento "Se entregó el documento de resultados del proyecto titulado "Metodología para la identificación y priorización de áreas susceptibles de actualización en el Marco Geoestadístico Nacional a partir de indicadores de dinámica urbana". Se  genero  el  ranking  de  ciudades  conforme  a  los  resultados  obtenidos  de  los  indicadores calculados en las 63 cabeceras municipales de la zona de estudio. Sin embargo, no se pueden consultar el hito esperado: "Dos (2) propuestas metodológicas para la actualización continua de los marcos de área (Marco Geoestadístico Nacional y Marco Maestro Rural Agropecuario), a través de la generación de indicadores y el uso de información geoespacial proveniente de sensores remotos y otras fuentes convencionales y no convencionales desarrolladas.", por parte de los usuarios, se aduce a causa del incidente tecnológico. </t>
  </si>
  <si>
    <t>PAI_DIG_6</t>
  </si>
  <si>
    <t>Accesibilidad</t>
  </si>
  <si>
    <t>El nuevo geovisor le aportará 50% al objetivo estratégico de asegurar la calidad estadísitica en procesos y resultados.</t>
  </si>
  <si>
    <t xml:space="preserve">Geoportal y herramientas colaborativas demandadas para la actualización de los marcos, desarrollados. </t>
  </si>
  <si>
    <t>PAI_DIG_6.1</t>
  </si>
  <si>
    <t>Un (1) nuevo visor del sector público publicado</t>
  </si>
  <si>
    <t>Se avanza en su actualización</t>
  </si>
  <si>
    <t>EVIDENCIA_DIG_6.1</t>
  </si>
  <si>
    <t>Se avanza en los ajustes de acuerdo con requerimientos temáticos del Directorio estadístico DEST y se adiciona el tema de categorización de Entidades.</t>
  </si>
  <si>
    <t>Geovisor del sector publico publicado de acuerdo con los requerimientos iniciales, base de datos actualizada para incluir el tema colaborativo</t>
  </si>
  <si>
    <t>Se entrego la documentacion en donde se evidencia el trabajo realizado del geovisor del sector publico, se organizo la base de datos en el tema colaborativo.</t>
  </si>
  <si>
    <t>https://danegovco.sharepoint.com/:f:/r/sites/DANE_TEAM_DISPOSICION_0365/Shared%20Documents/06_ProyectosSPGI_2021/01_GeovisorDirectorioSectorPublico2.0?csf=1&amp;web=1&amp;e=1AG8s0</t>
  </si>
  <si>
    <t xml:space="preserve">Durante el primer trimestre del año 2021, se avanzo en las actividades de: 1. Se generó el prototipo del visor del sector público version 2.0, 2. Se generaron servicios web de acuerdo a las solicitudes de las diferentes áreas de la entidad y se han ido publicando en el Geoportal y 3. Se avanza en la aplicación movil de consulta del CNPV2018, donde se viene actualizando las capas de información, como es los datos anonimizados por manzana del CNPV2018. Actividad adelantada por el Grupo Interno de Trabajo de Geoinformación de la DIG. 
</t>
  </si>
  <si>
    <t xml:space="preserve">Durante el primer semestre del año 2021, se avanza en las actividades de: 1. Ajustes del visor del sector público version 2.0, 2. Se generaron servicios web de acuerdo a las solicitudes de las diferentes áreas de la entidad y se han ido publicando en el Geoportal y 3. Se avanza en la aplicación movil de consulta del CNPV2018, se genero la interfaz de usuario Mochup. Actividad adelantada por el Grupo Interno de Trabajo de Geoinformación de la DIG. 
</t>
  </si>
  <si>
    <t xml:space="preserve">Durante el tercer semestre del año 2021, se avanza en las actividades de: 1. se actualizó la base de datos del visor del sector público version 2.0, 2. Se generaron servicios web de acuerdo a las solicitudes de las diferentes áreas de la entidad y se han ido publicando en el Geoportal y 3. Se avanza en la aplicación movil de consulta del CNPV2018, se genero versión de pruebas del Apk. Actividad adelantada por el Grupo Interno de Trabajo de Geoinformación de la DIG. 
</t>
  </si>
  <si>
    <t xml:space="preserve">Durante el 2021 se termino  los proyectos como el nuevo visor del sector público en su versión 2,  88 servicios web geográficos de los cuales 42 corresponden a Resguardos, 8 del MGN 2018, 8 del MGN2020, 14 de NBI, 5 de la encuesta de calidad de vida, 10 del deficit habitacional y 1 de Divipola y se finalizó el aplicativo de realidad aumentada. Actividad adelantada por el Grupo Interno de Trabajo de Geoinformación de la DIG. </t>
  </si>
  <si>
    <t>servicio de geo información Estadística</t>
  </si>
  <si>
    <t>SGEO_2021_PLAN_SIGE</t>
  </si>
  <si>
    <t xml:space="preserve">Según la evidencia dispuesta en el repositorio establecido por Oplan para este seguimiento "Se entrego la documentaciónen donde se evidencia el trabajo realizado del geovisor del sector público, se organizóla base de datos en el tema colaborativo." Sin embargo, no se pueden consultar el hito esperado: "Un (1) nuevo visor del sector público publicado.", por parte de los usuarios, se aduce a causa del incidente tecnológico. </t>
  </si>
  <si>
    <t>La evidencia dispuesta en el repositorio destinado por la Oplan para este seguimiento, describe la gestión realizada para obtener los hitos y la meta: "Geoportal y herramientas colaborativas demandadas para la actualización de los marcos, desarrollados." Sin embargo,no se puede consultar ni la meta ni los hitos por parte de los usuarios, se aduce a causa del incidente tecnológico.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la DIG con los planes institucionales previstos en el artículo  “2.2.22.3.14" del Decreto 612 de 1018. 4) Precisar los hitos, subproductos o entregables necesarios y suficientes para lograr la meta de manera inequívoca para facilitar la verificación de su evidencia.</t>
  </si>
  <si>
    <t>PAI_DIG_6.2</t>
  </si>
  <si>
    <t>Servicios Web Geográficos a demanda generados</t>
  </si>
  <si>
    <t>Se generaron servicios conforme a las necesidades de la entidad</t>
  </si>
  <si>
    <t>EVIDENCIA_DIG_6.2</t>
  </si>
  <si>
    <t>De acuerdo a las necesidades se generaron los servicios solicitados</t>
  </si>
  <si>
    <t xml:space="preserve">Se finalizó los servicios web demandados que Servicios que ayudan a la difusión de la información geoestadística 
</t>
  </si>
  <si>
    <t>https://danegovco.sharepoint.com/:f:/r/sites/DANE_TEAM_DISPOSICION_0365/Shared%20Documents/03_Servicios_Web_Geograficos?csf=1&amp;web=1&amp;e=8dor0T</t>
  </si>
  <si>
    <t xml:space="preserve">Según la evidencia dispuesta en el repositorio establecido por Oplan para este seguimiento "Se finalizó los servicios web demandados que Servicios que ayudan a la difusión de la información geoestadística ." Sin embargo, no se pueden consultar el hito esperado: "Servicios Web Geográficos a demanda generados.", por parte de los usuarios, se aduce a causa del incidente tecnológico. </t>
  </si>
  <si>
    <t>PAI_DIG_6.3</t>
  </si>
  <si>
    <t>Una (1) aplicación móvil  para consulta de CNPV2018 utilizando tecnología de realidad aumentada desarrollada</t>
  </si>
  <si>
    <t>EVIDENCIA_DIG_6.3</t>
  </si>
  <si>
    <t>Se avanza en su actualización de la interfaz de usuario mockup.</t>
  </si>
  <si>
    <t>Se continúa en la exploración del tema de realidad aumentada y el desarrollo de las funcionalidades definidas, se tiene una versión de pruebas del apk, se analizaron los resultados de las pruebas y se avanza con los ajustes solicitados.</t>
  </si>
  <si>
    <t xml:space="preserve">Se finalizo el aplicativo movil de realidad aumentada, se realizo la matriz de pruebas y se publico en la tienda para el desargue y uso.
</t>
  </si>
  <si>
    <t>https://play.google.com/store/apps/details?id=co.gov.dane.arcnpv. 
https://danegovco.sharepoint.com/:f:/r/sites/DANE_TEAM_DISPOSICION_0365/Shared%20Documents/06_ProyectosSPGI_2021/03_AppMovil_CNPV2018_AR_RealidadAumentada?csf=1&amp;web=1&amp;e=gjm2Oj</t>
  </si>
  <si>
    <t xml:space="preserve">Según la evidencia dispuesta en el repositorio establecido por Oplan para este seguimiento "Se finalizo el aplicativo móvilde realidad aumentada, se realizóla matriz de pruebas y se publicóen la tienda para el descarguey uso." Sin embargo, no se pueden consultar el hito esperado: "Una (1) aplicación móvil  para consulta de CNPV2018 utilizando tecnología de realidad aumentada desarrollada", por parte de los usuarios, se aduce a causa del incidente tecnológico. </t>
  </si>
  <si>
    <t>PAI_DIG_7</t>
  </si>
  <si>
    <t>La herramienta le aportará 50% a la accesibilidad que  contempla acciones de innovación, tecnología y comunicación orientadas a optimizar la atención de las necesidades de nuestros grupos de interés.</t>
  </si>
  <si>
    <t>Un (1) modelo de transformación digital y de gestión del cambio implementado en el marco de la política de gobernanza de datos de la DIG.</t>
  </si>
  <si>
    <t>PAI_DIG_7.1</t>
  </si>
  <si>
    <t>Una (1) herramienta de edición concurrente del Marco Geoestadístico implementada</t>
  </si>
  <si>
    <t>Se avanza en la implementación de la  Edición concurrente del Marco Geoestadístico</t>
  </si>
  <si>
    <t>EVIDENCIA_DIG_7.1</t>
  </si>
  <si>
    <t>Se avanza en la implementación de la  Edición concurrente  conforme a las requerimientos del Marco Geoestadístico</t>
  </si>
  <si>
    <t>Se avanza en el modelo definitivo para la edición concurrente del MGN, se continua con los trabajos conjuntos de las coordinaciones de MGN, y GGI, para migrar las validaciones al nuevo modelo y teniendo en cuenta el tema de la migración a ARC GIS PRO.</t>
  </si>
  <si>
    <t xml:space="preserve">Se generó el documento en donde se describe el uso de  la tecnología de ESRI de edición por replica y sincronización para realizar la edición concurrente de la base de datos de los marcos de área con el fin de evitar reprocesos en la edición o cruce de la información. </t>
  </si>
  <si>
    <t xml:space="preserve">https://danegovco.sharepoint.com/:f:/r/sites/DANE_TEAM_INNOVACION_0365/Shared%20Documents/04_Proyectos/Edici%C3%B3n%20Concurrente?csf=1&amp;web=1&amp;e=RJOw3y </t>
  </si>
  <si>
    <t xml:space="preserve">Durante el primer trimestre del año 2021, en el proyecto de transformación digital se avanzo los proyectos de edición concurrente y de gestión de datos e información, donde se han levantado requerimientos y en algunos se han generado propuestas preliminares. Actividad adelantada por el Grupo Interno de Trabajo de Geoinformación de la DIG. 
</t>
  </si>
  <si>
    <t xml:space="preserve">Durante el segundo trimestre del año 2021, en el proyecto de transformación digital se avanzo los proyectos de edición concurrente y de gestión de datos e información, de manera articulado con la oficina de sistemas, en el marco d elas politicas de MINTIC. Actividad adelantada por el Grupo Interno de Trabajo de Geoinformación de la DIG. 
</t>
  </si>
  <si>
    <t xml:space="preserve">Durante el tercer trimestre del año 2021, en el proyecto de transformación digital se continua en la ejecución de los proyectos de edición concurrente y de gestión de datos e información, de manera articulado con la oficina de sistemas. Actividad adelantada por el Grupo Interno de Trabajo de Geoinformación de la DIG. 
</t>
  </si>
  <si>
    <t xml:space="preserve">Durante este último periodo del año 2021, se trabajo en la ejecución de los proyectos de edición concurrente y de gestión de datos e información, de manera articulado con la oficina de sistemas. Actividad adelantada por el Grupo Interno de Trabajo de Geoinformación de la DIG. 
</t>
  </si>
  <si>
    <t xml:space="preserve">Según la evidencia dispuesta en el repositorio establecido por Oplan para este seguimiento "Se  generó  el  documento  en  donde  se  describe  el  uso  de    la  tecnología  de  ESRI  de  edición  por replica y sincronización para realizar la edición concurrente de la base de datos de los marcos de área con el fin de evitar reprocesos en la edición o cruce de la información." Sin embargo, no se pueden consultar el hito esperado: "Una (1) herramienta de edición concurrente del Marco Geoestadístico implementada", por parte de los usuarios, se aduce a causa del incidente tecnológico. </t>
  </si>
  <si>
    <t>La evidencia dispuesta en el repositorio destinado por la Oplan para este seguimiento, describe la gestión realizada para obtener los hitos y la meta: "Un (1) modelo de transformación digital y de gestión del cambio implementado en el marco de la política de gobernanza de datos de la DIG." Sin embargo,no se puede consultar ni la meta ni los hitos por parte de los usuarios, se aduce a causa del incidente tecnológico.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la DIG con los planes institucionales previstos en el artículo  “2.2.22.3.14" del Decreto 612 de 1018. 4) Precisar los hitos, subproductos o entregables necesarios y suficientes para lograr la meta de manera inequívoca para facilitar la verificación de su evidencia.</t>
  </si>
  <si>
    <t>PAI_DIG_7.2</t>
  </si>
  <si>
    <t>Un (1) proyecto de gestión de datos implementado</t>
  </si>
  <si>
    <t>Se trabaja para contar con una solución para el almacenamiento y procesamiento de la información proveniente de las fuentes de datos</t>
  </si>
  <si>
    <t>EVIDENCIA_DIG_7.2</t>
  </si>
  <si>
    <t>Se trabaja para contar con una solución para el almacenamiento y procesamiento de la información proveniente de las fuentes de datos (lago de datos, bus de servicios)</t>
  </si>
  <si>
    <t>En el marco del proyecto de gestión de datos, se termina de hacer la configuración de Oracle en el servidor. Donde se comenzara a poner los servicios del geoportal.</t>
  </si>
  <si>
    <t xml:space="preserve">Se generaron los documentos Catálogo para la gestión de los componentes de información según los lineamientos de Min tic. </t>
  </si>
  <si>
    <t xml:space="preserve">https://danegovco.sharepoint.com/:f:/r/sites/DANE_TEAM_INNOVACION_0365/Shared%20Documents/04_Proyectos/Catalogos%20de%20informacion?csf=1&amp;web=1&amp;e=7PE2RB </t>
  </si>
  <si>
    <t xml:space="preserve">Según la evidencia dispuesta en el repositorio establecido por Oplan para este seguimiento se elaboró "Una (1) herramienta de edición concurrente del Marco Geoestadístico implementada." Sin embargo, no se pueden consultar el hito esperado: "Un (1) proyecto de gestión de datos implementado", por parte de los usuarios, se aduce a causa del incidente tecnológico. </t>
  </si>
  <si>
    <t>PAI_DIG_7.3</t>
  </si>
  <si>
    <t>Un (1) sistema gestión  de información actualizado e  Implementado</t>
  </si>
  <si>
    <t>Se trabaja en la actualización e Implementación del Sistema Gestión  de información</t>
  </si>
  <si>
    <t>EVIDENCIA_DIG_7.3</t>
  </si>
  <si>
    <t>Se trabaja en la actualización e Implementación del Sistema Gestión  de información, Con el objetivo de catalogar, distribuir y facilitar su uso.</t>
  </si>
  <si>
    <t>Se realizaron ajustes al sistema de GI, equivalentes al 77% de avance acumulado, de acuerdo con las observaciones asignadas. Se implementaron funcionalidades, equivalentes al 38% de avance acumulado, de acuerdo con los nuevos requerimientos de desarrollo asignados. - se realizó la actualización de las tablas entidades y funcionarios de la base de datos</t>
  </si>
  <si>
    <t xml:space="preserve">Se realizó la revisión y depuración de las tablas de Personas, PersonasEnvianSolicitud, PersonasEnvianComunicacion, PersonasProyectanSolicitud y Categorías; así como la clasificación de las entidades de acuerdo con las categorías definidas, con el fin de actualizar la BD del Sistema de GI. 
y se sincronizó el código fuente actualizado en el GitLab. </t>
  </si>
  <si>
    <t xml:space="preserve">https://danegovco.sharepoint.com/:f:/r/sites/DANE_TEAM_GESTION_GI_0365/Shared%20Documents/05_Proyectos/Sistema_Gestion_Informacion?csf=1&amp;web=1&amp;e=mDXvM8 </t>
  </si>
  <si>
    <t xml:space="preserve">Según la evidencia dispuesta en el repositorio establecido por Oplan para este seguimiento "Se   realizó   la   revisión   y   depuración   de   las   tablas   de   Personas,   PersonasEnvianSolicitud, PersonasEnvianComunicacion, PersonasProyectanSolicitud y Categorías; así como la clasificación de las entidades de acuerdo con las categorías definidas, con el fin de actualizar laBD del Sistema de GI. y se sincronizó el código fuente actualizado en el GitLab." Sin embargo, no se pueden consultar el hito esperado: "Un (1) sistema gestión  de información actualizado e  Implementado", por parte de los usuarios, se aduce a causa del incidente tecnológico. </t>
  </si>
  <si>
    <t>PAI_DIG_8</t>
  </si>
  <si>
    <t>El SIGESCO le aportará 50% a la accesibilidad frente a nuevos canales de interacción con los grupos de interés.</t>
  </si>
  <si>
    <t xml:space="preserve">Dos (2) módulos de SIGESCO maestro y servcios asociados al sistema de información de estratificación socioeconómica, desarrollados. </t>
  </si>
  <si>
    <t>PAI_DIG_8.1</t>
  </si>
  <si>
    <t>Un (1) módulo de SIGESCO maestro desarrollado</t>
  </si>
  <si>
    <t>Se avanza en su desarrollo conforme al diseño</t>
  </si>
  <si>
    <t>EVIDENCIA_DIG_8.1</t>
  </si>
  <si>
    <t>Se avanza en su desarrollo conforme a los requerimientos  y a los ajustes sugeridos por los usuarios</t>
  </si>
  <si>
    <t>Se termino el diseño definido del modulo en SIGESCO y paso a desarrollo para su implementación</t>
  </si>
  <si>
    <t xml:space="preserve">https://danegovco-my.sharepoint.com/:f:/g/personal/olruedar_dane_gov_co/EvAOadyOQtFOlEvlqKkKweIBaweD08UrD6D8TK6uPu6zHw?e=eeuFly </t>
  </si>
  <si>
    <t>Se avanza en su desarrollo conforme al diseño y con ajustes de acuerdo a nuevos requerimientos, en mejora de los módulos.</t>
  </si>
  <si>
    <t>Se continua en su desarrollo conforme al diseño y con ajustes de acuerdo a nuevos requerimientos, en mejora de los módulos, que han salido de las validaciones por parte de los susuarios del GIT  de Estratificación.</t>
  </si>
  <si>
    <t>Para este periodo se cumplio con los compromisos definidos y se implementó el visor de los módulos de alcaldia y SSPD, a partir de visor módulo DANE. Actividades adelantadas por el Grupo Interno de Trabajo de estratificación de la DIG.</t>
  </si>
  <si>
    <t>SGEO_2021_INFO_ESTRATIF</t>
  </si>
  <si>
    <t xml:space="preserve">Según la evidencia dispuesta en el repositorio establecido por Oplan para este seguimiento "Se termino el diseño definido del móduloen SIGESCO y pasó a desarrollo para su implementación." Sin embargo, no se pueden consultar el hito esperado: "Un (1) módulo de SIGESCO maestro desarrollado", por parte de los usuarios, se aduce a causa del incidente tecnológico. </t>
  </si>
  <si>
    <t>La evidencia dispuesta en el repositorio destinado por la Oplan para este seguimiento, describe la gestión realizada para obtener los hitos y la meta: "Dos (2) módulos de SIGESCO maestro y servcios asociados al sistema de información de estratificación socioeconómica, desarrollados." Sin embargo,no se puede consultar ni la meta ni los hitos por parte de los usuarios, se aduce a causa del incidente tecnológico.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la DIG con los planes institucionales previstos en el artículo  “2.2.22.3.14" del Decreto 612 de 1018. 4) Precisar los hitos, subproductos o entregables necesarios y suficientes para lograr la meta de manera inequívoca para facilitar la verificación de su evidencia.</t>
  </si>
  <si>
    <t>PAI_DIG_8.2</t>
  </si>
  <si>
    <t>Un (1) módulo de servicios desarrollado</t>
  </si>
  <si>
    <t>EVIDENCIA_DIG_8.2</t>
  </si>
  <si>
    <t>Se avanza en su desarrollo conforme al diseño y se  inicia revisión mockup módulo SSDP y de la verificación responsive módulo maestro</t>
  </si>
  <si>
    <t>Se implementó el visor de los módulos de alcaldia y SSPD, a partir de visor módulo DANE.</t>
  </si>
  <si>
    <t xml:space="preserve">Según la evidencia dispuesta en el repositorio establecido por Oplan para este seguimiento "Se implementó el visor de los módulos de alcaldíay SSPD, a partir de visor módulo DANE." Sin embargo, no se pueden consultar el hito esperado: "Un (1) módulo de servicios desarrollado", por parte de los usuarios, se aduce a causa del incidente tecnológico. </t>
  </si>
  <si>
    <t>Dirección de Censos y Demografía - DCD</t>
  </si>
  <si>
    <t>Dirección de Censos y Demografías - DCD</t>
  </si>
  <si>
    <t>PAI_DCD_1</t>
  </si>
  <si>
    <t>Operaciones estadísticas que ampliaron su desagregación geográfica a nivel departamental o municipal. Esta meta aporta de manera DIRECTA  al desarrollo del entregable: Una metodología para identificar la cobertura de las estadísticas vitales.</t>
  </si>
  <si>
    <t>1. Especificación de necesidades</t>
  </si>
  <si>
    <t>Un (1) levantamiento de requerimientos para el intercambio de información con la Registraduría Nacional del Estado Civil -RNEC bajo el marco de  interoperabilidad del MINTIC, de tal forma que permita la identificación de hechos vitales no reportados en el RUAF-ND a nivel nacional de manera segura y eficiente, finalizado</t>
  </si>
  <si>
    <t>PAI_DCD_1.1 
EEVV</t>
  </si>
  <si>
    <t>Cuatro (4) reuniones entre el equipo de ingenieros de EEVV y el equipo de Gestión de Información de la Oficina de Sistemas para  el levantamiento de requerimientos de acuerdo con el modelo de interoprabilidad del MINTIC, realizadas</t>
  </si>
  <si>
    <t>Se realizó una reunión entre el equipo de ingenieros de EEVV y el equipo de Gestión de Información de la Oficina de Sistemas para  el levantamiento de requerimientos de acuerdo con el modelo de interoprabilidad del MINTIC.</t>
  </si>
  <si>
    <r>
      <rPr>
        <sz val="14"/>
        <color theme="1"/>
        <rFont val="Segoe UI"/>
        <family val="2"/>
      </rPr>
      <t>Se adjunta pantallazo de correo de la convocatoria a la reunión, pantallazo de la presentación  y de los asistentes.</t>
    </r>
    <r>
      <rPr>
        <u/>
        <sz val="14"/>
        <color theme="1"/>
        <rFont val="Segoe UI"/>
        <family val="2"/>
      </rPr>
      <t xml:space="preserve">
</t>
    </r>
  </si>
  <si>
    <t>Se realizaron las 4 reuniones programadas.</t>
  </si>
  <si>
    <t xml:space="preserve">Actas y pantallazos de las reuniones realizadas en las fechas indicadas. </t>
  </si>
  <si>
    <t xml:space="preserve">Avance esperado para otro trimestre </t>
  </si>
  <si>
    <t xml:space="preserve">Se realizó una reunión entre el equipo de ingenieros de EEVV y el equipo de Gestión de Información de la Oficina de Sistemas para  el levantamiento de requerimientos de acuerdo con el modelo de interoprabilidad del MINTIC. </t>
  </si>
  <si>
    <t>Se cumplió la meta al 100%</t>
  </si>
  <si>
    <t>CARÁCTER SOCIODEMOGRAFICO</t>
  </si>
  <si>
    <t>Bases de Datos de la temática de salud</t>
  </si>
  <si>
    <t>C-0401-1003-20-0-0401006-02</t>
  </si>
  <si>
    <t>EEVV-201-BD</t>
  </si>
  <si>
    <t>Mediante mesa de trabajo realizada el día 09/03/2022, La DCD presentó Actas y capturas de pantalla de las reuniones realizadas en el tercer y cuarto trimestres de 2021; se reporta y dispone evidencias con avance del 100% de cumplimiento del hito.</t>
  </si>
  <si>
    <t>PAI_DCD_1.2
EEVV</t>
  </si>
  <si>
    <t>Un (1) informe con el levantamiento de requerimientos, finalizado</t>
  </si>
  <si>
    <t xml:space="preserve">Se realizó el levantamiento de requeremientos. </t>
  </si>
  <si>
    <t xml:space="preserve">Se adjunta excel y ppt con los requerimientos para el proceso de interoperabilidad. </t>
  </si>
  <si>
    <t>La Dirección de Censos y Demografía presenta documentos en formato Excel y PowerPoint con los requerimientos para el proceso de interoperabilidad, se reporta y dispone evidencia con avance del 100% de cumplimiento del hito.</t>
  </si>
  <si>
    <t>PAI_DCD_2</t>
  </si>
  <si>
    <t>Generación de información estadística en proyectos de gran impacto a partir del uso de registros administrativos. Esta meta impacta de manera DIRECTA el entregable: Series de población de corto plazo a nivel municipal</t>
  </si>
  <si>
    <t>Un (1) aplicativo piloto para la puesta en práctica del método de componentes de cohortes, desarrollado.</t>
  </si>
  <si>
    <t>PAI_DCD_2.1
PPED</t>
  </si>
  <si>
    <t>Una (1) programación del aplicativo para la puesta en práctica del método de componentes de cohortes desarrollado.</t>
  </si>
  <si>
    <t>Revisión bibliográfica y de antecedentes técnicos en la aplicación del método de componentes a través del aplicativo desarrollado por el Instituto de Andalucía (IECA)</t>
  </si>
  <si>
    <t>http://www.juntadeandalucia.es/institutodeestadisticaycartografia/proyecciones/descarga/Manual_Usuario.pdf</t>
  </si>
  <si>
    <t>En diseño y revisión de experiencias internacionales</t>
  </si>
  <si>
    <t>A bayesian approach to population estimation with administrative data (1)</t>
  </si>
  <si>
    <t>Documentación de algoritmos revisados y del manual de usuario</t>
  </si>
  <si>
    <t>Informe técnico: Software informe (preliminar).doc</t>
  </si>
  <si>
    <t>Revisión de pruebas en software R</t>
  </si>
  <si>
    <t>Anexos técnicos Informe PRUEBAS DE INSTRUMENTOS DE PROYECCIONES DE POBLACIÓN POR EL MÉTODO DE COMPONENTES DEMOGRÁFICOS
(APLICATIVOS O SOFTWARE ESPECIALIZADO)</t>
  </si>
  <si>
    <t>Se realizó durante el primes trimestre de 2021 por pate del GIT de Proyecciones de Población y Análisis Demográfico revisión bibliográfica y de antecedentes técnicos en la aplicación del método de componentes</t>
  </si>
  <si>
    <t>Se han identificado diferentes fuentes de mejoramiento del software de proyecciones demográficas para su implementación con técnicas probabilísticas en R</t>
  </si>
  <si>
    <t>Documentación del uso de instrumentos de proyección revisados, Discusiones técnicas de revisión de manuales de usuario e instalación de software</t>
  </si>
  <si>
    <t>Revisión de algoritmos actualizados en el marco de la participación en el curso corto de Proyecciones probabilísticas de población a nivel subnacional - IUSSP/University of Washington (Dic2021), Consolidación de informe de pruebas y ejemplos del uso de algoritmos en R para la puesta en marcha del método de componentes del cambio demográfico de manera determinística y probabilística</t>
  </si>
  <si>
    <t>Cuadros de resultados para la temática de demografía y población</t>
  </si>
  <si>
    <t xml:space="preserve"> C-0401-1003-20-0-0401032-02</t>
  </si>
  <si>
    <t>PPED-2021-CR</t>
  </si>
  <si>
    <t>Mediante mesa de trabajo realizada el día 09/03/2022, La DCD presentó el documento con las pruebas para ejecutar la proyección poblacional usando como instrumento técnico el software implementado por el Instituto de Estadística y Cartografía de Andalucía, Revisión de pruebas en software R, capturas de pantalla del código fuente del aplicativo y tres (3) ejemplos del procesamiento realizado. Se reporta y dispone evidencia con avance del 100% de cumplimiento del hito.</t>
  </si>
  <si>
    <t>De acuerdo a lo reportado y las evidencias que se presentan, la dependencia da por cumplida la meta. La OCI recomienda a la dependencia afinar la redacción de los avances en el reporte de metas e hitos de acuerdo con el Instructivo de reporte ​de Planes Institucionales 2021 de la Oficina de Planeación OPLAN, de manera que sea clara su relación entre meta, hito y evidencia presentada.</t>
  </si>
  <si>
    <t>PAI_DCD_2.2
PPED</t>
  </si>
  <si>
    <t>Un (1) diseño del aplicativo piloto para la puesta en práctica del método de componentes de cohortes desarrollado</t>
  </si>
  <si>
    <t>Desarrollo del proceso de adaptación de algoritmos</t>
  </si>
  <si>
    <t>Manuales de usuario e instalación de software</t>
  </si>
  <si>
    <t>Revisión de manuales de usuario de los software disponibles IECA - BayesPop (demogR.RDA) e informe preliminar</t>
  </si>
  <si>
    <t>Informe PRUEBAS DE INSTRUMENTOS DE PROYECCIONES DE POBLACIÓN POR EL MÉTODO DE COMPONENTES DEMOGRÁFICOS (Software informe (v2) (Rec).docx)</t>
  </si>
  <si>
    <t>Mediante mesa de trabajo realizada el día 09/03/2022, La DCD presentó Manuales de usuario, manual de instalación de software y el documento "PRUEBAS DE INSTRUMENTOS DE PROYECCIONES DE POBLACIÓN POR EL MÉTODO DE COMPONENTES DEMOGRÁFICOS", en cuanto al diseño del aplicativo piloto, La DCD indica que a partir de los algoritmos prediseñados se revisó la adaptación para Colombia.
Se reporta y dispone evidencia por parte de la dependencia con avance del 100% de cumplimiento del hito.</t>
  </si>
  <si>
    <t>PAI_DCD_3</t>
  </si>
  <si>
    <t>Operaciones estadísticas que ampliaron su desagregación geográfica a nivel departamental o municipal. Esta meta impacta de manera DIRECTA el siguiente entregable:  Información resultante del Censo Nacional de Población y Vivienda (estudios postcensales).</t>
  </si>
  <si>
    <t>Seis (6) estudios postcensales, diseñados y realizados</t>
  </si>
  <si>
    <t>PAI_DCD_3.1
PPED</t>
  </si>
  <si>
    <t>Un (1) diseño temático para la elaboración del estudio de la migración interna para población étnica y no étnica, elaborado.</t>
  </si>
  <si>
    <t>Se avanzó con la caracterización de la ficha técnica, en donde se definen los objetivos específicos del estudio, así como los tiempos requeridos para su implementación. Se están gestionando los recursos con UNFPA para su implementación</t>
  </si>
  <si>
    <t>Se adjunta Fichas Postcensales_PAI</t>
  </si>
  <si>
    <t>Avances en la validación técnico - editorial del estudio de migración interna como parte de la caracterización étnica</t>
  </si>
  <si>
    <t>fichas postcensales - demografía - 2021 (1)</t>
  </si>
  <si>
    <t>Propuesta técnica de trabajo para la caracterización de la migración interna intermunicipal</t>
  </si>
  <si>
    <t>Propuesta de investigación a ser financiada por Convenio UNFPA</t>
  </si>
  <si>
    <t>Finalización estudio de la caracterización de la migración interna intermunicipal</t>
  </si>
  <si>
    <t>Informe final - Población migrante interna en Colombia.pdf</t>
  </si>
  <si>
    <t>Se avanzó con la caracterización de la ficha técnica, en donde se definen los objetivos específicos del estudio, así como los tiempos requeridos para su implementación. Se están gestionando los recursos con UNFPA para su implementació</t>
  </si>
  <si>
    <t>Los estudios postcensales se realizarán en el marco del acuerdo de cooperación con UNFPA. Actualmente se está cerrando el plan operativo para posteriormente poner en marcha el desarrollo de los estudios postcensales mediante la contratación de los expertos senior.</t>
  </si>
  <si>
    <t>Se realiza la publicación de 2 estudios postcensales,  Avances consultoría Prof. Joaquín Recaño Valverde (UAB), Avances consultoría Prof. Juan Andrés Castro (U. Externado)</t>
  </si>
  <si>
    <t xml:space="preserve">Aprovechamiento técnico de los resultados del CNPV 2018 como documentos de análisis del potencial temático de la operación estadísitica de mayor envergadura en el país, en lo particular en materia de caracterización de grupos, comunidades y pueblos según étnia. Así mismo en materia del fenómeno migratorio y el avance intercensal de las tendencias de transición demográfica.
Se realizan los estudios postcensales y diseños temáticos establecidos en la meta.
</t>
  </si>
  <si>
    <t>Documentos de estudios postcensales temáticas demográficas y poblacionales</t>
  </si>
  <si>
    <t xml:space="preserve"> C-0401-1003-20-0-0401053-03</t>
  </si>
  <si>
    <t>CSDM-CNPV-2021-DEP</t>
  </si>
  <si>
    <t>La Dirección de Censos y Demografía presenta el Informe características sociodemográficas de la población migrante interna en Colombia, se reporta y dispone evidencia con avance del 100% de cumplimiento del hito.</t>
  </si>
  <si>
    <t xml:space="preserve">A partir de la evidencia documental presentada por la Dirección de Censos y Demografía para el hito PAI_DCD_3.6, esta no fue suficiente para soportar el cumplimiento del hito; en consecuencia, no es posible determinar el resultado de cumplimiento para la meta, el cual se compone de las sumatoria de cada uno de sus hitos.
</t>
  </si>
  <si>
    <t xml:space="preserve">PAI_DCD_3.2
CENSOS </t>
  </si>
  <si>
    <t>Un (1) diseño temático de la segunda fase del estudio de autoreconocimiento, como parte del estudio de caracterización étnica, realizado.</t>
  </si>
  <si>
    <t>Se realizó la propuesta técnico económica para la gestión de recursos con cooperación internacional (UNFPA)</t>
  </si>
  <si>
    <t>Propuesta  2021 DANE- UNFPA_revDCD +  UNFPA 240621</t>
  </si>
  <si>
    <t>Con respecto a ala fase 2 del estudio, la AECI ya aprobó el presupuesto, sin embargo, cambiaron al director y esto retrasa el proceso final</t>
  </si>
  <si>
    <t>El diseño temático se realizó en los términos establecidos</t>
  </si>
  <si>
    <t>Evidencia PAI_DCD_3.2.zip</t>
  </si>
  <si>
    <t xml:space="preserve">La Dirección de Censos y Demografía presenta como evidencia el documento con el anteproyecto ANÁLISIS DE LA DINÁMICA INTERCENSAL DEL AUTORRECONOCIMIENTO EN LA POBLACIÓN NEGRA, AFROCOLOMBIANA, RAIZAL Y PALENQUERA EN EL PERIODO 2005-2018 (FASE II) y el MODELO DE DOCUMENTO DE FORMULACIÓN DE PROYECTOS Y ACCIONES DE COOPERACIÓN TÉCNICA DE LA AECID, se reporta y dispone evidencias con avance del 100% de cumplimiento del hito.
</t>
  </si>
  <si>
    <t xml:space="preserve">PAI_DCD_3.3
CENSOS
</t>
  </si>
  <si>
    <t>Un (1) informe de estadística sociodemográfica aplicada, para contribuir al aseguramiento del goce efectivo a los derechos fundamentales de las niñas y niños de la comunidad Wayuu (en cumplimiento de la sentencia T-302- de 2017), realizado.</t>
  </si>
  <si>
    <t>Se avanzó realizando el boletín de caracterización sociodemográfica del pueblo wayuu, el cual se encuentra en revisión y ajustes para publicación en julio de 2021</t>
  </si>
  <si>
    <t>BOLETÍN DE INFORMACIÓN WAYUU</t>
  </si>
  <si>
    <t>Se elaboró y publico el Boletín de información sociodemográfica del pueblo wayuu.</t>
  </si>
  <si>
    <t>Boletín -Registro Estadistico  Pueblo-Wayuu y link de publicación</t>
  </si>
  <si>
    <t>Mediante mesa de trabajo realizada el día 09/03/2022, La DCD presentó como evidencia el Boletín de información sociodemográfica del pueblo wayuu. Hito finalizado en el tercer trimestre,</t>
  </si>
  <si>
    <t>PAI_DCD_3.4
PPED</t>
  </si>
  <si>
    <t>Un (1) estudio postcensales de migración internacional, realizado.</t>
  </si>
  <si>
    <t>Adaptación de ficha técnica y elaboración de estudios previos en el marco del plan de acción DANE  - UNFPA</t>
  </si>
  <si>
    <t>TDR Postcensal Migración Internacional + UNFPA_20210630_revDCD</t>
  </si>
  <si>
    <t>Se realiza y publica la Caracterización de los migrantes y retornados desde Venezuela a partir del CNPV-2018. Reuniones de seguimiento.</t>
  </si>
  <si>
    <t>Caracterización migrantes y retornados desde venezuela CNPV.2018 y  Comunicación UNFPA (Postcensal Migración Internacional.jpg)</t>
  </si>
  <si>
    <t>Seguimientos mensuales a la consultoría realizada en el marco del convenio DANE - UNFPA con el comité técnico y el Prof. Joaquín Recaño Valderde</t>
  </si>
  <si>
    <t>Acta de supervisión  y el
INFORME_FINAL_03_POSTCENSAL_UNFPA_DANE_entregado_v06122021</t>
  </si>
  <si>
    <t>La Dirección de Censos y Demografía presenta como evidencia: INFORME nº 3 "Estudio post-censal de las migraciones exteriores de Colombia"; se reporta y dispone evidencias con avance del 100% de cumplimiento del hito.</t>
  </si>
  <si>
    <t xml:space="preserve">PAI_DCD_3.5
PPED
</t>
  </si>
  <si>
    <t>Un (1) estudio postcensales de dinámica demográfica, realizado.</t>
  </si>
  <si>
    <t>Reuniones de seguimiento</t>
  </si>
  <si>
    <t>Comunicación UNFPA (Postcensal Migración Internacional.jpg)</t>
  </si>
  <si>
    <t>Se realizó el estudio postcensal Valoración de las fases de la transición demográfica a nivel departamental y los determinantes de estos procesos, a partir de los datos del Censo Nacional de Población y Vivienda 2018 comparados con los censos anteriores
Seguimientos mensuales a la consultoría realizada en el marco del convenio DANE - UNFPA con el comité técnico y el Prof. Juan Andrés Castro</t>
  </si>
  <si>
    <t>Entrega final - dinámica demográfica.pdf
20211203 Acta 3 supervisores poscensal transición demográfica ppad DCD (1).pdf</t>
  </si>
  <si>
    <t>La Dirección de Censos y Demografía presenta como evidencia: "Valoración de las fases de la transición demográfica a nivel departamental y los determinantes de estos procesos, a partir de los datos del Censo Nacional de Población y Vivienda2018 comparados con los censos anteriores"; se reporta y dispone evidencias con avance del 100% de cumplimiento del hito.</t>
  </si>
  <si>
    <t>PAI_DCD_3.6
CENSOS</t>
  </si>
  <si>
    <t>Un (1) diseño temático para la elaboración del estudio post censal de mortalidad indígena, elaborado.</t>
  </si>
  <si>
    <t>Se elaboraron los términos de referencia (estudios previos) del estudio postcensal.</t>
  </si>
  <si>
    <t>TDR Postcensal Mortalidad_Indígena-Afro_14_05_21</t>
  </si>
  <si>
    <t>Se realizan los procesamientos para estimar los patrones de mortalidad de la población indígena, para  realizar un boletín estadístico por parte del equipo DANE.</t>
  </si>
  <si>
    <t>Procesamientos de información sobre Mortalidad Indígena_Femenina y masculina 2005</t>
  </si>
  <si>
    <t>Se realizó el diseño temático del estudio postcensal</t>
  </si>
  <si>
    <t>TDR Postcensal Mortalidad_Indígena-Afro_-pdf</t>
  </si>
  <si>
    <t>Mediante mesa de trabajo realizada el día 09/03/2022, La DCD presentó como evidencia documento en Word denominado TÉRMINOS DE REFERENCIA DE LACONSULTORÍA PARA REALIZAR EL ANÁLISIS DE LA DINÁMICA INTERCENSAL (2005-2018) DE LA MORTALIDAD DE LA POBLACIÓN INDÍGENA, NEGRA, AFROCOLOMBIANA, RAIZAL Y PALENQUERA .
Posteriormente dando alcance a la evidencia presentada, mediante correo electrónico del día 11/03/2022, la Dirección de Censos y Demografía manifiesta que los términos de referencia se dieron dado que se iba a realizar un convenio con el Fondo de Población de las Naciones Unidas en Colombia – UNFPA, pero por tema presupuestal no fue posible, así mismo la dependencia indica que estos términos contienen un diseño temático.
Una vez analizada la evidencia y la respuesta recibida por parte de la DCD, la OCI concluye que la evidencia no soporta el cumplimiento del hito reportado.</t>
  </si>
  <si>
    <t>PAI_DCD_4</t>
  </si>
  <si>
    <t>Esta meta impacta de manera DIRECTA el indicador: Generación de información estadística en proyectos de gran impacto a partir del uso de registros administrativos.</t>
  </si>
  <si>
    <t>14. Gestión del conocimiento y la innovación</t>
  </si>
  <si>
    <t>Un (1) sistema de información de registros administrativos y su transformación en un sistema de registros estadísticos, como soporte y fuente de validación de la información de las operaciones censales futuras, actualizado.</t>
  </si>
  <si>
    <t>PAI_DCD_4.1
PPED</t>
  </si>
  <si>
    <t>Validación de fuentes para la actualización de registro Estadístico Base de Población -REBP.</t>
  </si>
  <si>
    <t>Se han analizado los resultados generales obtenidos de la integración del REBP 2019, a estas actividades se les suma la generación de la base de identificadores en donde se encuentra la población integrada con todas las direcciones de residencia y teléfonos reportados por los proveedores de información. Así mismo, se han realizado reuniones periodicas del equipo técnico sobre temas específicos acerca de metodologías de cruces de información y de variables al interior del REBP en constraste con CNPV 2018.</t>
  </si>
  <si>
    <t>Resultados de la Integración del REBP Nacional 2019.xlsx</t>
  </si>
  <si>
    <t>Gestión de proveedores y refuerzo a las sinergias interinstitucionales fuentes de información</t>
  </si>
  <si>
    <t>GESTION DE PROVEEDORES DE REGISTROS ADMINISTRATIVOS 2020</t>
  </si>
  <si>
    <t>Para el año 2020 el REBP contó con la integración de 30 fuentes de registros administrativos que fueron homologados y depurados</t>
  </si>
  <si>
    <t>Carpeta resumen: REBP\4.1\Fichas</t>
  </si>
  <si>
    <t>Se han analizado los resultados generales obtenidos de la integración del REBP 2019, además se ha realizado gestión con proveedores de información para integración del REBP 2020, consensos técnicos para la presentación de resultados de la conformación de conteos poblacionales con base en el REBP y reuniones de entendimiento lideradas con el equipo de la DSCN para el diseño y seguimiento del plan de trabajo CSTI</t>
  </si>
  <si>
    <t>Se implementaron y socializaron las estimaciones de base que incluyen la omisión censal en grupos poblacionales y territorios étnicos (indígenas y NARP), como resultado de técnicas experimetales, resultados disponibles en la web institucional. Así mismo, se completaron los procesos de certificación de población del primer semetre del año</t>
  </si>
  <si>
    <t>Aplicación de algoritmos de anonimización de referencia internacional HASH, Asistencia técnica a usuarios internos Publicación en web institucional, Coordinación y convocatorias DSCN</t>
  </si>
  <si>
    <t>Intgración de 30 fuentes de datos administrativos para la conformación del REBP 2020, Como resultado definitivo para el año 2020 el REBP contó 50.578.784 personas activas de un total de 62.640.049 reportadas en las bases administrativas, Documentación de las exploraciones metodológicas realizadas en el marco de la experiencia DANE y de referentes internacionales como diagnóstico del registro estadístico base como fuente para la elaboración de un conteo de población, Perfeccionamiento de criterios metodológicos de estandarización de datos, Se identificó que la viabilidad del conteo intercensal a través del REBP para el total poblacional a nivel departamental excepto para la región amazónica, orinoquía y Chocó dado que presentan la mayor subcobertura. Adicionalmente, los departamentos de la costa atlántic presenta la mayor sobrecobertura.Aprovechamiento temático de los datos del INS e información censal para la temática de embarazo en adolescentes y Consolidación de perfiles demográficos por edad del consumo de los hogares en salud y educación</t>
  </si>
  <si>
    <t>Boletines Técnicos de la Temática Demografía y Población</t>
  </si>
  <si>
    <t xml:space="preserve"> C-0401-1003-20-0-0401016-02</t>
  </si>
  <si>
    <t>UERA-2021-BT</t>
  </si>
  <si>
    <t xml:space="preserve">De acuerdo a lo reportado y las evidencias que se presentan, la dependencia da por cumplida la meta.
 La OCI recomienda a la dependencia afinar la redacción de los avances en el reporte de metas e hitos de acuerdo con el Instructivo de reporte ​de Planes Institucionales 2021 de la Oficina de Planeación OPLAN, de manera que sea clara su relación entre meta, hito y evidencia presentada.
</t>
  </si>
  <si>
    <t>PAI_DCD_4.2
PPED</t>
  </si>
  <si>
    <t>Un (1) registro Estadístico Base de Población -REBP actualizado</t>
  </si>
  <si>
    <t>Gestión con proveedores de información para integración del REBP 2020 e incorporación de nuevas bases de datos de registros</t>
  </si>
  <si>
    <t>Carpeta: Actualización REBP</t>
  </si>
  <si>
    <t>Informe de resultados y consolidación del análisis para su validación como estadística experimental</t>
  </si>
  <si>
    <t>Link Estadística Experimental</t>
  </si>
  <si>
    <t>Anonimización del REBP mediante HASH.doc,</t>
  </si>
  <si>
    <t>Conformación de la base consolidada del registro estadístico base de población resultantes de los procesos de depuración metodológica y del proceso de estandarización estadística</t>
  </si>
  <si>
    <t>20211019_EstructuraPoblacionalREBP2018-2020yCNPV2018.xlsx
20211019_IndicesDemograficosCNPV2018yREBP2018-2020.xlsx</t>
  </si>
  <si>
    <t>La Dirección de Censos y Demografía presenta como evidencia en formato Excel la conformación de la base consolidada del registro estadístico base de población; se reporta y dispone evidencias con avance del 100% de cumplimiento del hito.</t>
  </si>
  <si>
    <t>PAI_DCD_4.3
PPED</t>
  </si>
  <si>
    <t>Un (1) diagnóstico del registro como fuente para el conteo de población, producido.</t>
  </si>
  <si>
    <t>Complementos a los análisis estadísticos y demográficos de diagnóstico e identificación de la completitud del REBP</t>
  </si>
  <si>
    <t>Informes técnicos (formato word - extensión .docx)</t>
  </si>
  <si>
    <t>Elaboración y actualización del diagnóstico de desagregación de estadístias a nivel subnacional</t>
  </si>
  <si>
    <t>REBP 2018 construcción y diagnóstico</t>
  </si>
  <si>
    <t>Documentación de lineamientos metodológicos y de referencias internacionales para la elaboración de conteos de población a partir del aprovechamiento de datos administrativos</t>
  </si>
  <si>
    <t>Lineamiento EPRA V4_REV_OMACOSTAO_ppad.docx</t>
  </si>
  <si>
    <t>Mediante mesa de trabajo realizada el día 09/03/2022, La DCD presenta documento denominado “Esquema de Proyecto técnico para La Enumeración de Población basada en Registros Administrativos (EPRA)”, se reporta y dispone evidencias con avance del 100% de cumplimiento del hito.</t>
  </si>
  <si>
    <t>PAI_DCD_4.4
PPED</t>
  </si>
  <si>
    <t>Un (1) documento metodológico para el aprovechamiento del REBP como fuente principal del conteo de población, elaborado</t>
  </si>
  <si>
    <t>Adelantos en el proceso de documentación del proceso estadístico del REBP</t>
  </si>
  <si>
    <t>Plan General_REBP_V20210209.docx</t>
  </si>
  <si>
    <t>Estructuración del plan general y documentación metodológica en el marco del proceso estadístico de la entidad bajo el modelo GSBPM</t>
  </si>
  <si>
    <t>METODOLOGÍA_REG_ADMIN 
 Presentación REBP Mayo 2020</t>
  </si>
  <si>
    <t>Se realizó una investigación para la implementación en SAS y en SQL Server, con la documentación del proceso ejecutado.</t>
  </si>
  <si>
    <t xml:space="preserve">Metodología act 2021 REBP, </t>
  </si>
  <si>
    <t>Se establecieron criterios de selección de población activa coherentes al inactivar las fechas de nacimiento previas a 1900 y personas con edad reportada de 120 años y más</t>
  </si>
  <si>
    <t>METODOLOGIA_REG_ADMIN_2018.pdf
METODOLOGIA_REG_ADMIN_2019.pdf
METODOLOGIA_REG_ADMIN_2020.pdf</t>
  </si>
  <si>
    <t>La Dirección de Censos y Demografía presenta como evidencia "METODOLOGÍA GENERAL PARA LA CONSTRUCCIÓN Y ACTUALIZACIÓN DEL REGISTRO ESTADÍSTICO BASE DE POBLACIÓN –REBP2020" de fecha octubre de 2021.  La OCI recomienda a la dependencia realizar la publicación del documento final en el sistema documental.</t>
  </si>
  <si>
    <t>PAI_DCD_4.5
PPED</t>
  </si>
  <si>
    <t>Un (1) informe final con los resultados del conteo poblacional a partir del REBP, en el año censal 2018, producido.</t>
  </si>
  <si>
    <t>Consensos técnicos para la presentación de resultados de la conformación de conteos poblacionales con base en el REBP y su comparación frente al gold standard (CNPV)</t>
  </si>
  <si>
    <t>Presentacion REBP Grupo Interno Feb2020 v3.docx</t>
  </si>
  <si>
    <t>Diseño y elaboración del boletín técnico (nota técnica) para difusión</t>
  </si>
  <si>
    <t>Nota técnica REBP 2018 Revisión 100721 - SR</t>
  </si>
  <si>
    <t>Socialización de resultados</t>
  </si>
  <si>
    <t>2021-10-01-Registro-Estadistico-Base-Poblacion-REBP-2018.doc</t>
  </si>
  <si>
    <t>Uso de gold estandar (informacion censal), así como el diagnóstico de cobertura a nivel departamental y municipal</t>
  </si>
  <si>
    <t>2021-10-01-Registro-Estadistico-Base-Poblacion-REBP-2018.pdf</t>
  </si>
  <si>
    <t>La Dirección de Censos y Demografía presenta Informe de Estadística Sociodemográfica Aplicada: "Informes de Registro Estadístico Base Población REBP 2018". Se reporta y dispone evidencias con avance del 100% de cumplimiento del hito.</t>
  </si>
  <si>
    <t>PAI_DCD_4.7
PPED</t>
  </si>
  <si>
    <t>Un (1) Indicador de vulnerabilidad, diseñado.</t>
  </si>
  <si>
    <t>Adelantos en la documentación técnica y difusión del indicador</t>
  </si>
  <si>
    <t>Artículo técnico (preliminar)</t>
  </si>
  <si>
    <t>Revisión de estrategias de diseño en complemento al indicador de vulnerabilidad sociodemográfica por covid-19 a nivel de manzanas</t>
  </si>
  <si>
    <t>*Manual Índice de Vulnerabilidad
*Nota_metodologica_indice_de_vulnerabilidadNota_metodologica_indice_de_vulnerabilidad
*Nota_metodologica_indice_de_vulnerabilidad
*Vulnerability Index Agenda
*Vulnerability Index Worskshop Session 1</t>
  </si>
  <si>
    <t>Entrega de resultados</t>
  </si>
  <si>
    <t xml:space="preserve">Link Visor de vulnerabilidad de embarazo adolescente </t>
  </si>
  <si>
    <t>Trabajo de colaboración técnica DANE - UNFPA</t>
  </si>
  <si>
    <t>Nota Metodológica Visor Embarazo Adolescente.pdf</t>
  </si>
  <si>
    <t>Mediante mesa de trabajo realizada el día 09/03/2022,La Dirección de Censos y Demografía presenta documento denominado “Nota Metodológica Visor Embarazo Adolescente” y captura de pantalla de la publicación en Twitter del Indicador de vulnerabilidad GEOVISOR EMBARAZO ADOLESCENTE. Se reporta y dispone evidencias con avance del 100% de cumplimiento del hito.</t>
  </si>
  <si>
    <t>PAI_DCD_4.8
PPED</t>
  </si>
  <si>
    <t>Definición de población para transferencias de consumo y transición demográfica CNT, elaborada.</t>
  </si>
  <si>
    <t>Reuniones de entendimiento lideradas con el equipo de la DSCN para el diseño y seguimiento del plan de trabajo CSTI</t>
  </si>
  <si>
    <t>20210308 1ra mesa de trabajo CSTI.pptx</t>
  </si>
  <si>
    <t>Participación en el taller liderado por Cepal y en las mesas técnicas de trabajo interno con la coordinación de DSCN</t>
  </si>
  <si>
    <t>ANALISIS DE CONTEXTO DE LA FECUNDIDAD</t>
  </si>
  <si>
    <t>Reuniones semanales NTA/CSTI</t>
  </si>
  <si>
    <t>Pantallazo reunión - Postcensal dinámica de transición demográfica y Ejercicios prácticos (FRECUENCIA_TIPOS_HOGAR (1).xls),</t>
  </si>
  <si>
    <t>Trabajo colaborativo DSCN-DIMPE-DCD con asesoría técnica de ECLAC/CEPAL</t>
  </si>
  <si>
    <r>
      <rPr>
        <sz val="11"/>
        <rFont val="Segoe UI"/>
        <family val="2"/>
      </rPr>
      <t>Pantallazo de la rueda de prensa 
DANE/Colombiahttps://www.youtube.com/watch?v=Uzb9RMyJME</t>
    </r>
    <r>
      <rPr>
        <u/>
        <sz val="11"/>
        <rFont val="Segoe UI"/>
        <family val="2"/>
      </rPr>
      <t>I</t>
    </r>
  </si>
  <si>
    <t>La Dirección de Censos y Demografía presenta enlace de la "Rueda de prensa Cuentas Nacionales de Transferencias (CNT)" realizada el día 2 de diciembre de 2021, La dependencia indica que corresponde a Trabajo colaborativo DSCN-DIMPE-DCD con asesoría técnica de ECLAC/CEPAL. Se reporta y dispone evidencias con avance del 100% de cumplimiento del hito.</t>
  </si>
  <si>
    <t>PAI_DCD_5</t>
  </si>
  <si>
    <t>Esta meta impacta de manera DIRECTA el indicador : Operaciones estadísticas que ampliaron su desagregación geográfica a nivel departamental o municipal.</t>
  </si>
  <si>
    <t>Un (1) propuesta metodológica del registro de población étnica, diseñada.</t>
  </si>
  <si>
    <t>PAI_DCD_5.1
CENSOS</t>
  </si>
  <si>
    <t>Una (1) propuesta metodológica: cuestionario, conceptos estandarizados, operativo de recolección, control de cobertura y calidad; para la implementación del registro y uso estadístico, diseñado.</t>
  </si>
  <si>
    <t>Se han realizado reuniones técnicas periódicas con el Miniterio del Interior para la detección y análisis de requerimientos. Actualmente contamos con documento preliminar con dichos requerimientos.</t>
  </si>
  <si>
    <t>Se adjunta:
-  Informe descriptivo Autocensos_2017-2019
- PAI_Registro de poblacion étnica Mininterior Prelim</t>
  </si>
  <si>
    <t>Se diseñó una propuesta metodologica que se encuentra en constante revisión y complemento por parte del equipo temático</t>
  </si>
  <si>
    <t>Registro de poblacion étnica Mininterior Prelim_AVegaL_revHCO (2)</t>
  </si>
  <si>
    <t>Se complemetan los procesos de la propuesta metodológica del registro de población étnica: diseño conceptual y metodológico, conceptos básicos, contenido temático, entre otros.Se elabora la metodología e incorpora conceptos estandarizados</t>
  </si>
  <si>
    <t>PAI_Registro de poblacion étnica Mininterior 30072021.docx</t>
  </si>
  <si>
    <t>Se complementó la guía de recolección de ifnormación: diseño conceptual y metodológico, conceptos básicos. Se elaboró la metodología e instrumentos de recolección</t>
  </si>
  <si>
    <t>PAI 231221Listados censales; 231221 Propuesta formulario Comunidades Negras- Afro-List Censal; Propuesta formulario Indígenas-List Censal (1)</t>
  </si>
  <si>
    <t>Se avanzó significativamente en la estructuración de la propuesta de registro de población étnica, la cual tiene como insumo principal la metodología que busca fortalecer los autocensos indígenas y de comunidades negras.</t>
  </si>
  <si>
    <t>Se elabora la metodología e incorpora conceptos estandarizados, Se profundiza en los lineamientos técnicos para el diseño del proceso estadístico de los listados censales siguiendo el GSBPM y se realiza propuesta de formulario. Se avanza en la descripción de resultados para el informe técnico</t>
  </si>
  <si>
    <t>Se cumple con lo establecido en la meta</t>
  </si>
  <si>
    <t>ETN-2021-CR</t>
  </si>
  <si>
    <t>Mediante mesa de trabajo La Dirección de Censos y Demografía presenta:
•Guía para e fortalecimiento del registro de población étnica a partir de los listados censales de las comunidades negras, afrocolombianas, raizales y palenqueras
•Propuesta formulario Comunidades Negras- Afro-List Censal.
•Observaciones técnicas DANE a documentos Censo la Toma en el marco del proceso de restitución de derechos territoriales.
Vale indicar que La Dirección de Censos y demografía mediante correo electrónico del día 15/03/2022 indica que las evidencias de los hitos PAI_DCD_5.1 y PAI_DCD_5.2, son idénticas dado que corresponden a la misma meta.</t>
  </si>
  <si>
    <t xml:space="preserve"> La OCI recomienda para la formulación a futuro de metas e hitos:
•Definir claramente los hitos y el alcance de cada uno en relación con la meta macro.
•Afinar la redacción de los avances en el reporte de metas e hitos de acuerdo con el Instructivo de reporte ​de Planes Institucionales de la Oficina de Planeación OPLAN, de manera que sea clara su relación entre meta, hito y evidencia presentada.</t>
  </si>
  <si>
    <t>PAI_DCD_5.2
CENSOS</t>
  </si>
  <si>
    <t xml:space="preserve">Una (1) propuesta metodológica para la recolección de la información de los listados censales de las Comunidades NARP e indígenas, diseñada. </t>
  </si>
  <si>
    <t>Se adjunta:- Informe descriptivo Autocensos_2017-2019
- PAI_Registro de poblacion étnica Mininterior Prelim</t>
  </si>
  <si>
    <t>Se profundiza en los lineamientos técnicos para el diseño del proceso estadístico de los listados censales siguiendo el GSBPM y se realiza propuesta de formulario. Se encuentra en revisión por parte del Ministerio del Interior.</t>
  </si>
  <si>
    <t xml:space="preserve">Propuesta metodológica -Autocen Comu Negras, afro, Rai, Palen.docx_02092021
Propuesta formulario Comunidades Negras- Afro-List Censa_02092021
</t>
  </si>
  <si>
    <t>Se elaboró guía de recolección de información</t>
  </si>
  <si>
    <t>PAI 231221Listados censales.pdf</t>
  </si>
  <si>
    <t>PAI_DCD_5.3
CENSOS</t>
  </si>
  <si>
    <t>Un (1) proceso de concertación con la comunidades étnicas, desarrollado.</t>
  </si>
  <si>
    <t>Se establece contacto con el Ministerio del Interior, quienes informan que la concertación y socialización de este trabajo se realizará en el último trimestre de 2021</t>
  </si>
  <si>
    <t>Se realizó la concertación de acuerdos con el Consejo Comunitario La Larga Tumaradó.</t>
  </si>
  <si>
    <t>Acta socialización convenio_DANE-MinInterior_25 y 26 noviembre_2021.pdf</t>
  </si>
  <si>
    <t>La Dirección de Censos y Demografía presenta Acta del Evento socialización convenio DANE-MinInterior, con los acuerdos con el Consejo Comunitario La Larga Tumaradó; se reporta y dispone evidencia con avance del 100% de cumplimiento del hito,</t>
  </si>
  <si>
    <t>PAI_DCD_5.4
CENSOS</t>
  </si>
  <si>
    <t>Talleres de socialización de resultados del CNPV 2018 con resguardos indígenas, realizados.</t>
  </si>
  <si>
    <t>Se realizó la planeación del taller de difusión con el pueblo Kogui. El taller se realizará en agosto de 2021. Adicionalmente, se asitió a mesa de trabajo con el Consejo Regional Indígena del Huila, en donde se presentaron los resultados de los resguardos indígenas del departamentos</t>
  </si>
  <si>
    <t>Presentación resultados CNPV 2018 Huila 03062021
Boletin_Kogui</t>
  </si>
  <si>
    <t>Se realizó el taller de difusión con el pueblo Kogui. Adicionalmente, se asitió a reunión con los representantes del Resguardo Indígena Páez de Corinto, en donde se presentaron los resultados del CNPV 2018. Por último, se presentaro resultados a indígenas asentados en contextos urbanos en Montería.</t>
  </si>
  <si>
    <t>Presentacion población indígena en Montería CNPV 2018_BR.ppt
PPT Rdo Páez de Corinto_DANE_3082021
Presentación Kogui v2
Presentación Kogui parte 2 v2</t>
  </si>
  <si>
    <t>Continuando con el compromiso de divulgar los resultados del Censos Nacional de Población y Vivienda, derivado de los procesos de consulta y concertación con los grupos étnicos, se realizaron talleres de difusión desde el segundo semestre de 2021:
• Resguardo Kogui-Malayo-Arhuaco: Curso-taller de difusión de la información del CNPV 2018. Pueblo Kogui – 2 y 3 de septiembre 2021
• Valledupar: Curso-taller de difusión de la información del CNPV 2018. Pueblos Kankuamo, Wiwa y Arhuaco – 20 y 21 de octubre 2021
• Maicao: Curso-taller de difusión de la información del CNPV 2018. Pueblo Wayuu – 27 y 28 de octubre de 2021.
• Quibdó: Curso-taller de difusión de la información del CNPV 2018. Pueblos Embera – 9,10 y 11 de noviembre de 2021.</t>
  </si>
  <si>
    <t>Se adjuntan presentaciones</t>
  </si>
  <si>
    <t>La Dirección de Censos y Demografía aporta presentaciones en PowerPoint con los resultados de CNPV2018, registros fotográficos y listas de asistencia a los talleres de socialización, la evidencia aportada demuestra el cumplimiento del hito.</t>
  </si>
  <si>
    <t>PAI_DCD_5.5
CENSOS</t>
  </si>
  <si>
    <t>Un (1) informe de caracterización de la población víctima con enfoque étnico, elaborado.</t>
  </si>
  <si>
    <t>Se realiza el procesamiento de algunas salidas de información de la población víctima, las cuales se utilizarán en la producción del boletín informativo y del informe técnico</t>
  </si>
  <si>
    <t>Cuadros de salida  POBLACIÓN VÍCTIMA RUV CNPV 2018 .xlsx</t>
  </si>
  <si>
    <t>Se realizó el informe con análisis descriptivo de la población étnica víctima del conflicto en contextos urbanos. Asimismo, se realizó el mismo análisis para la población Emberá Katío.</t>
  </si>
  <si>
    <t>Análisis descriptivo de la población Emberá Katío_DANE; Análisis descriptivo de la población víctima del conflicto - Orden Sexta Auto 266 de 2017</t>
  </si>
  <si>
    <t>La Dirección de Censos y Demografía presenta Análisis descriptivo de la población víctima EmberáKatío de fecha noviembre de 2021. La evidencia aportada demuestra el cumplimiento del hito.</t>
  </si>
  <si>
    <t>PAI_DCD_6</t>
  </si>
  <si>
    <t>Esta meta impacta de manera DIRECTA el indicador: Operaciones estadísticas nuevas o rediseñadas que atienden necesidades del país.</t>
  </si>
  <si>
    <t>Un (1) censo habitantes de la calle en articulación con las administraciones municipales, para facilitar el diseño de politicas públicas en este grupo especial de población, realizado. Censo en 444 municipios: 6 municipios con población de mas de 500 HC, 10 municipio de entre 201 y 500 HC, 87 municipios de entre 1 y 200 HC; 341 municipios que no reportan HC</t>
  </si>
  <si>
    <t>PAI_DCD_6.1
CENSOS</t>
  </si>
  <si>
    <t xml:space="preserve">Un (1) documento metodológico del Censo Habitantes de la Calle ajustado para  las ciudades intermedias definidas por la Dirección General. 
</t>
  </si>
  <si>
    <t xml:space="preserve">En el primer triestre de 2021, se realizó actualización del documento metodoógico del Censo Habitante de la Calle para las Para  las ciudades intermedias definidas por la Dirección General y de acuerdo a los lineamientos establecidos por DIRPEN 
</t>
  </si>
  <si>
    <t>Se adjunta Metodologia CHC 2021 V7_14_03_2021_revHCO</t>
  </si>
  <si>
    <t>En el segundo trimestre del año 2021, se continuó ajustando de acuerdo a los lineamientos establecidos por DIRPEN, el documento metodológico de la operación estadística  "Censo Habitantes de la Calle".
Se incluyó en el númeral 2.2.3  Cobertura geografica, el anexo N° 1 Municipios CHC 2021,  donde se referencian todos los  444 municipios que hacen parte del universo de estudio.</t>
  </si>
  <si>
    <t>Se adjunta Metodologia CHC 2021 Metodologia CHC 2021 V7_ final -revHCO</t>
  </si>
  <si>
    <t>En el  tercer trimestre del año 2021, se continuó ajustando de acuerdo a los lineamientos establecidos por DIRPEN, el documento metodológico de la operación estadística  "Censo Habitantes de la Calle".
Se detalló de una forma más descriptiva  los capítulos que hacen parte del documento. El documento se encuentra en proceso de revisión en la Dirección Técnica DCD</t>
  </si>
  <si>
    <t>Se adjunta Metodológia CHC 2021 V7_ final -revHCO - Actualizada</t>
  </si>
  <si>
    <t>Se realiza y actualiza documento metodológico</t>
  </si>
  <si>
    <t>Metodologia CHC 2021 V7_ final -revHCO - Actualizada.pdf</t>
  </si>
  <si>
    <t xml:space="preserve">Se realizó actualización del documento metodoógico del Censo Habitante de la Calle para las Para  las ciudades intermedias definidas por la Dirección General y de acuerdo a los lineamientos establecidos por DIRPEN </t>
  </si>
  <si>
    <t>Se realizó la actualización el documento metodológico de la operación estadística  "Censo Habitantes de la Calle", igualmente se ajusto el documento DSO-CHC-CSA-OO1 Diseño de cuadros de salida CHC (1), con los niveles de desagregación geográfica y temática.</t>
  </si>
  <si>
    <t>Se avanzó en el ajuste del documento metodológico para la realización del CHC durante la presente vigencia.Se realizaron las revisiones y ajustes de los cuadros de salida CHC 2021.
Se adelantaron gestiones con  DICE para avanzar en el diseño del Visor</t>
  </si>
  <si>
    <t xml:space="preserve">Documentos metodológicos  </t>
  </si>
  <si>
    <t>C-0401-1003-20-0-0401044-02</t>
  </si>
  <si>
    <t>CHC-2021-DM</t>
  </si>
  <si>
    <t>La Dirección de Censos y Demografía presenta documento metodológico del Censo Habitantes de la Calle con fecha septiembre de 2021, se reporta y dispone evidencia con avance del 100% de cumplimiento del hito. De acuerdo con lo indicado por la dependencia este documento está en flujo de aprobación en el sistema documental.</t>
  </si>
  <si>
    <t>PAI_DCD_6.2
CENSOS</t>
  </si>
  <si>
    <t xml:space="preserve">Cuadros de resultado del Censo Habitantes de la Calle 
</t>
  </si>
  <si>
    <t>Inicialmente se realiza el ajuste del documento DSO-CHC-CSA-OO1 Diseño de cuadros de salida CHC (1), donde se describen los cuadros  de los datos recolectados, debidamente organizados y diseñados con el propósito de satisfacer los requerimientos de los usuarios.</t>
  </si>
  <si>
    <t>Se adjuta documento  DSO-CHC-CSA-OO1 Diseño de cuadros de salida CHC (1)</t>
  </si>
  <si>
    <t>En este periodo se realizó el proceso de elaboración y revisión de  los cuadros de resultados de la información tomada en 2021; finalmente fueron enviados a DICE para realizar el proceso de  edición y estilo y elaboración del Visor del CHC.</t>
  </si>
  <si>
    <t>Cuadros de salida finales_CHC_2021_230921</t>
  </si>
  <si>
    <t>Se realiza la publicación de resultados en rueda de prensa, cuadros de salida, documento de caracterización</t>
  </si>
  <si>
    <t>https://www.dane.gov.co/files/investigaciones/boletines/censo-habitantes-calle/anexos-CHC-2021.xlsx; https://www.dane.gov.co/files/investigaciones/boletines/censo-habitantes-calle/caracterizacion-CHC-2021.pdf; https://www.dane.gov.co/files/investigaciones/boletines/censo-habitantes-calle/presentacion-CHC-rueda-de-prensa-2021.pdf</t>
  </si>
  <si>
    <t>La Dirección de Censos y Demografía presenta enlace a la pagina web del DANE que contiene presentación de rueda de prensa, cuadros de salida, documento de caracterización; se reporta y dispone evidencia con avance del 100% de cumplimiento del hito.</t>
  </si>
  <si>
    <t>PAI_DCD_7</t>
  </si>
  <si>
    <t>Esta meta impacta de manera DIRECTA el indicador : Operaciones estadísticas nuevas o rediseñadas que atienden necesidades del país, y el entregable: Censo Minero Nacional</t>
  </si>
  <si>
    <t>Un (1) diseño de la fase operativa del Censo Minero Nacional, finalizada.</t>
  </si>
  <si>
    <t xml:space="preserve">PAI_DCD_7.1
CENSOS
</t>
  </si>
  <si>
    <t>Un (1) documento metodológico del Censo Minero de acuerdo a las evidencias resultantes de las pruebas focalizadas, actualizado.</t>
  </si>
  <si>
    <t xml:space="preserve">Se actualizó diseño operativo del Censo Minero en el marco del convenio 006 de 2020 con la UPME. </t>
  </si>
  <si>
    <t>Se adjunta.
-  Documento con el ajuste al diseño conceptual y metodológico para el Censo Minero
- 20210320_DISEÑO OPERATIVO VIA WEB-CM</t>
  </si>
  <si>
    <t xml:space="preserve">Revisión e identificación de secciones que necesitan actualización de acuerdo a los resultados de las pruebas </t>
  </si>
  <si>
    <t>DSO-MET-CNM-001-B1_v7</t>
  </si>
  <si>
    <t>Se actualizó documento con las observaciones de la revisión de pares y se subió en ISOLUCION</t>
  </si>
  <si>
    <t>Pantallazo de Isolución - donde se encuantra la metodología cargada y la metodología</t>
  </si>
  <si>
    <t>El documento está cargado en Isolucion con los ajustes implementados producto de la revisión de pares y siguiendo  los lineamientos institucionales</t>
  </si>
  <si>
    <t>Metodologia CHC 2021 V7_ final -revHCO - Actualizada.</t>
  </si>
  <si>
    <t>En el primer trimestre se finalizó el convenio con la UPME; lo cual no quiere decir que la documentación del Censo Minero esté en estado definitivo, pues se deben incorporar ajustes técnicos y operativos resultantes de los hallazos en la prueba focalizada vía web. Adicionalmente, se está construyendo la estrategia para conseguir financiación del conteo, consulta previa y del operativo censal</t>
  </si>
  <si>
    <t xml:space="preserve">SE avanza en la actualización de la documentación metodológica de acuerdo a resultados de las pruebas focalizadas y correcciones concertadas con la coordinación de acuerdo al conocimiento de los funcionarios en la realización de censos </t>
  </si>
  <si>
    <t>Se elaboró el documento metodológico que cumple con los lineamientos de la entidad y revisado por pares para garantizar coherencia, Se elaboran los tiempos de implementación de acuerdo a la socialización del protocolo, El documento operativo contiene el lineamiento para realizar el operativo y cumple con la fase de diseño como uno de los principales productos de esta. Los indicadores de gestión y monitoreo permiten llevar control de aspectos en campo y resultados esperados, Se elaboró la ficha metodológica de acuerdo a los lineamientos de la entidad en cumplimiento de la fase de diseño.en la elaboración del modelo funcional se establecen los flujos de trabajo entre direcciones de la entidad, En cumplimiento de las necesidades de información y requisitos de las entidades del sector minero se realizan los cuadros de salida.SE realiza el presupuesto en la fase de detección de necesidades pero se hace revisión y controles en las demás fases para garantizar el cumplimiento de lo programado, esto se incluye en la fase de diseño.</t>
  </si>
  <si>
    <t>La Dirección de Censos y Demografía presenta el documento METODOLOGÍA GENERAL CENSO MINERO -CM con fecha julio de 2021; se reporta y dispone evidencia con avance del 100% de cumplimiento del hito.  De acuerdo con lo indicado por la dependencia este documento está en flujo de aprobación en el sistema documental.</t>
  </si>
  <si>
    <t xml:space="preserve">De acuerdo a lo reportado y las evidencias que se presentan, la dependencia da por cumplida la meta.
Estabilizado el Sistema Integrado de Gestión SIG y habilitada la plataforma Isolucion,  La OCI recomienda a la dependencia iniciar el proceso de cargue de documentos generados en el diseño.
</t>
  </si>
  <si>
    <t>PAI_DCD_7.2
CENSOS</t>
  </si>
  <si>
    <t>Un (1) documento de ruta metodológica del proceso de participación del Censo Minero con los grupos étnicos, finalizado</t>
  </si>
  <si>
    <t>Actualmente se está en trabajando en la estrategia de consecución de recursos junto con OPLAN.</t>
  </si>
  <si>
    <t>Se adjunta la justificación censo minero 2021</t>
  </si>
  <si>
    <t xml:space="preserve">Se elaboró el protocolo de Consulta Previa y Relacionamiento con grupos étnicos 
para el conteo de unidades mineras. Adicionalmente,
Se está construyendo el borrador que se le pasará al ministerio solicitando el concepto de viabilidad para realizar una eventual consulta previa </t>
  </si>
  <si>
    <t xml:space="preserve"> Presentación Mesa CM_V2</t>
  </si>
  <si>
    <t>Se acatará la recomendación de los asesores que piden socializar el protocolo con grupos étnicos</t>
  </si>
  <si>
    <t>Presentación con los tiempos para socializar el protocolo con grupos étnicos</t>
  </si>
  <si>
    <t xml:space="preserve">Se establecieron las actividades en la socialización del protocolo con el presupuesto requerido para adelantar estas acciones de acuerdo con el  lineamiento de subdirección </t>
  </si>
  <si>
    <t>Plan Nacional den Comunicación CNM - con enfoque diferencial etnico-Final</t>
  </si>
  <si>
    <t>La Dirección de Censos y Demografía presenta el documento METODOLOGÍA GENERAL CENSO MINERO -CM con fecha julio de 2021; se reporta y dispone evidencia con avance del 100% de cumplimiento del hito.  La OCI recomienda a la dependencia realizar la publicación del documento final en el sistema documental.</t>
  </si>
  <si>
    <t>PAI_DCD_7.3
CENSOS</t>
  </si>
  <si>
    <t>Un (1) documento con el diseño operativo del Censo Minero con la inclusión de la recolección en físico, Web y por DMC, actualizado.</t>
  </si>
  <si>
    <t>En reuniones de trabajo se revisó todo el operativo y se identificaron aspectos que no fueron documentados en la versión inicial del documento, se procede a realizar las actualizaciones correspondientes</t>
  </si>
  <si>
    <t>DISEÑO OPERATIVO -CNM - via web_Rev</t>
  </si>
  <si>
    <t>Se complementa el documento con los resultados obtenidos de la revisiones internas , agregando el metadato de los indicadores operativos que se calcularán durante la recolección y se incorporan en el sistema de gestión y seguimiento</t>
  </si>
  <si>
    <t xml:space="preserve">DISEÑO OPERATIVO CENSO MINERO -CM
</t>
  </si>
  <si>
    <t xml:space="preserve">Sobre el documento se realizaron revisiones internas y se está actualizando de acuerdo a las conclusiones de estas. </t>
  </si>
  <si>
    <t>DSO-DOP-CNM-001-B2</t>
  </si>
  <si>
    <t>La Dirección de Censos y Demografía presenta el documento DISEÑO OPERATIVO CENSO MINERO con fecha diciembre de 2021, se reporta y dispone evidencia con avance del 100% de cumplimiento del hito.  La OCI recomienda a la dependencia realizar la publicación del documento final en el sistema documental.</t>
  </si>
  <si>
    <t>PAI_DCD_7.4
CENSOS</t>
  </si>
  <si>
    <t>Un (1) documento con el diseño del sistema de monitoreo y control.</t>
  </si>
  <si>
    <t xml:space="preserve">En reunión con los directores técnicos y jefes de grupo para establecer los acuerdos de negocio se solicitó a la oficina de sistemas </t>
  </si>
  <si>
    <t>Acuerdos de negocio</t>
  </si>
  <si>
    <t xml:space="preserve">Se elabora documento con los aspectos operativos a los que se realizará monitoreo y control </t>
  </si>
  <si>
    <r>
      <rPr>
        <sz val="14"/>
        <color theme="1"/>
        <rFont val="Segoe UI"/>
        <family val="2"/>
      </rPr>
      <t>Sistema de Monitoreo y control 
Censo Nacional Minero - CNM 2021</t>
    </r>
    <r>
      <rPr>
        <u/>
        <sz val="14"/>
        <color theme="1"/>
        <rFont val="Segoe UI"/>
        <family val="2"/>
      </rPr>
      <t xml:space="preserve">
</t>
    </r>
  </si>
  <si>
    <t>El documento se realizó según la información que se obtiene de los formatos operativos y se incluyo un componente técnico con indicadores sobre variables temáticas transversales, esto se validó con la oficina de sistemas para la incorporación en un aplicativo de gestión</t>
  </si>
  <si>
    <t>Sistema de Monitoreo y control 
Censo  Minero - CM 2021</t>
  </si>
  <si>
    <t>La Dirección de Censos y Demografía presenta el documento Sistema de Monitoreo y control Censo Minero - CM 2021 con fecha septiembre de 2021, se reporta y dispone evidencia con avance del 100% de cumplimiento del hito.  La OCI recomienda a la dependencia realizar la publicación del documento final en el sistema documental.</t>
  </si>
  <si>
    <t>PAI_DCD_7.5
CENSOS</t>
  </si>
  <si>
    <t>Una (1) ficha metodológica del Censo Minero actualizada de acuerdo a las evidencias resultantes de las pruebas focalizadas.</t>
  </si>
  <si>
    <t xml:space="preserve">Se está corrigiendo la sección de variables para ajustarlo a los requerimientos del lineamiento DIRPEN y sea coherente con el desarrollo de los indicadores </t>
  </si>
  <si>
    <t>DSO-FMET-CM</t>
  </si>
  <si>
    <t>pantallazo de Isolución - donde se encuantra la ficha metodológica cargada y la ficha metodológica.</t>
  </si>
  <si>
    <t>La Dirección de Censos y Demografía presenta el documento Ficha Metodológica del Censo Minero con fecha julio 2021, se reporta y dispone evidencia con avance del 100% de cumplimiento del hito. De acuerdo con lo indicado por la dependencia este documento está en flujo de aprobación en el sistema documental.</t>
  </si>
  <si>
    <t>PAI_DCD_7.6
CENSOS</t>
  </si>
  <si>
    <t>Un (1) documento con el modelo funcional del Censo Minero</t>
  </si>
  <si>
    <t>se realizaron los diagramas nivel  1 para empezar con la realización del documento de descripcion de modelo funcional del Censo Minero</t>
  </si>
  <si>
    <t>Diagramas Nivel 1</t>
  </si>
  <si>
    <t>Se elabora documento con el análisis descriptivo de los diagramas funcionales nivel 0, 1 y de contexto</t>
  </si>
  <si>
    <t>Descripción Modelo Funcional Censo Minero V1 PRELIMINAR</t>
  </si>
  <si>
    <t>El documento se elaboró de acuerdo a lineamientos en la elaboración de los diagramas del modelo funcional y se documentó y archivó en el repositorio construido para tal fin</t>
  </si>
  <si>
    <t>Descripción MF Censo Minero V3 281221</t>
  </si>
  <si>
    <t>La Dirección de Censos y Demografía presenta el documento "DESCRIPCIÓN DEL MODELO FUNCIONAL CENSO MINERO – CM" con fecha diciembre de 2021,se reporta y dispone evidencia con avance del 100% de cumplimiento del hito.  La OCI recomienda a la dependencia realizar la publicación del documento final en el sistema documental</t>
  </si>
  <si>
    <t>PAI_DCD_7.7
CENSOS</t>
  </si>
  <si>
    <t>Cuadros de salida del Censo Minero</t>
  </si>
  <si>
    <t>Todos los días se realizan reuniones de revisión de cuadros de salida en donde se revisa la viabilidad y se proponen ajustes, mejoras y nuevos cuadros</t>
  </si>
  <si>
    <t>20201216_V7_cuadros de salida_CM_OBS_30_06_2021</t>
  </si>
  <si>
    <t>Se actualizan los cuadros de salida de acuerdo a los requerimientos del sector minero y se revisan los universos de cada uno</t>
  </si>
  <si>
    <t xml:space="preserve">Cuadros de salida version UPME </t>
  </si>
  <si>
    <t xml:space="preserve">Se realizó actualización de los cuadros de salida siguiendo principios de coherencia, se están documentando los cambios. </t>
  </si>
  <si>
    <t>Cuadros de salida version UPME final</t>
  </si>
  <si>
    <t xml:space="preserve">La Dirección de Censos y Demografía presenta el documento en Excel denominado "Cuadros de salida versión UPME "; se reporta y dispone evidencia con avance del 100% de cumplimiento del hito. </t>
  </si>
  <si>
    <t>PAI_DCD_7.8
CENSOS</t>
  </si>
  <si>
    <t>Un (1) documento con el presupuesto del Censo Minero desagregado por costos según fase</t>
  </si>
  <si>
    <t xml:space="preserve">Se pasó propuesta por fases y de acuerdo al presupuesto que se asigne al proyecto por parte de las entidades del sector minero se realizarán los ajustes pertinentes, para la asignación de presupuesto se está trabajando con las oficinas de planeación de las entidades pendiente reunión con el Ministerio de Minas  </t>
  </si>
  <si>
    <t>Presentación Minenergia</t>
  </si>
  <si>
    <t>Se ajusta el presupuesto a cada fase del proceso estadístico según los acuerdos de negocio obtenidos en las reuniones de la función de producción</t>
  </si>
  <si>
    <t>Ajuste Presupuesto Censo minero 2021-03_vfin_rev</t>
  </si>
  <si>
    <t>El presupuesto se ajustó por cada fase del proceso de acuerdo a las actividades realizadas y faltantes.</t>
  </si>
  <si>
    <t>Ajuste Presupuesto Censo minero 2021-03_vfin_rev (3)</t>
  </si>
  <si>
    <t>La Dirección de Censos y Demografía presenta el documento en Excel denominado "Presupuesto del Censo Minero"; se reporta y dispone evidencia con avance del 100% de cumplimiento del hito.</t>
  </si>
  <si>
    <t>PAI_DCD_8</t>
  </si>
  <si>
    <t>Fortalecimiento de las Estadísticas Vitales - EEVV</t>
  </si>
  <si>
    <t>PAI 2020</t>
  </si>
  <si>
    <t xml:space="preserve">PAI_DCD_8.1
EEVV
</t>
  </si>
  <si>
    <t xml:space="preserve">Un (1) ambiente de producción del aplicativo SIGEV, aplicativo para el mejoramiento de la producción de información de estadísticas vitales con su correspondiente documentación técnica y de usuario, </t>
  </si>
  <si>
    <t xml:space="preserve">Convenio DANE-BLOOMBERG - Fase3: Durante el primer semestre se avanzó en el desarrollo de nuevas funcionalidades y ajustes del sistema en el servidor  "lima01.dane.gov.co", en pruebas de rendimiento con datos en volumenes reales - que indicaron se requiere un servidor más robusto en cuanto a memoria se refiere, en la creación y ajustes de documentación, en la configuración del servidor y redes, para la puesta en marcha del módulo específico para el manejo de hechos vitales para personas pertenecientes a grupos étnicos "EtnicODK". Este componente del sistema ya se encuentra en el servidor de producción DANE: atenas02.dane.gov.co, con dominio e IP publica: etnicodk.dane.gov.co, 170.238.64.57 respectivamente. </t>
  </si>
  <si>
    <t>- Emails de comunicación con los ingenieros BLOOMBERG/Vital Strategies - sobre avances en el proceso de desarrollo e implementación del sistema.
- Documentos de usuario y técnicos
- ültima versión del aplicativo en JAVA (SIGEV)
Enlace: https://danegovco-my.sharepoint.com/:f:/r/personal/mclealc_dane_gov_co/Documents/2021%20Evidencias%20PAI%20-%20SIGEV-1erTrimestre?csf=1&amp;web=1&amp;e=RB8jrr</t>
  </si>
  <si>
    <t>El aplicativo SIGEV + ETNICODK -convenio DANE-BLOOMBERG- para el mejoramiento de la producción de la información de estadísticas vitales, 
se encuentra instalado y funcionando en el ambiente de producción, con el siguiente detalle de infraestructura de servidores: 
Aplicativo y bases de datos
 1-lima02.dane.gov.co - dominio: https://sigev.dane.gov.co/SIGEV
 2-sige-scan.dane.gov.co - BD ORACLE
 3-atenas02.dane.gov.co - dominio: https://etnicodk.dane.gov.co/#/login?next=%2F - BD PostgreSQL 
El aplicativo SIGEV fue adicionado al sistema de monitoreo de aplicativos del DANE (WebInject).
La documentación del aplicativo y de la solicitud de paso a producción se encuentra en aplicativo DANE GitLab(CodeVersion)</t>
  </si>
  <si>
    <t xml:space="preserve">- E-mails de progreso del desarrollo DANE-BLOOMBERG, comunicaciones y casos GLPI-mesa de servicio DANE (GIT-Sistemas).
- Ültimo código fuente instalado en producción (WAR versión 108)-Java
-Imágenes del sistema en servidores finales.
- Documento de solicitud de paso a producción
- Detalle final de la arquitectura del sistema
- Documentación final del sistema en GitLab (CodeVersion) - sistema de versionamiento del DANE http://codeversion.dane.gov.co/Vitales/SIGEV.git
</t>
  </si>
  <si>
    <t>El aplicativo SIGEV+ODK continúa progresando, y el avance en el hito va de la mano con el avance de la meta que es lograr el fortalecimiento de las Estadísticas Vitales. Los módulos que saldrán en vivo en el ambiente de producción se ubican en varias de las etapas críticas del proceso de la investigación como son el "Acopio" y el "Procesamiento" con actividades encaminadas a revisiones de calidad en diferentes momentos.</t>
  </si>
  <si>
    <t>El Sistema de Información y Gestión de las Estadísticas Vitales - SIGEV, desarrollado en convenio con BLOOMBERG/Vital Strategies, automatiza, unifica y facilita actividades de las fases de acopio, producción, análisis de los datos suministrados por las fuentes, a través de los registros administrativos de nacimientos y defunciones ocurridos en el país.
Las estadísticas vitales se fortalecen con el uso del sistema y su madurez y estabilización en el tiempo.</t>
  </si>
  <si>
    <t>No Aplica</t>
  </si>
  <si>
    <t>Bases de Datos de la temática  de salud</t>
  </si>
  <si>
    <t xml:space="preserve"> C-0401-1003-20-0-0401006-02</t>
  </si>
  <si>
    <t>EEVV-2021-BD</t>
  </si>
  <si>
    <t>Meta Finalizada en el I semestre de 2021</t>
  </si>
  <si>
    <t>PAI_DCD_9</t>
  </si>
  <si>
    <t>Esta meta contribuye  de manera DIRECTA al indicador: Operaciones estadísticas nuevas o rediseñadas que atienden necesidades del país.</t>
  </si>
  <si>
    <t>Realizar exploración metodológica para la generación de Cuentas Nacionales de Transferencia Intergeneracional (DSCN-DIMPE-DCD)</t>
  </si>
  <si>
    <t>PAI_DCD_9.1
PPED</t>
  </si>
  <si>
    <t>Una (1) socialización con la Dirección de Técnica de Censo y Demografía del documento Análisis de Contexto de la Fecundidad</t>
  </si>
  <si>
    <t>El GIT de Proyecciones de Población y Análisis Demográfico realizó la socialización con la Dirección de Técnica de Censo y Demografía del documento Análisis de Contexto de la Fecundidad</t>
  </si>
  <si>
    <t>Se adjunta pantallazo de la socialización</t>
  </si>
  <si>
    <t>Acompañamiento técnico a la programación de la cuenta satélite de economía intergeneracional con base en el uso de las estructuras demográficas</t>
  </si>
  <si>
    <t>PPT_transferencias intergeneracional(Envejecimiento) (DIMPErevDCD).pptx</t>
  </si>
  <si>
    <t>Se realizó a la Directora Técnica y Coordinador del Censos y Estudios Demográficos la socialización del documento Análisis de Contexto de la Fecundidad</t>
  </si>
  <si>
    <t>Está actividad culmino en el primer trimestre</t>
  </si>
  <si>
    <t>Uso de información poblacional y demográfica para el análisis y difusión de información económica según edad</t>
  </si>
  <si>
    <t>PAI_DCD_10</t>
  </si>
  <si>
    <t xml:space="preserve">Dos (2) Proyecciones de población NARP  e Indígena a Nivel Nacional </t>
  </si>
  <si>
    <t>PAI_DCD_10.1
PPED</t>
  </si>
  <si>
    <t>Una (1) base de datos, población base (2018) NARP e indígena, actualizada.</t>
  </si>
  <si>
    <t>Exploraciones metodológicas para la distribución de la omisión censal en población étnica a nivel subnacional</t>
  </si>
  <si>
    <t>tablacuadrada_municipal.xls</t>
  </si>
  <si>
    <t>Presentación de estadísticas experimentales para grupos étnicos</t>
  </si>
  <si>
    <t>Link estadítica experimental</t>
  </si>
  <si>
    <t>Certificación semestral, acopio de insumos y atención a requerimientos</t>
  </si>
  <si>
    <t>Salidas Requerimiento Min Hacienda.xls</t>
  </si>
  <si>
    <t>Aplicación del método de componentes adaptado a la declaración censal respecto a la pertenencia étnica</t>
  </si>
  <si>
    <t>Pyeccion Fecundidad narp 2005-2030.numbers</t>
  </si>
  <si>
    <t xml:space="preserve">
El GIT de proyecciones de Población y Análisis Demográfico ha realizado exploraciones metodológicas para la distribución de la omisión censal en población étnica a nivel subnacional, se ha iniciado con documentación del diseño metodológico de estimaciones de población étnica  y a realizado  desarrollo y aplicación de técnicas estadísticas para las estimaciones de base de las proyecciones de población NARP
</t>
  </si>
  <si>
    <t>Se implementaron y socializaron las estimaciones de base que incluyen la omisión censal en grupos poblacionales y territorios étnicos (indígenas y NARP), como resultado de técnicas experimetales, resultados disponibles en la web institucional. Así mismo, se completaron los procesos de certificación de población del promer semetre del año</t>
  </si>
  <si>
    <t>Acopio y complemento de novedades en los registros, proyecciones se basan en la metodología de componentes, la cual considera la dinámica de la mortalidad, fecundidad y migración. Además, también se pretende incorporar presupuestos y estimaciones, sobre la dinámica identitaria del autorreconocimiento étnico, avance de las proyección de la población negra, afrocolombiana, raizal y palenquera, a nivel nacional, proyecciones se basan en la metodología de componentes, la cual considera la dinámica de la mortalidad, fecundidad y migración. Además, también se pretende incorporar presupuestos y estimaciones, sobre la dinámica identitaria del autorreconocimiento étnico Acopio y complemento de novedades en los registros</t>
  </si>
  <si>
    <t>Elaboración de estimaciones experimentales del ámbito poblacional y demográfico para áreas menores, Proceso de validación metodológica de la propuesta técnica realizada, Estimaciones elaboradas para la actualización de proyecciones de población en el marco de los acuerdos con las comunidades indígenas, Cuadros de salida en cumplimiento a la Ley 715 de 2001 y al artículo 26 del decreto 1953 de 2014</t>
  </si>
  <si>
    <t>Mediante mesa de trabajo realizada el día 09/03/2022, La DCD presentó documento con Proyección Fecundidad denominado "narp 2005-2030.numbers", se reporta y dispone evidencia con avance del 100% de cumplimiento del hito.</t>
  </si>
  <si>
    <t>PAI_DCD_10.2
PPED</t>
  </si>
  <si>
    <t>Una (1) propuesta documento metodológico, elaborado.</t>
  </si>
  <si>
    <t>Documentación del diseño metodológico de estimaciones de población étnica</t>
  </si>
  <si>
    <t>Asignación pertenecia étnica V1_.xlsx</t>
  </si>
  <si>
    <t>Web estadísticas experimentales</t>
  </si>
  <si>
    <t>proyecciones se basan en la metodología de componentes, la cual considera la dinámica de la mortalidad, fecundidad y migración. Además, también se pretende incorporar presupuestos y estimaciones, sobre la dinámica identitaria del autorreconocimiento étnico</t>
  </si>
  <si>
    <t>Proyección de población étnica</t>
  </si>
  <si>
    <t>Presentación de propuesta para discusión de la Dirección Técnica de Censos y Demografía</t>
  </si>
  <si>
    <t>Proyección de población étnica.pptx</t>
  </si>
  <si>
    <t>La Dirección de Censos y Demografía aporta como evidencia documental " metodología proyecciones de población Negra, Afrocolombiana Raizal y Palenquera e Indígena a nivel Nacional"; se reporta y dispone evidencia con avance del 100% de cumplimiento del hito.</t>
  </si>
  <si>
    <t>PAI_DCD_10.3
PPED</t>
  </si>
  <si>
    <t>Cuadros de resultados con la proyección de población NARP, elaborados.</t>
  </si>
  <si>
    <t>Desarrollo y aplicación de técnicas estadísticas para las estimaciones de base de las proyecciones de población NARP</t>
  </si>
  <si>
    <t>FASE-1-2-3-4.pptx</t>
  </si>
  <si>
    <t>avance de las proyección de la población negra, afrocolombiana, raizal y palenquera, a nivel nacional.</t>
  </si>
  <si>
    <t>FECUNDIDAD_NARP_2005_2018</t>
  </si>
  <si>
    <t>Estimaciones de los componentes demográficos de mortalidad</t>
  </si>
  <si>
    <t>Mortalidad_Masculina_NARP_COLOMBIA_2005.xlsx
Mortalidad_Femenina_NARP_COLOMBIA_2005.xlsx</t>
  </si>
  <si>
    <t>La Dirección de Censos y Demografía aporta como evidencia documental dos (2) archivos con Estimaciones de los componentes demográficos de mortalidad:
•Mortalidad_Masculina_NARP_COLOMBIA_2005. 
•Mortalidad_Femenina_NARP_COLOMBIA_2005-
Se reporta y dispone evidencia con avance del 100% de cumplimiento del hito.</t>
  </si>
  <si>
    <t>PAI_DCD_10.4
PPED</t>
  </si>
  <si>
    <t>Cuadros de resultados con la proyección de la población Indígena Nacional, elaborados.</t>
  </si>
  <si>
    <t>Implementación de técnicas de estimación para el acercamiento a la población que se autoreconoce indígena</t>
  </si>
  <si>
    <t>salida_mncpl_rev_v20210415.xls</t>
  </si>
  <si>
    <t>Evaluación y ajuste de la población indígena insumo de la certificación de población para indígenas en resguardos</t>
  </si>
  <si>
    <t>Resultados ajuste por omisión resguardos (pob indígena) 19122021.xlsx</t>
  </si>
  <si>
    <t>La Dirección de Censos y Demografía presenta el documento "Resultados - Estimación de Omisión en resguardos indígenas CNPV 2018"; se reporta y dispone evidencia con avance del 100% de cumplimiento del hito.</t>
  </si>
  <si>
    <t>PAI_DCD_10.5
PPED</t>
  </si>
  <si>
    <t>Cuadros de resultados con la proyección de la población indígena en resguardos, elaborados.</t>
  </si>
  <si>
    <t>Gestión de intercambio de información de territorios de reserva étnica y articulación de procesos técnicos con la ANT</t>
  </si>
  <si>
    <t>Ofico B_Estudios socieconomicos</t>
  </si>
  <si>
    <t>Certificación semestral,</t>
  </si>
  <si>
    <t>Certificación de población indígena en resguardos</t>
  </si>
  <si>
    <t>Certificación Población Indígena en Resguardos vigencia 2022(30122021)final (1).xlsx</t>
  </si>
  <si>
    <t>La Dirección de Censos y Demografía presenta el documento CERTIFICACIÓN POBLACIÓN INDÍGENA EN RESGUARDOS INDÍGENAS; se reporta y dispone evidencia con avance del 100% de cumplimiento del hito.</t>
  </si>
  <si>
    <t>PAI_DCD_11</t>
  </si>
  <si>
    <t xml:space="preserve">Esta meta impacta de manera DIRECTA el siguiente indicador: Operaciones estadísticas que ampliaron su desagregación geográfica a nivel departamental o municipal; y el desarrollo de los siguientes entregables: Tablas resumen de la migración inter e interdepartamental, Tablas resumen de la migración inter e intermunicipal  y  Tabulados con los agregados de migración internacional. </t>
  </si>
  <si>
    <t>Dieciséis (16) boletines publicables mensualmente con información sociodemográfica, generados.</t>
  </si>
  <si>
    <t>PAI_DCD_11.1
PPED</t>
  </si>
  <si>
    <t>Seis (6) boletines periódicos con los resultados del (CNPV-2018) con :Caracterización de poblaciones especiales; fecundidad, incluye adolescente; Mortalidad, incluye infantil; Migraciones y desplazamiento, vía RUV; caracterización por ciclo de vida; cambio demográficos 2005-2018; mujer indígena, elaborados.</t>
  </si>
  <si>
    <t>Procesos de diseño temático</t>
  </si>
  <si>
    <t>Sesiones de trabajo virtuales con la Dirección Técnica
Boletines presentación (1).pptx</t>
  </si>
  <si>
    <t>Elaboración de función de producción para cada producto teniendo en cuenta la edición de DICE y la producción de mapas de la DIG. Seguimiento semanal</t>
  </si>
  <si>
    <t>*Borrador boletín migración 25-05-2021
*Boletin mortalidad infantil 2jul21 (1)
*Migración venezolana CNPV-Borrador 1</t>
  </si>
  <si>
    <t>Informes de Estadística Sociodemográfica Aplicada sobre temas de mortalidad (4), fecundidad (1) y migración (1). Los cuatro Informes de mortalidad se realizaron con información de Estadísticas Vitales y son: mortalidad infantil, mortalidad materna, años de esperanza de vida pérdidos y causas externas. El informe de fecundidad, también se está realizando con EEVV, y es sobre fecundidad venezolana. El informe de migración se hizó con el Censo y es sobre migración venezolana.</t>
  </si>
  <si>
    <t>Link  y pantallazos de los Informes  Informes de Estadística
Sociodemográfica Aplicada publicados en pagina WEB.</t>
  </si>
  <si>
    <t>Elaboración periódica de informes técnicos de análisis y difusión de información estadística sociodemográfica</t>
  </si>
  <si>
    <r>
      <rPr>
        <sz val="11"/>
        <rFont val="Segoe UI"/>
        <family val="2"/>
      </rPr>
      <t>Pantallazo publicación_Informes de Estadística Sociodemográfica Aplicada</t>
    </r>
    <r>
      <rPr>
        <u/>
        <sz val="11"/>
        <rFont val="Segoe UI"/>
        <family val="2"/>
      </rPr>
      <t xml:space="preserve">
https://www.dane.gov.co/index.php/estadisticas-por-tema/demografia-y-poblacion/informes-de-estadistica-sociodemografica-aplicada</t>
    </r>
  </si>
  <si>
    <t xml:space="preserve">El GIT de proyecciones de Población y Análisis Demográfico ha realizado acompañamiento técnico al grupo de temas étnicos del GIT CyEE – DCD </t>
  </si>
  <si>
    <t>Se priorizaron los boletines a ser producidos, a los cuales se les hizo función de producción teniendo en cuenta la edición de DICE y la producción de mapas de la DIG. Dos boletines ya están en edición por parte de DICE y dos boletines están en manos de los revisores internos de la DCD. Cada semana, todos los miércoles, se hace una reunión para revisar y dar aportes a los boletines por parte del equipo de la DCD</t>
  </si>
  <si>
    <t xml:space="preserve"> Informes de Estadística Sociodemográfica Aplicada sobre temas de mortalidad (4), fecundidad (1) y migración (1). Los cuatro Informes de mortalidad se realizaron con información de Estadísticas Vitales y son: mortalidad infantil, mortalidad materna, años de esperanza de vida pérdidos y causas externas. El informe de fecundidad, también se está realizando con EEVV, y es sobre fecundidad venezolana. El informe de migración se hizó con el Censo y es sobre migración venezolana.  Informe de Estadístisca Sociodemográfica Aplicada sobre temas étnicos: Wayuu, Rrom, NARP Antioquia, Zenú y población víctima con enfoque étnico, En el desarrollo de este objetivo se da prioridad a algunas variables que se consideran fundamentales en los cambios ocurridos en la reproducción humana de nuestro país como el estado civil, la educación la actividad económica femenina y el área de residencia, aunque el análisis se centra en lo ocurrido en los censos se tiene en cuenta periodos más largos cuando se considere oportuno dentro del análisis. Para cumplir con este propósito se realizó una reconstrucción de la serie histórica de población de los municipios y departamentos del país, a partir de los reportes y microdatos censales disponibles entre 1973 y 2018 y se relacionó con los resultados de las proyecciones de población y la Gran Encuesta Integrada de Hogares.</t>
  </si>
  <si>
    <t>Fortalecimiento de la capacidad estadística y de análisis en materia sodiodemográfica y poblacional para su difusión potencial, Fortalecimiento de la capacidad estadística y de análisis en materia sodiodemográfica y poblacional para su difusión potencial, Fortalecimiento de la capacidad estadística y de análisis en materia sodiodemográfica y poblacional para su difusión potencial, Fortalecimiento de la capacidad estadística y de análisis en materia sodiodemográfica y poblacional para su difusión potencial, Fortalecimiento de la capacidad estadística y de análisis en materia sodiodemográfica y poblacional para su difusión potencial</t>
  </si>
  <si>
    <t xml:space="preserve">Dando alcance a las mesas de trabajo realizadas los días 9, 10 y 11 de marzo de 2022, La DCD mediante correo electrónico del día 13 de marzo presenta los siguientes boletines:
2021-09-23-Determinantes-factores-asociados-tasa-mortalidad-infantil-dptl-mpal 
2021-10-01-Registro-Estadistico-Base-Poblacion-REBP-2018 (1) 
2021-11-22-Poblacion-negra-afrocolombiana-raizal-palenquera-en-antioquia 
2021-12-20-mortalidad-materna-en-colombia-en-la-ultima-decada 
2021-12-29-evolucion-fecundidad-colombia-departamentos-2005-2018 
Años de Esperanza de Vida Perdidos 2019_NMPM 
Para el informe denominado "Años de Esperanza de Vida Perdidos 2019_NMPM", el cual se encuentra en Word, La Oficina de Control Interno evidencia comentarios y observaciones por ajustar al texto del documento, estor realizados en enero y febrero de 2022, lo anterior conlleva determinar que el documento no fue culminado a la fecha de finalización del hito (31/12/2021).
</t>
  </si>
  <si>
    <t xml:space="preserve">Para la meta: "Dieciséis (16) boletines publicables mensualmente con información sociodemográfica", la Oficina de control Interno observa:
•Para el hito PAI_DCD_11.1 en el informe aportado en Word denominado "Años de Esperanza de Vida Perdidos 2019_NMPM", se evidenciaron comentarios y observaciones realizados por integrantes de la dependencia indicando  ajustar el texto del documento, dichos comentarios se observan realizados en enero y febrero de 2022, lo anterior conlleva determinar que el documento no fue culminado a la fecha de finalización del hito (31/12/2021).
•En el hito PAI_DCD_11.5 se obtuvo evidencia documental de tres (3) boletines, no obstante en la formulación del hito se determino la generación de Seis (6) boletines de la dinámica de grandes grandes ciudades y sus áreas metropolitana, aspecto que no corresponde con lo definido.
</t>
  </si>
  <si>
    <t>PAI_DCD_11.2
PPED</t>
  </si>
  <si>
    <t>Un (1) boletín periódico étnicos a partir de encuestas, producidos.</t>
  </si>
  <si>
    <t>Acompañamiento técnico al grupo de temas étnicos del GIT CyEE - DCD</t>
  </si>
  <si>
    <t>Estructura - Boletines por Departamento.xlsx</t>
  </si>
  <si>
    <t>BOLETÍN DE INFORMACIÓN WAYUU 10_07_2021</t>
  </si>
  <si>
    <t xml:space="preserve"> Informe de Estadístisca Sociodemográfica Aplicada sobre temas étnicos: Wayuu, Rrom, NARP Antioquia, Zenú y población víctima con enfoque étnico</t>
  </si>
  <si>
    <t>Link del visor donde esta el informe</t>
  </si>
  <si>
    <t>https://www.dane.gov.co/files/investigaciones/boletines/grupos-etnicos/visor-resguardos-indigenas-11-2021.xlsm
https://www.dane.gov.co/files/investigaciones/boletines/grupos-etnicos/visor-pueblos-indigenas-06-2021.xlsx
https://www.dane.gov.co/files/investigaciones/boletines/grupos-etnicos/Visor-TCCN.xlsx
https://www.dane.gov.co/files/investigaciones/boletines/grupos-etnicos/VIsor_NARP_Departamento.xlsx</t>
  </si>
  <si>
    <t>Dando alcance a las mesas de trabajo realizadas los días 9, 10 y 11 de marzo de 2022, La DCD mediante correo electrónico del día 13 de marzo, presenta los siguientes boletines:
2021-09-24-Registro-Estadistico-Pueblo-Wayuu 
2021-10-21-informacion-sociodemografica-del-pueblo-rrom (1) 
2022-02-18-información-sociodemográfica-del-pueblo-zenú 
Boletín_Embera Katio_2021 
Para el informe denominado "Boletín_Embera Katio_2021", el cual se encuentra en Word, La Oficina de Control Interno recomienda a la dependencia garantizar que se realice la diagramación y publicación del documento, considerando que los cinco (3) primeros boletines aportados ya fueron publicados.</t>
  </si>
  <si>
    <t>PAI_DCD_11.3
PPED</t>
  </si>
  <si>
    <t>Dos (2) boletines de análisis sociodemográficos a partir de encuestas: fecundidad y migración, producidos.</t>
  </si>
  <si>
    <t>Borrador boletín migración 25-05-2021</t>
  </si>
  <si>
    <t>Teniendo en cuenta las fuentes disponibles tales como los censos de población, encuestas y registros administrativos es posible obtener indicadores que den cuenta del nivel y la estructura de la fecundidad.</t>
  </si>
  <si>
    <t>Avance del documento de fecundidad y migración a partir de la GEIH</t>
  </si>
  <si>
    <t>https://www.dane.gov.co/files/investigaciones/poblacion/informes-estadisticas-sociodemograficas/2021-12-29-evolucion-fecundidad-colombia-departamentos-2005-2018.pdf
https://www.dane.gov.co/files/investigaciones/poblacion/informes-estadisticas-sociodemograficas/2021-10-01-caracterizacion-migrantes-y-retornados-desde-venezuela-CNPV.2018.pdf</t>
  </si>
  <si>
    <t xml:space="preserve">Dando alcance a las mesas de trabajo realizadas los días 9, 10 y 11 de marzo de 2022, La DCD mediante correo electrónico del día 13 de marzo, presenta los siguientes boletines:
2021-10-01-caracterizacion-migrantes-y-retornados-desde-venezuela-CNPV.2018 
2021-12-22-caracterizacion-fecundidad-en-mujeres-procedentes-de-venezuela.
Se reporta y dispone evidencia con avance del 100% de cumplimiento del hito.
</t>
  </si>
  <si>
    <t>Esta meta impacta de manera INDIRECTA el siguiente indicador: Operaciones estadísticas que ampliaron su desagregación geográfica a nivel departamental o municipal.</t>
  </si>
  <si>
    <t>PAI_DCD_11.4
PPED</t>
  </si>
  <si>
    <t>Un (1) boletín de creación de municipios, producido.</t>
  </si>
  <si>
    <t>Boletines presentación_CreaciondeMunicipios</t>
  </si>
  <si>
    <t>Boletines presentación_CreaciondeMunicipios.pptx</t>
  </si>
  <si>
    <t>PAI_DCD_11.5
PPED</t>
  </si>
  <si>
    <t>Seis (6) boletines de la dinámica de grandes grandes ciudades y sus áreas metropolitana, en seis (6) ciudades, producidos.</t>
  </si>
  <si>
    <t xml:space="preserve">*Primacia Ciudad,
*PROC_PRIMAC_9jul
*Indice Urbanismo -MinVivienda OCDE (1)
</t>
  </si>
  <si>
    <t xml:space="preserve"> Informe de dinámica urbana: primacia de ciudades, ciudades universitarias intremedias y 4 principales ciudades</t>
  </si>
  <si>
    <t>Avance del documento de Patrones y tendencias de la transición urbana en Colombia,  a partir de la GEIH</t>
  </si>
  <si>
    <r>
      <t>2</t>
    </r>
    <r>
      <rPr>
        <sz val="11"/>
        <rFont val="Segoe UI"/>
        <family val="2"/>
      </rPr>
      <t>021-10-28-patrones-tendencias-de-transicion-urbana-en-colombia
2021-12-31-ciudades-universitarias-intermedias</t>
    </r>
  </si>
  <si>
    <t>Dando alcance a las mesas de trabajo realizadas los días 9, 10 y 11 de marzo de 2022, La DCD mediante correo electrónico del día 13 de marzo presenta los siguientes boletines:
2021-10-28-patrones-tendencias-de-transicion-urbana-en-colombia (2) 
2021-12-31-ciudades-universitarias-intermedias 
Informe_aglomeraciones_urbanas_09032022 
La DCD indica en el texto del correo que  el documento en Word denominado "Informe_aglomeraciones_urbanas_09032022", contiene 4 boletines de Bogotá, Medellín, Cali y Barranquilla.
Lo expuesto por la DCD no cumple con lo definido en el hito, el cual determina la elaboración de Seis (6) boletines de la dinámica de grandes grandes ciudades y sus áreas metropolitana, en seis (6) ciudades.</t>
  </si>
  <si>
    <t>PAI_DCD_12</t>
  </si>
  <si>
    <t>Esta meta impacta de manera DIRECTA  el indicador : Operaciones estadísticas nuevas o rediseñadas que atienden necesidades del país.</t>
  </si>
  <si>
    <t>Un (1) diseño de los sistemas de producción y flujos de trabajo de la Cuenta Satélite de transferencias intergeneracionales.</t>
  </si>
  <si>
    <t>PAI_DCD_12.1
PPED</t>
  </si>
  <si>
    <t>Un (1) Plan General del sistemas de producción y flujos de trabajo de la Cuenta Satélite de transferencias intergeneracionales, elaborado.</t>
  </si>
  <si>
    <t>Se han gestionado fuentes de información para el análisis de perfiles de consumo de la población.</t>
  </si>
  <si>
    <t xml:space="preserve">\\systema44\ENIG\2016-2017\Encuesta\Base_Criticada\BASE TOTAL
\\systema44\ENIG\2006-2007\Datos\MicroDatos\Base Ingresos y Gastos
</t>
  </si>
  <si>
    <t>Cronograma de trabajo de CNT</t>
  </si>
  <si>
    <t>Cronograma v1</t>
  </si>
  <si>
    <t>Trabajo colaborativo interáreas para la desagregación etarea de las cuentas nacionales</t>
  </si>
  <si>
    <t>Cronograma v1 (DSCN-CNTI).pdf</t>
  </si>
  <si>
    <t>Durante el primer trimestre del 2021, el GIT de Proyecciones de Población y Análisis Demográfico ha gestionado las fuentes de información para el análisis de perfiles de consumo de la población.</t>
  </si>
  <si>
    <t>Participación en talleres de capacitación CNT</t>
  </si>
  <si>
    <t>Elaboración de perfiles de consumo por edad de la población en hogares con base en ENPH</t>
  </si>
  <si>
    <t>Ejecución liderada por la DSCN con la asesoría de ECLAC/CEPAL, Participación del ejercicio de aplicación metodológica para el caso colombiano de las CNTI bajo los lineamientos de ECLAC/CEPAL</t>
  </si>
  <si>
    <t>Las evidencias aportadas en el segundo semestre no permiten establecer el cumplimiento de hito PAI_DCD_12.2 y la meta.</t>
  </si>
  <si>
    <t>PAI_DCD_12.2
PPED</t>
  </si>
  <si>
    <t>Un (1) documento metodológico sistemas de producción y flujos de trabajo de la Cuenta Satélite de transferencias intergeneracionales, elaborado.</t>
  </si>
  <si>
    <t>Desarrollo y adaptación de algoritmos de cálculo y estimación de las CNT por perfiles etareos</t>
  </si>
  <si>
    <t>Presentacion  con los algoritmos -AdelantosCNTI_revDCD</t>
  </si>
  <si>
    <t>Asistencia técnica en el uso de técnicas y datos demográficos para el análisis de los perfiles de consumo por grupo de edad</t>
  </si>
  <si>
    <t>Programa cursillo CNT_Bogota REVdocx</t>
  </si>
  <si>
    <t>Implementación metodológica bajo los lineamientos técnicos ECLAC/CEPAL</t>
  </si>
  <si>
    <t>CNT_Bogota REVdocx</t>
  </si>
  <si>
    <t xml:space="preserve">Mediante mesa de trabajo realizada con la DCD el día 11/03/2022 se presenta como evidencia:
• Agenda Taller de capacitación en la aplicación de la metodología de Cuentas Nacionales de Transferencia (CNT) Fecha: mayo 31 a junio 4 de 2021 
•Captura de pantalla de la pagina web dela entidad con la publicación de las Cuentas Nacionales de Transferencias(CNT)
•Documento Word: "Transición demográfica, envejecimiento en Colombia y sus repercusiones como contexto para el análisis de las cuentas nacionales de transferencias intergeneracionales".
No es clara la relación entre las evidencias presentadas y el hito, toda vez que estas no hacen alusión al documento metodológico sistemas de producción y flujos de trabajo de la Cuenta Satélite de transferencias intergeneracionales. Por tal motivo las evidencias aportadas no demuestran el cumplimiento del hito.
</t>
  </si>
  <si>
    <t>PAI_DCD_13</t>
  </si>
  <si>
    <t>Instrumentos de recolección de información en el marco del Proceso de Restitución de Derechos Territoriales, elaborados.</t>
  </si>
  <si>
    <t>PAI_DCD_13.1
CENSOS</t>
  </si>
  <si>
    <t>Un (1) documento de diagnóstico de los instrumentos de recolección de información en el marco del Proceso de Restitución de Derechos Territoriales, elaborado</t>
  </si>
  <si>
    <t>Se diseñó una propuesta metodologica que se encuentra en constante revisión y complemento por parte del equipo temático. Adicionalmente, se realizó acompañamiento técnico al consejo comunitario La Toma: 
Un documento (PDF) que recoge sugerencias técnicas 
Un formato para la prueba piloto (Excel) que incluye ejemplos y una sugerencia de estructura por componentes para el cuestionario y énfasis en las preguntas (por ejemplo, para el tema de restitución de tierras)
Un documento (PDF) guía que nos ha servido como ejemplo para estas sugerencias, y que puede ser útil también para ustedes como lineamientos para la aplicación de pruebas.
Un archivo (EXCEL) con algunas instrucciones y definiciones en el marco de la definición de un plan de pruebas.</t>
  </si>
  <si>
    <r>
      <rPr>
        <sz val="14"/>
        <rFont val="Segoe UI"/>
        <family val="2"/>
      </rPr>
      <t>Registro de poblacion étnica Mininterior Prelim_AVegaL_revHCO (2)</t>
    </r>
    <r>
      <rPr>
        <sz val="14"/>
        <color rgb="FF000000"/>
        <rFont val="Segoe UI"/>
        <family val="2"/>
      </rPr>
      <t xml:space="preserve">
Sugerencias técnicas   reuniones y prueba piloto_DANE.
Informe técnico DANE - acompañamiento La Toma_19_04_2021
Guia-para-la-aplicacion-y-definicion-de-pruebas</t>
    </r>
  </si>
  <si>
    <t>Se profundiza en los lineamientos técnicos para el diseño del proceso estadístico de los listados censales siguiendo el GSBPM y se realiza propuesta de instrumento de recolección. Se encuentra en revisión por parte del Ministerio del Interior.</t>
  </si>
  <si>
    <t>Rai, Palen.docx
Propuesta formulario Comunidades Negras- Afro-List Censa_02092021</t>
  </si>
  <si>
    <t xml:space="preserve">Se elaboró la Guía para el fortalecimiento del registro de población étnica a partir de los listados censales de las comunidades negras, afrocolombianas, raizales y palenqueras; asimismo, se construyó el instrumento de recolección y el manual de diligenciamiento </t>
  </si>
  <si>
    <t>PAI 231221Listados censales</t>
  </si>
  <si>
    <t xml:space="preserve">Se cuenta con un instrumento de recolección de información para los procesos de restitución de derechos territoriales. No osbtante, se debe seguir aterrizando a las necesidades de cada proceso judicial. </t>
  </si>
  <si>
    <t xml:space="preserve">Se profundiza en los lineamientos técnicos para el diseño del proceso estadístico de los listados censales siguiendo el GSBPM y se realiza propuesta de formulario. </t>
  </si>
  <si>
    <t>Se cumple con la meta establecida</t>
  </si>
  <si>
    <t>La Dirección de Censos y Demografía presenta:
• "Guía para e fortalecimiento del registro de población étnica a partir de los listados censales de las comunidades negras, afrocolombianas, raizales y palenqueras" y •"Propuesta formulario Comunidades Negras- Afro-Lista Censal".
No es clara la relación entre las evidencias presentadas y el hito, toda vez que estas no hacen alusión al diagnóstico de los instrumentos de recolección de información en el marco del Proceso de Restitución de Derechos Territoriales. Por tal motivo las evidencias aportadas no demuestran el cumplimiento del hito.</t>
  </si>
  <si>
    <t>Las evidencias aportadas no permiten establecer el cumplimiento de los hitos y la meta.</t>
  </si>
  <si>
    <t>PAI_DCD_13.2
CENSOS</t>
  </si>
  <si>
    <t>Un (1) documento final descriptivo de los instrumentos de recolección de información en el marco del Proceso de Restitución de Derechos Territoriales, elaborados</t>
  </si>
  <si>
    <t>Registro de poblacion étnica Mininterior Prelim_AVegaL_revHCO (2)
Sugerencias técnicas   reuniones y prueba piloto_DANE.
Informe técnico DANE - acompañamiento La Toma_19_04_2021
Guia-para-la-aplicacion-y-definicion-de-pruebas</t>
  </si>
  <si>
    <t>231221 Propuesta formulario Comunidades Negras- Afro-List Censal</t>
  </si>
  <si>
    <t>La Dirección de Censos y Demografía presenta:
• "Propuesta formulario Comunidades Negras- Afro-List Censal".
No es clara la relación entre las evidencias presentadas y el hito, toda vez que estas no hacen alusión al documento final descriptivo de los instrumentos de recolección de información en el marco del Proceso de Restitución de Derechos Territoriales. Por tal motivo las evidencias aportadas no demuestran el cumplimiento del hito.</t>
  </si>
  <si>
    <t>Dirección de Síntesis y Cuentas Nacionales - DSCN</t>
  </si>
  <si>
    <t>PAI_DSCN_1</t>
  </si>
  <si>
    <t>Aporta de manera indirecta al PEI ya que al ser parte de la oferta de información estadística que requiere el país, contribuye a la formulación y evaluación de la política pública y la toma de decisiones.</t>
  </si>
  <si>
    <t>Una (1) ampliación de la publicación de la matriz insumo producto 2017 para ampliar la capacidad analítica del instrumento, finalizada</t>
  </si>
  <si>
    <t>PAI_DSCN_1.1</t>
  </si>
  <si>
    <t>Un (1) archivo de trabajo con el procesamiento de la información analizada, para la matriz insumo producto, finalizado</t>
  </si>
  <si>
    <t>Se acopia la información de los cuadros oferta y utilización, así como también se transforma la información a matrices cuadradas. Se calcula de forma matricial del modelo para las estimaciones. Se verifica la consistencia de la información.</t>
  </si>
  <si>
    <t>https://danegovco.sharepoint.com/:f:/s/DANE_DANE_MIP_0365/EsdjdU3ou2BIlHdbYVlaXKMB9pw6NUG6npxTdd3p7YA1fA?e=gyhmOE</t>
  </si>
  <si>
    <t>Se construyó y finalizó un (1) archivo de trabajo con el procesamiento de la información analizada, para la matriz insumo producto.</t>
  </si>
  <si>
    <t>BD_MIP_CuentasAnuales</t>
  </si>
  <si>
    <t>Los archivos de infomación acopiada se encuentra dentro de:
1. Trabajo equivalente a tiempo completo ciiu 4 para multiplicadores de empleo.xlsx y Matriz MN_2015_Ofer_Corr.xlsm
2. La transfomación de las bases de encuentra en modelo D.R
3. El procesamiento de las bases se encuentra en  acopio.RData</t>
  </si>
  <si>
    <t>En el trimestre (III) reportado, el GIT Cuentas de Bienes y Servicios - CABYS culminó el archivo de trabajo consolidado de la matriz insumo producto, a partir de la información procesada y analizada. Durante el tercer trimestre, las DSCN realizó la publicación de la matriz insumo producto, mediante la difusión en página web del boletin técnico y su anexo estadístico según la fecha establecida.</t>
  </si>
  <si>
    <t>LEVANTAMIENTO RECOPILACIÓN Y ACTUALIZACIÓN DE LA INFORMACIÓN RELACIONADA CON CUENTAS NACIONALES Y MACROECONÓMICAS A NIVEL NACIONAL</t>
  </si>
  <si>
    <t>Boletines Técnicos de las Cuentas Anuales de Bienes y
Servicios</t>
  </si>
  <si>
    <t>C-0401-1003-25-0-0401075-02-11**BOLETINES TÉCNICOS DE LAS CUENTAS ANUALES DE BIENES Y SERVICIOS**LEVANTAMIENTO RECOPILACIÓN Y ACTUALIZACIÓN DE LA INFORMACIÓN RELACIONADA CON CUENTAS NACIONALES Y MACROECONÓMICAS A NIVEL NACIONA</t>
  </si>
  <si>
    <t>CABSS_2021</t>
  </si>
  <si>
    <t>Se dispone la evidencia adecuada del hito Un (1) boletín técnico y los anexos de publicación respectivos, para la matriz insumo producto finalizados, en el repositorio destinados  por la Oplan para este seguimiento.</t>
  </si>
  <si>
    <t>Se dispone la evidencia cumplimiento de la meta "Una (1) ampliación de la publicación de la matriz insumo producto 2017 para ampliar la capacidad analítica del instrumento, finalizada" del PAI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Artícular el cumplimiento de las atribuciones, facultades o funciones de la DSCN con los planes institucionales previstos en el artículo  “2.2.22.3.14" del Decreto 612 de 1018.</t>
  </si>
  <si>
    <t>PAI_DSCN_1.2</t>
  </si>
  <si>
    <t>Un (1) boletín técnico y los anexos de publicación respectivos, para la matriz insumo producto finalizados</t>
  </si>
  <si>
    <t>Se elaboró y  finalizó un (1) boletín técnico y un (1) anexo estadístico de la matriz insumo producto.</t>
  </si>
  <si>
    <t>Boletin-matriz-insumo-producto_m-empleo
Anexo_matriz_insumo_producto_m-empleo</t>
  </si>
  <si>
    <t>PAI_DSCN_2</t>
  </si>
  <si>
    <t>El aporte al PEI, está relacionado con la calidad del proceso de producción estadística de la DSCN a través del diseño de dicho indicador para las OOEE a cargo de esta dirección</t>
  </si>
  <si>
    <t>Un (1) diseño de indicador de calidad para las OOEE del Sistema de Cuentas Nacionales, finalizado.</t>
  </si>
  <si>
    <t>PAI_DSCN_2.1</t>
  </si>
  <si>
    <t>Un (1) archivo de trabajo con las variables (dimensiones) para diseñar e implementar un indicador de calidad para las OOEE de cuentas nacionales, finalizado .</t>
  </si>
  <si>
    <t>Se elaboró un (1) archivo de trabajp definiendo las variables que se van a tener en cuenta en el diseño del incicador, así como la primera versión de la asignación de porcentajes propuestos para cada fase del modelo GSBPM e igualmente se elaboró el borrador de la HV del indicador.</t>
  </si>
  <si>
    <t>Archivo propuesta indicador de calidad DSCN</t>
  </si>
  <si>
    <t>Se definieron las variables para el indicador de calidad para las OOEE de cuentas nacionales</t>
  </si>
  <si>
    <t>Archivo: Indicador de Calidad DSCN propuesta ajustada</t>
  </si>
  <si>
    <t>Se elaboró un (1) archivo de trabajo definiendo las variables que se van a tener en cuenta en el diseño del indicador, así como la primera versión de la asignación de porcentajes propuestos para cada fase del modelo GSBPM e igualmente se elaboró el borrador de la HV del indicador.</t>
  </si>
  <si>
    <t>La DSCN elaboró un(1) borrador con la propuesta del indicador que medirá  la calidad de la información generada por la Dirección, este indicador tiene en cuenta cada una de las ocho (8) fases del modeloGSBPM así como cada una de las operaciones estadísticas que pertenecen a la DT, cada fase tiene asignado un % y unas variables que permiten la medición objetiva del mismo. También se inición el borrador de la HV del indicador.</t>
  </si>
  <si>
    <t>Se elaboró la propuesta del indicador de Calidad para las OOEE de la DSCN y se socializó con los coordinadores y la dirección técnica.</t>
  </si>
  <si>
    <t>La DSCN finalizó la propuesta del indicador que medirá  la calidad de la información generada por la misma, dicho documento contiene cada una de las ocho (8) fases del modelo GSBPM así como las variables y la fórmula de cálculo del indicador de calidad; posteriormente divulgó la propuesta el 03-09-21 a cada uno de los coordinadores y se seleccionaron las dos (2) OOEE para iniciar las pruebas pilotos de medición. Paso siguiente en reunión con los asignados de las dos (2) OOEE: Matriz Insumo Producto_MIP (14-09-21) y Cuenta Ambiental y Económica de Flujos del Bosque_CAE-FB (20-09-21) se diseño el archivo específico con la HV del indicador para cada una. Finalmente mediante correo del 27-09-21 se inició la solicitud de evidencias que soporten el resultado de la medición de cada fase.</t>
  </si>
  <si>
    <t>La DSCN finalizó la propuesta del indicador que medirá  la calidad de la información generada por la misma, dicho documento contiene cada una de las ocho (8) fases del modelo GSBPM así como las variables y la fórmula de cálculo del indicador de calidad; se diseño el archivo específico con la HV del indicador para cada OE que participaría en la prueba piloto. Finalmente se llevó a cabo la prueba piloto, cuyo resultado se envía como  evidencia.</t>
  </si>
  <si>
    <t>Se logró en el 1er semestre 2021.</t>
  </si>
  <si>
    <t>Se dispone la evidencia cumplimiento de la meta "Un (1) diseño de indicador de calidad para las OOEE del Sistema de Cuentas Nacionales, finalizado" del PAI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</si>
  <si>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PAI_DSCN_2.2</t>
  </si>
  <si>
    <t>Un (1) documento con las variables y fórmula de cálculo definido, asi como pilotos de resultados para dos de las OOEE de cuentas nacionales, finalizado.</t>
  </si>
  <si>
    <t>Se construyó la propuesta de hoja de vida y fórmula del indicador de calidad para las OOEE de cuentas nacionales</t>
  </si>
  <si>
    <t>La DSCN durante los meses de julio, agosto y septiembre elaboró un (1) documento final con las variables y fórmula de cálculo del indicador asociadas a cada fase del modelo GSBPM, con esta información se procedió a documentar la HV del indicador para las dos (2) pruebas pilotos de las OOEE de Matriz Insumo Producto_MIP y la Cuenta Ambiental y Económica de Flujos del Bosque_CAE-FB.</t>
  </si>
  <si>
    <t xml:space="preserve">Archivo documento con las variables y fórmula de cálculo del indicador de calidad
Archivo prueba indicador de calidad DSCN OE CAE-FB
Archivo prueba indicador de calidad DSCN OE MIP
</t>
  </si>
  <si>
    <t>Se dispone la evidencia adecuada del hito Un (1) documento con las variables y fórmula de cálculo definido, asi como pilotos de resultados para dos de las OOEE de cuentas nacionales, finalizado, en el repositorio destinados  por la Oplan para este seguimiento.</t>
  </si>
  <si>
    <t>PAI_DSCN_2.3</t>
  </si>
  <si>
    <t>Una (1) Hoja de vida o ficha técnica del indicador, finalizado.</t>
  </si>
  <si>
    <t>Se comnstruyó la ficha técnica del indicador, y se implementó la prueba piloto operaciones estadísticas</t>
  </si>
  <si>
    <t>Prueba Indicador Calidad CAE-FB
Prueba Indicador Calidad DSCN
Prueba Indicador Calidad MIP</t>
  </si>
  <si>
    <t>Se dispone la evidencia adecuada del hito Una (1) Hoja de vida o ficha técnica del indicador, finalizado, en el repositorio destinados  por la Oplan para este seguimiento.</t>
  </si>
  <si>
    <t>PAI_DSCN_3</t>
  </si>
  <si>
    <t xml:space="preserve">Aporta de manera indirecta al PEI ya que al ser un diseño nuevo amplia la oferta de información estadística que requiere el país, en el marco analítico ampliado de conceptos, clasificaciones y tratamientos contables complementarios o alternativos. </t>
  </si>
  <si>
    <t>Un (1) diseño de la medición de la economía digital en Colombia y la capacidad analítica del sector, finalizado</t>
  </si>
  <si>
    <t>PAI_DSCN_3.1</t>
  </si>
  <si>
    <t>Un (1) cronograma de actividades finalizado</t>
  </si>
  <si>
    <t>Se elaboró el cronograma de actividades porvisional para el diseño de la medición de la economía digital</t>
  </si>
  <si>
    <t>Cronograma_ED_2021</t>
  </si>
  <si>
    <t>Durante el primer trimestre de 2021 el equipo técnico de la DSCN, elaboró el cronograma de trabajo para el diseño de la medición de la economía digital. Así, mismo se estructuró el plan de trabajo para el diseño de la medición de la economía digital en versión provisional.</t>
  </si>
  <si>
    <t xml:space="preserve">El avance logrado refleja el contenido metodológico relacionado con elementos centrales del diseño de la operación estadística entre los que se destacan la consolidación de necesidades de información digital, la formulación de objetivos y alcance de la operación estadística, el marco teórico y conceptual, los referentes de medición, los estándares estadísticos así como avances en la desagregación temática, la exploración de las fuentes de datos y la exploración metodológica que determinaría el proceso de cálculo de estos resultados, principalmente. </t>
  </si>
  <si>
    <t>En el marco del diseño de la medición de la economía digital en Colombia, la DSCN avanzó en la elaboración del documento metodológico y la ficha metodológica para la construcción de indicadores sectoriales y  balances oferta-utilización digitales.</t>
  </si>
  <si>
    <t>En el marco del diseño de la medición de la economía digital en Colombia, la DSCN culminó la elaboración del documento metodológico y la ficha metodológica para la construcción de indicadores sectoriales y  balances oferta-utilización digitales. De acuerdo a los lineamientos del proceso estadístico y segen los componentes de diseño temático, estadístico, de acopio, procesamiento y análisis</t>
  </si>
  <si>
    <t>Se dispone la evidencia cumplimiento de la meta "Un (1) diseño de la medición de la economía digital en Colombia y la capacidad analítica del sector, finalizado" del PAI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</si>
  <si>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PAI_DSCN_3.2</t>
  </si>
  <si>
    <t xml:space="preserve">Un (1) plan general finalizado </t>
  </si>
  <si>
    <t>Se estructuró el plan general en versión provional, para el diseño de la medición de la economía digital</t>
  </si>
  <si>
    <t>Plan General Economia Digital_2021</t>
  </si>
  <si>
    <t>PAI_DSCN_3.3</t>
  </si>
  <si>
    <t>Un (1) documento metodológico y 1 ficha metodológica finalizados</t>
  </si>
  <si>
    <t>Avance del documento metodológico de medición de la economía digital, siguiendo los parámetros y contenidos institucionales definidos en la guía para la elaboración del documento metodológico de operaciones estadísticas.</t>
  </si>
  <si>
    <t xml:space="preserve">
Documento:"AVANCE_Documento_Metodológico _para_la_medición_de_la_economía_digital.doc"</t>
  </si>
  <si>
    <t>Se avanzó en la elaboración del documento metodológico y la ficha metodológica para el diseño de la medición de la economía digital en Colombia.</t>
  </si>
  <si>
    <t>AVANCE_Documento_Metodológico_economía_digital
AVANCE_Ficha_Metodológica_economía_digital</t>
  </si>
  <si>
    <t>Culmina la elaboración del documento metodológico y la ficha metodológica para el diseño de la medición de la economía digital en Colombia.</t>
  </si>
  <si>
    <t>Documento_Metodologico_para_la_Medición_de_los_BOU's_e_Indicadores_Priorizados_Digitales
Ficha_Metodológica_medición_economía_digital</t>
  </si>
  <si>
    <t>Se dispone la evidencia adecuada del hito Un (1) documento metodológico y 1 ficha metodológica finalizados, en el repositorio destinados  por la Oplan para este seguimiento.</t>
  </si>
  <si>
    <t>PAI_DSCN_4</t>
  </si>
  <si>
    <t>Una (1) ampliación de la publicación de la matriz de contabilidad social 2017, para ampliar la capacidad analítica del instrumento, finalizada</t>
  </si>
  <si>
    <t>PAI_DSCN_4.1</t>
  </si>
  <si>
    <t>Un (1) archivo de trabajo con el procesamiento de la información analizada, para la matriz de contabilidad social finalizado.</t>
  </si>
  <si>
    <t>Se avanzó en la transposición de la matriz MSC.</t>
  </si>
  <si>
    <t>Cuadro de matriz transpuesta</t>
  </si>
  <si>
    <t>Se actualizaron los datos de la matriz de contabilida 2017 y se desrrollaron las matrice sietricas y de multiplicadores los cuales se encuetnran en los anexos de publicación</t>
  </si>
  <si>
    <t>Archivo e excel 4.1 datos_sam</t>
  </si>
  <si>
    <t>Para lograr la meta se ha avanzado en la construcción de la matriz tranpuesta sobre la cual se elaborará el desarrolo del código de procesamiento.</t>
  </si>
  <si>
    <t>A través de la articulación  de la MCS  simétrica  y la matriz de multiplicadores se  presenta a los usurios especializados una herramienta que perminte realizar análisis económicos integrados para evaluar y modelar el impacto que un cambio(choque) en la(s) variable(s) pueden causar sobre el sistema económico, lo cual es útil para realizar estudios de impacto, pronósticos o propiciar el diseño y evaluación de políticas públicas, económicas y sociales.</t>
  </si>
  <si>
    <t>Boletines Técnicos de las Cuentas Anuales de Sectores
Institucionales</t>
  </si>
  <si>
    <t>C-0401-1003-25-0-0401083-02-11**BOLETINES TÉCNICOS DE LAS CUENTAS ANUALES DE SECTORES INSTITUCIONALES**LEVANTAMIENTO RECOPILACIÓN Y ACTUALIZACIÓN DE LA INFORMACIÓN RELACIONADA CON CUENTAS NACIONALES Y MACROECONÓMICAS A NIVEL NACIONAL</t>
  </si>
  <si>
    <t>CASIND_2021</t>
  </si>
  <si>
    <t>Se dispone la evidencia adecuada del hito Un (1) archivo de trabajo con el procesamiento de la información analizada, para la matriz de contabilidad social finalizado, en el repositorio destinados  por la Oplan para este seguimiento.</t>
  </si>
  <si>
    <t>Se dispone la evidencia cumplimiento de la meta "Una (1) ampliación de la publicación de la matriz de contabilidad social 2017, para ampliar la capacidad analítica del instrumento, finalizada" del PAI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</si>
  <si>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PAI_DSCN_4.2</t>
  </si>
  <si>
    <t>Un (1) boletín técnico y los anexo de publicación respectivos, para la matriz de contabilidad social finalizados.</t>
  </si>
  <si>
    <t>Se realizó la publicación  de la matriz  simetrica y de multiplicadores</t>
  </si>
  <si>
    <t>Archivo en exel 4.2 anexo  publicación MCS  y archivo en word 4.2 boletin publicacion MCS</t>
  </si>
  <si>
    <t>Se dispone la evidencia adecuada del hito Un (1) boletín técnico y los anexo de publicación respectivos, para la matriz de contabilidad social finalizados, para la matriz de contabilidad social finalizado, en el repositorio destinados  por la Oplan para este seguimiento.</t>
  </si>
  <si>
    <t>PAI_DSCN_5</t>
  </si>
  <si>
    <t>Un (1) piloto de procesamiento y resultados de los indicadores trimestrales de actividad económica por departamentos</t>
  </si>
  <si>
    <t>PAI_DSCN_5.1</t>
  </si>
  <si>
    <t>Un (1) archivo con la planeación, diseño y diagnóstico, finalizado</t>
  </si>
  <si>
    <t>Documentos con los lineamientos del proyecto ITAED (Indicadores trimestrales de actividad económica departamental) en donde se detalla el deber ser, los aspectos metodológicos, la planeación y el diagnóstico.</t>
  </si>
  <si>
    <t>Documento con la planeación, diseño y diagnóstico, finalizado.
ITAED información disponible y faltante.
Matriz departamental (ITAED)</t>
  </si>
  <si>
    <t>Documentos con los lineamientos del proyecto ITAED (Indicadores trimestrales de actividad económica departamental) en donde se detalla el deber ser, los aspectos metodológicos, la planeación y el diagnóstico.
Hito finalizado trimestre anterior</t>
  </si>
  <si>
    <t>Archivo lineamientos ITAED, matriz departamental ITAED, documento información existente y faltante.</t>
  </si>
  <si>
    <t>Archivo lineamientos ITAED (planeación, diseño y diagnóstico), matriz departamental ITAED, documento información existente y faltante.</t>
  </si>
  <si>
    <t>Los indicadores de coyuntura son una herramienta importante e indispensable para las instituciones nacionales y locales en relación con la economía, por lo cual genera estadísticas para contar con información relevante para sus proyecciones futuras, toma de decisiones acertadas y políticas de mayor calidad. El documento de planeación, diseño y diagnóstico del ITAED (Indicadores trimestrales de actividad económica departamental) recogen los lineamientos y aspectos metodológicos a seguir para el desarrollo del proyecto; para elo se hizo una investigación de referentes nacionales e internacionales, diagnóstico de información existente y faltante, y en términos generales de la hoja de ruta a seguir.</t>
  </si>
  <si>
    <t>Los indicadores de coyuntura son una herramienta importante e indispensable para las instituciones nacionales y locales en relación con la economía, por consiguiente, teniendo como base el documento de planeación, diseño y diagnóstico del ITAED realizado previamente, se prosiguió al copio, compilación, centralización y análisis de los indicadores trimestrales como insumo para los cálculos preliminares del indicador trimestral de actividad económica por departamento; así mismo se desarrollaron los formatos para cada uno de los departamentos teniendo en cuenta sus particularidades económicas y con base en los lineamentos definidos se realizaron los primeros ejercicios de cálculos preliminares del indicador trimestral de actividad económica para 5 departamentos (Antioquia, Valle del Cauca, Santander, Cundinamarca y Atlántico).</t>
  </si>
  <si>
    <t>Teniendo como base el documento de planeación, diseño y diagnóstico definidos en los lineamientos técnicos  del ITAED; posteriormente se llevo a cabo el  acopio, compilación, centralización y análisis de la estadística básica e indicadores trimestrales como insumo para los cálculos preliminares del indicador trimestral de actividad económica por departamentos; así mismo se desarrollaron los formatos para cada uno de los departamentos teniendo en cuenta sus particularidades económicas y su vocación productiva con base en los lineamentos definidos se realizaron los primeros ejercicios de cálculos preliminares del indicador trimestral de actividad económica para 8 departamentos (Bogotá D.C., Antioquia, Valle del Cauca, Santander, Cundinamarca, Atlántico, Bolívar y Meta). En el desarrollo de los ejercicios adelantados, se analiza el comportamiento de la vocación y estructura económica del departamento, el comportamiento de la estadística básica, la armonización y estandarización del comportamiento trimestral con las estadísticas anuales publicadas por las cuentas departamentales anuales, la comparación con las cifras de Colombia de las cuentas nacionales y las respectivas variaciones anuales y trimestrales por actividad económica y total para cada uno de los departamentos objeto de observación.</t>
  </si>
  <si>
    <t>Boletines Técnicos de las Cuentas Departamentales</t>
  </si>
  <si>
    <t>C-0401-1003-25-0-0401076-02-11**BOLETINES TÉCNICOS DE LAS CUENTAS DEPARTAMENTALES**LEVANTAMIENTO RECOPILACIÓN Y ACTUALIZACIÓN DE LA INFORMACIÓN RELACIONADA CON CUENTAS NACIONALES Y MACROECONÓMICAS A NIVEL NACIONAL</t>
  </si>
  <si>
    <t>CD_2021</t>
  </si>
  <si>
    <t>Se dispone la evidencia cumplimiento de la meta "Un (1) piloto de procesamiento y resultados de los indicadores trimestrales de actividad económica por departamentos" del PAI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</si>
  <si>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PAI_DSCN_5.2</t>
  </si>
  <si>
    <t>Una (1) base con el acopio, compilación y centralización  de estadística básica, finalizada</t>
  </si>
  <si>
    <t xml:space="preserve">Se creó un archivo de acopio, compilación y centralización de la estadística básica disponible con periodicidad trimestral y por departamento. </t>
  </si>
  <si>
    <t xml:space="preserve">Archivo de acopio y compilación de la estadística básica. </t>
  </si>
  <si>
    <t>Archivo de acopio, compilación y centralización de la estadística básica e indicadores disponibles con periodicidad trimestral y mensual por departamentos para las diferentes actividades económicas de la contabilidad nacional.</t>
  </si>
  <si>
    <t xml:space="preserve">Archivo con la base de acopio, compilación y centralización de la estadística básica ITAED. </t>
  </si>
  <si>
    <t>Se dispone la evidencia adecuada del hito Una (1) base con el acopio, compilación y centralización  de estadística básica, finalizada, en el repositorio destinados  por la Oplan para este seguimiento.</t>
  </si>
  <si>
    <t>PAI_DSCN_5.3</t>
  </si>
  <si>
    <t>Un (1) informe con ejercicios y resultados para un piloto de 8 departamentos (cálculos preliminares), finalizado</t>
  </si>
  <si>
    <t>Se crearon los archivos en los cuales se estan desarrollando los ejercicios preliminares de los indicadores trimestrales de actividad económica para 5 departamentos.</t>
  </si>
  <si>
    <t>Archivos Excel con los ejercicios de cálculos preliminares de los indicadores trimestrales de actividad económica para los departamentos de Antioquia, Valle del Cauca, Santander, Cundinamarca y Atlántico.</t>
  </si>
  <si>
    <t>Archivos de trabajo con los ejercicios y cálculos preliminares de los indicadores trimestrales de actividad económica para los principales 8 departamentos del país. Se elaboraron los primeros cálculos para la serie 2015-I hasta 2021-II por actividades económicas, grandes actividades económicas y total en Bogotá D.C y los departamentos de Antioquia, Valle del Cauca, Santander, Cundinamarca, Atlántico, Bolívar y Meta.</t>
  </si>
  <si>
    <t>Archivos Excel con los ejercicios de cálculos preliminares de los indicadores trimestrales de actividad económica para Bogotá D.C y los departamentos de Antioquia, Valle del Cauca, Santander, Cundinamarca, Atlántico, Bolívar y Meta. Archivo informe resumen con los resultados generales para los 8 departamentos objeto de observación.</t>
  </si>
  <si>
    <t>Se dispone la evidencia adecuada del hito Un (1) informe con ejercicios y resultados para un piloto de 8 departamentos (cálculos preliminares), finalizado, en el repositorio destinados  por la Oplan para este seguimiento.</t>
  </si>
  <si>
    <t>PAI_DSCN_6</t>
  </si>
  <si>
    <t>Un (1) diseño de la Cuenta Satélite de Transferencias Intergeneracionales para extender y ampliar la capacidad analítica del envejecimiento poblacional y el crecimiento económico, finalizado</t>
  </si>
  <si>
    <t>PAI_DSCN_6.1</t>
  </si>
  <si>
    <t>Se elaboró el cronograma de actividades de la Cuenta Satélite de Transferencias Intergeneracionales</t>
  </si>
  <si>
    <t>Cronograma_CSTI_2021_v2</t>
  </si>
  <si>
    <t>Se elaboró el cronograma de actividades de la Cuenta Satélite de Transferencias Intergeneracionales, que incluye las fases del proceso estadístico según el GSBPM, las actividades, productos y responsables, y se avanzó en el plan general, en los componentes de identificación de necesidades y conceptos</t>
  </si>
  <si>
    <t>Se elaboró el plan general de la cuenta satélite de transferencias intergeneracionales, de acuerdo a los lineamientos del proceso estadístico y se avanzó en el documento metodológico en los componentes de diseño temático y diseño estadístico</t>
  </si>
  <si>
    <t>Se elaboró el plan general de la cuenta satélite de transferencias intergeneracionales, de acuerdo a los lineamientos del proceso estadístico y se avanzó en el documento metodológico en los componentes de diseño temático, diseño estadístico y diseño del acopio</t>
  </si>
  <si>
    <t>Se elaboró el plan general de la cuenta satélite de transferencias intergeneracionales, de acuerdo a los lineamientos del proceso estadístico. Se elaboró el documento metodológico que incluye el desarrollo del diseño temático, diseño estadístico, diseño del acopio, procesamiento, análisis, difusión y evaluación; y se elaboró la ficha metodológica</t>
  </si>
  <si>
    <t>Se dispone la evidencia cumplimiento de la meta "Un (1) diseño de la Cuenta Satélite de Transferencias Intergeneracionales para extender y ampliar la capacidad analítica del envejecimiento poblacional y el crecimiento económico, finalizado" del PAI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</si>
  <si>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PAI_DSCN_6.2</t>
  </si>
  <si>
    <t>Se avanzó en el plan general de la Cuenta Satélite de Transferencias Intergeneracionales, en los componentes de identificación de necesidades y conceptos</t>
  </si>
  <si>
    <t>Plan General CSTI_marzo</t>
  </si>
  <si>
    <t>Se elaboró el plan general de la cuenta satélite de transferencias intergeneracionales, de acuerdo a los lineamientos del proceso estadístico</t>
  </si>
  <si>
    <t>Plan_general CSTI</t>
  </si>
  <si>
    <t>PAI_DSCN_6.3</t>
  </si>
  <si>
    <t>Un (1) documento metodológico y una (1) ficha metodológica finalizados</t>
  </si>
  <si>
    <t>Se avanzó en el documento metodológico de la cuenta satélite de transferencias intergeneracionales en el componente de diseño temático</t>
  </si>
  <si>
    <t>Documento_metodológico_CSTI_(avance)</t>
  </si>
  <si>
    <t>Se avanzó en el documento metodológico de la cuenta satélite de transferencias intergeneracionales, en los componentes de diseño del acopio</t>
  </si>
  <si>
    <t>20210930 Documento metodológico_CSTI</t>
  </si>
  <si>
    <t>Se finalizó el documento metodológico de la cuenta satélite de transferencias intergeneracionales que incluye el desarrollo del diseño temático, diseño estadístico, diseño del acopio, procesamiento, análisis, difusión y evaluación; y se elaboró la ficha metodológica</t>
  </si>
  <si>
    <t>- Documento metodológico_CNT
- Ficha metodológica_CNT</t>
  </si>
  <si>
    <t>Se dispone la evidencia adecuada del hito Un (1) documento metodológico y una (1) ficha metodológica finalizados, en el repositorio destinados  por la Oplan para este seguimiento.</t>
  </si>
  <si>
    <t>PAI_DSCN_7</t>
  </si>
  <si>
    <t>Un (1) diseño de la Cuenta Satélite de Bioeconomía para identificar y medir su participación en el Producto Interno Bruto, finalizado</t>
  </si>
  <si>
    <t>Conpes 3934 de 2018</t>
  </si>
  <si>
    <t>PAI_DSCN_7.1</t>
  </si>
  <si>
    <t>Un (1) cronograma finalizado</t>
  </si>
  <si>
    <t>Se elaboró el cronograma de actividades de la Cuenta Satélite de Bioeconomía</t>
  </si>
  <si>
    <t>Cronograma_CSB_2021</t>
  </si>
  <si>
    <t>Se elaboró el cronograma de actividades de la Cuenta Satélite de Bioeconomía, que incluye las fases del proceso estadístico según el GSBPM, las actividades, productos y responsables</t>
  </si>
  <si>
    <t>Se elaboró el plan general de la cuenta satélite de bioeconomía, de acuerdo a los lineamientos del proceso estadístico y se avanzó en el documento metodológico en los componentes de diseño temático, estadístico, del acopio y del procesamiento</t>
  </si>
  <si>
    <t>Se elaboró el plan general de la cuenta satélite de bioeconomía, de acuerdo a los lineamientos del proceso estadístico y se avanzó en el documento metodológico en los componentes de diseño temático, estadístico, del acopio, del procesamiento y del análisis</t>
  </si>
  <si>
    <t>Se elaboró el plan general de la cuenta satélite de bioeconomía, de acuerdo a los lineamientos del proceso estadístico. Se elaboró el documento metodológico que incluye el desarrollo del diseño temático, diseño estadístico, diseño del acopio, procesamiento, análisis, difusión y evaluación; y se elaboró la ficha metodológica</t>
  </si>
  <si>
    <t>Boletines Técnicos de la Cuenta Satélite de Medio Ambiente.</t>
  </si>
  <si>
    <t>C-0401-1003-25-0-0401082-02-11**BOLETINES TÉCNICOS DE LA CUENTA SATÉLITE DE MEDIO AMBIENTE**LEVANTAMIENTO RECOPILACIÓN Y ACTUALIZACIÓN DE LA INFORMACIÓN RELACIONADA CON CUENTAS NACIONALES Y MACROECONÓMICAS A NIVEL NACIONAL</t>
  </si>
  <si>
    <t>CSA_2021</t>
  </si>
  <si>
    <t>Se dispone la evidencia cumplimiento de la meta "Un (1) diseño de la Cuenta Satélite de Bioeconomía para identificar y medir su participación en el Producto Interno Bruto, finalizado" del PAI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</si>
  <si>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PAI_DSCN_7.2</t>
  </si>
  <si>
    <t>Se elaboró el plan general de la cuenta satélite de bioeconomía, de acuerdo a los lineamientos del proceso estadístico</t>
  </si>
  <si>
    <t>Plan_General_CSB</t>
  </si>
  <si>
    <t>PAI_DSCN_7.3</t>
  </si>
  <si>
    <t>Un (1) documento metodológico y una (1) ficha metodológica de la Cuenta Satélite de Bioeconomía, finalizados</t>
  </si>
  <si>
    <t>Se avanzó en el documento metodológico de la cuenta satélite de bioeconomía en los componentes de diseño temático, diseño estadístico, y diseño de acopio y procesamiento</t>
  </si>
  <si>
    <t>Documento_metodológico_CSB</t>
  </si>
  <si>
    <t>Se avanzó en el documento metodológico de la cuenta satélite de bioeconomía en los componentes del diseño del procesamiento y del análisis</t>
  </si>
  <si>
    <t>Se finalizó el documento metodológico de la cuenta satélite de bioeconomía que incluye el desarrollo del diseño temático, diseño estadístico, diseño del acopio, procesamiento, análisis, difusión y evaluación; y se elaboró la ficha metodológica</t>
  </si>
  <si>
    <t>- Documento_Metodológico_CSB_2021
- Ficha metodologica_CSB_2021</t>
  </si>
  <si>
    <t>Se dispone la evidencia adecuada del hito Un (1) documento metodológico y una (1) ficha metodológica de la Cuenta Satélite de Bioeconomía, finalizados, en el repositorio destinados  por la Oplan para este seguimiento.</t>
  </si>
  <si>
    <t>PAI_DSCN_8</t>
  </si>
  <si>
    <t>Un (1) diseño metodológico de la matriz de contabilidad social ampliada, para complementar el análisis de la contribución de la mujer al desarrollo económico y social del país,  como herramienta fundamental para la definición e implementación de políticas públicas, finalizado.</t>
  </si>
  <si>
    <t>PAI_DSCN_8.1</t>
  </si>
  <si>
    <t>Se elaboró el cronograma de actividades para el desarrollo de los temas asociados a la Cuenta Satélite de Economía del Cuidado</t>
  </si>
  <si>
    <t>Cronograma_CSEC</t>
  </si>
  <si>
    <t>En el marco del desarrollo de la Cuenta Satélite de Economía del Cuidado, se elaboró el cronograma de actividades para el año 2021, se realizó la publicación del XX informe de gestión de la Ley 1413 y se avanzó en la conceptualización de la Matriz de Contabilidad Social Ampliada</t>
  </si>
  <si>
    <t>En el marco del desarrollo de la Cuenta Satélite de Economía del Cuidado, se elaboró el XXI informe de gestión de la Ley 1413 de 2010 y se encuentra en proceso de revisión por parte de la DSCN para publicación en el mes de julio; se avanzó en la conceptualización de la Matriz de Contabilidad Social Ampliada(MSCA) por medio de reuniones para analizar temáticas relacionadas con la MCSA y en revisión de literatura.</t>
  </si>
  <si>
    <t xml:space="preserve">En el marco del desarrollo de la Cuenta Satélite de Economía del Cuidado, se elaboró el XXI informe de gestión de la Ley 1413 de 2010, el cual se publicó en la página web del DANE en el mes de julio. Se realizó en el mes de agosto una reunión entre el DANE y la Universidad Javeriana con el propósito de presentar avances respecto a la elaboración de la Matriz de Contabilidad Social Ampliada (MCSA). Así mismo, se avanzó  en la elaboración del documento metodológico de la MSCA en versión preliminar por la DSCN y se presentó a la Universidad Javeriana el plan de trabajo para los últimos meses de 2021. </t>
  </si>
  <si>
    <t>En el marco del desarrollo de la Cuenta Satélite de Economía del Cuidado, se culminó la elaboración del documento de diseño metodológico de la Matriz de Contabilidad Social Ampliada (MCSA) en versión preliminar</t>
  </si>
  <si>
    <t>Se dispone la evidencia cumplimiento de la meta "Un (1) diseño metodológico de la matriz de contabilidad social ampliada, para complementar el análisis de la contribución de la mujer al desarrollo económico y social del país,  como herramienta fundamental para la definición e implementación de políticas públicas, finalizado." del PAI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</si>
  <si>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PAI_DSCN_8.2</t>
  </si>
  <si>
    <t>Dos (2) informes de gestión de la Ley 1413 de 2010 publicados</t>
  </si>
  <si>
    <t>Se realizól la publicación del XX informe de gestión de la Ley 1413 en página web</t>
  </si>
  <si>
    <t>20_informe_semestral_Ley_1413</t>
  </si>
  <si>
    <t>Se elaboró el XXI informe de gestión de la Ley 1413 con corte a 30 de junio y se encuentra en proceso de revisión por parte de la DSCN</t>
  </si>
  <si>
    <t>- 28062021_Informe de Gestión_XXI_ RevisiónCSCA
-29062021_Informe de Gestión_XXI_RevisiónÁreaCuentasSatélite
-30062021_Informe de Gestión_XXI_RevisiónDelegadoDSCN
-30062021_Informe de Gestión_XXI_RevisiónDirectorTécnicoDSCN</t>
  </si>
  <si>
    <t xml:space="preserve">En el mes de julio se publicó el vigésimo primer informe semestral </t>
  </si>
  <si>
    <t>21_informe_semestral_Ley_1413</t>
  </si>
  <si>
    <t>PAI_DSCN_8.3</t>
  </si>
  <si>
    <t>Un (1) documento de diseño metodológico y resultados preliminares de la matriz de contabilidad social ampliada, finalizado</t>
  </si>
  <si>
    <t>Se realizó reunión de socialización de avances en la matriz de contabilidad social ampliada a la economía del cuidado, por parte de la Universidad Javeriana y se avanzó en la revisión de documentos teóricos relacionados con la Matriz de Contabilidad Social Ampliada</t>
  </si>
  <si>
    <t>-20210503_CitaciónReu_DANE-JAVERIANA
-20210503_VideoReu_DANE-JAVERIANA
-Ayuda_memoria_Rev_literatura_1
-Ayuda_memoria_Rev_literatura_2
-Ayuda_memoria_Rev_literatura_3</t>
  </si>
  <si>
    <t>Con el fin de avanzar en la elaboración del diseño temático para el desarrollo metodológico de la matriz de contabilidad social ampliada, se realizaron las siguientes dos actividades: 1) cuatro capacitaciones (COU´s, CEI y Matrices Quién a Quién, Matriz Insumo Producto y Matriz de Contabilidad Social) en los meses de abril y mayo; 2) avance en la revisión de documentos teóricos relacionados con la Matriz de Contabilidad Social Ampliada.</t>
  </si>
  <si>
    <t>06052021_CitaciónReuMCS_MCSA
06052021_VideoReuMCS
14042021_CitaciónReuCOUs_MCSA
14042021_ReuCOU
22042021_CitaciónReuCEIMatricesQuienaQuien_MCSA
22042021_ReuCEIMatricesQuienaQuién
29042021_CitaciónReuMIP_MCSA
29042021_VideoReuMIP
Avance_documento_metodológico</t>
  </si>
  <si>
    <t xml:space="preserve">Se realizó en el mes de agosto una reunión entre el DANE y la Universidad Javeriana con el propósito de presentar avances respecto a la elaboración de la Matriz de Contabilidad Social Ampliada (MCSA), se elaboró avance del documento metodológico de la MSCA en versión preliminar,y se presenta a la Universidad Javeriana el plan de trabajo para los últimos meses de 2021. </t>
  </si>
  <si>
    <t xml:space="preserve"> -09092021_Plan de trabajo_MCSA
 -23082021_Lista_asistencia_Modelo_Macro_MCSA
 -23082021_Acta_reunión_DANE_Ujaveriana
 -25082021_Correo_UJaveriana_documentos_pre
 -19082021_Citación_reunión_MSCA_DANE_Ujaveriana
 -092021_Documento_diseño_met_MCSA_pre
- 21082021_MCS_Colombia_TDCNR_pre</t>
  </si>
  <si>
    <t>-Culminación del documento de diseño metodológico de la Matiz de Contabilidad Social Ampliada (MCSA) en versión preliminar</t>
  </si>
  <si>
    <t>- Documento_diseño_met_MCSA_pr</t>
  </si>
  <si>
    <t>Se dispone la evidencia adecuada del hito Un (1) documento de diseño metodológico y resultados preliminares de la matriz de contabilidad social ampliada, finalizado, en el repositorio destinados  por la Oplan para este seguimiento.</t>
  </si>
  <si>
    <t>PAI_DSCN_9</t>
  </si>
  <si>
    <t>Un (1) diseño de la Cuenta Satélite de Economía Circular para identificar y medir su participación en el Producto Interno Bruto, finalizado</t>
  </si>
  <si>
    <t>PAI_DSCN_9.1</t>
  </si>
  <si>
    <t>Se elaboró el cronograma de actividades de la Cuenta Satélite de Economía Circular</t>
  </si>
  <si>
    <t>Cronograma_CSECI</t>
  </si>
  <si>
    <t>Se elaboró el cronograma de actividades de la Cuenta Satélite de Economía Circular, que incluye las fases del proceso estadístico según el GSBPM, las actividades, productos y responsables</t>
  </si>
  <si>
    <t>Se elaboró el plan general de la cuenta satélite de economía circular, de acuerdo a los lineamientos del proceso estadístico y se avanzó en el documento metodológico en los componentes de diseño temático, estadístico, del acopio y del procesamiento</t>
  </si>
  <si>
    <t>Se elaboró el plan general de la cuenta satélite de economía circular, de acuerdo a los lineamientos del proceso estadístico y se avanzó en el documento metodológico en los componentes de diseño temático, estadístico, del acopio, procesamiento y del análisis</t>
  </si>
  <si>
    <t>Se elaboró el plan general de la cuenta satélite de economía circular, de acuerdo a los lineamientos del proceso estadístico. Se elaboró el documento metodológico que incluye el desarrollo del diseño temático, diseño estadístico, diseño del acopio, procesamiento, análisis, difusión y evaluación; y se elaboró la ficha metodológica</t>
  </si>
  <si>
    <t>Se dispone la evidencia cumplimiento de la meta "Un (1) diseño de la Cuenta Satélite de Economía Circular para identificar y medir su participación en el Producto Interno Bruto, finalizado." del PAI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</si>
  <si>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PAI_DSCN_9.2</t>
  </si>
  <si>
    <t>Se elaboró el plan general de la cuenta satélite de economía circular, de acuerdo a los lineamientos del proceso estadístico</t>
  </si>
  <si>
    <t>Plan_General_CSECI</t>
  </si>
  <si>
    <t>PAI_DSCN_9.3</t>
  </si>
  <si>
    <t>Un (1) documento metodológico y una (1) ficha metodológica de la Cuenta Satélite de Economía Circular, finalizados</t>
  </si>
  <si>
    <t>Se avanzó en el documento metodológico de la cuenta satélite de economía circular en los componentes de diseño temático, diseño estadístico, y diseño de acopio y procesamiento</t>
  </si>
  <si>
    <t>Documento_metodológico_CSECI</t>
  </si>
  <si>
    <t>Se avanzó en el documento metodológico de la cuenta satélite de economía circular en los componentes del diseño del procesamiento y del análisis</t>
  </si>
  <si>
    <t>Se finalizó el documento metodológico de la cuenta satélite de economía circular que incluye el desarrollo del diseño temático, diseño estadístico, diseño del acopio, procesamiento, análisis, difusión y evaluación; y se elaboró la ficha metodológica</t>
  </si>
  <si>
    <t>- Documento_metodológico_CSECI_2021
- Ficha metodologica_CSECI_2021</t>
  </si>
  <si>
    <t>Se dispone la evidencia adecuada del hito Un (1) documento metodológico y una (1) ficha metodológica de la Cuenta Satélite de Economía Circular, finalizados, en el repositorio destinados  por la Oplan para este seguimiento.</t>
  </si>
  <si>
    <t>PAI_DSCN_10</t>
  </si>
  <si>
    <t>Un (1) diseño de la Cuenta Satélite de Instituciones sin fines de lucro para extender y ampliar la capacidad analítica del sector, finalizado</t>
  </si>
  <si>
    <t>PAI_DSCN_10.1</t>
  </si>
  <si>
    <t>Se elaboró el cronograma de actividades de la Cuenta Satélite de Instituciones sin Fines de Lucro</t>
  </si>
  <si>
    <t>Cronograma_CSISFL_2021</t>
  </si>
  <si>
    <t>Se elaboró el cronograma de actividades de la Cuenta Satélite de Instituciones sin Fines de Lucro, que incluye las fases del proceso estadístico según el GSBPM, las actividades, productos y responsables, y avanzó en el plan general, en los componentes de identificación de necesidades y conceptos</t>
  </si>
  <si>
    <t>Se elaboró el plan general de la cuenta satélite de instituciones sin fines de lucro, de acuerdo a los lineamientos del proceso estadístico y se avanzó en el documento metodológico en el componente de diseño temático</t>
  </si>
  <si>
    <t>Se elaboró el plan general de la cuenta satélite de instituciones sin fines de lucro, de acuerdo a los lineamientos del proceso estadístico y se avanzó en el documento metodológico en los componentes de diseño temático, diseño estadístico, y diseño del acopio</t>
  </si>
  <si>
    <t>Se elaboró el plan general de la cuenta satélite de instituciones sin fines de lucro, de acuerdo a los lineamientos del proceso estadístico. Se elaboró el documento metodológico que incluye el desarrollo del diseño temático, diseño estadístico, diseño del acopio, procesamiento, análisis, difusión y evaluación; y se elaboró la ficha metodológica</t>
  </si>
  <si>
    <t>Se dispone la evidencia cumplimiento de la meta "Un (1) diseño de la Cuenta Satélite de Instituciones sin fines de lucro para extender y ampliar la capacidad analítica del sector, finalizado" del PAI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</si>
  <si>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PAI_DSCN_10.2</t>
  </si>
  <si>
    <t>Se avanzó en el plan general de la Cuenta Satélite de Instituciones sin Fines de Lucro, en los componentes de identificación de necesidades y conceptos</t>
  </si>
  <si>
    <t>Plan General CSISFL_marzo</t>
  </si>
  <si>
    <t>Se elaboró el plan general de la cuenta satélite de instituciones sin fines de lucro, de acuerdo a los lineamientos del proceso estadístico</t>
  </si>
  <si>
    <t>Plan_General_CSISFL</t>
  </si>
  <si>
    <t>PAI_DSCN_10.3</t>
  </si>
  <si>
    <t>Se avanzó en el documento metodológico de la cuenta satélite de instituciones sin fines de lucro en el componente de diseño temático</t>
  </si>
  <si>
    <t>Documento_metodológico_CSISFL_(avance)</t>
  </si>
  <si>
    <t>Se avanzó en el documento metodológico de la cuenta satélite de instituciones sin fines de lucro, en el componente de diseño del acopio</t>
  </si>
  <si>
    <t>202109 Documento metodológico_CSISFL</t>
  </si>
  <si>
    <t>Se finalizó el documento metodológico de la cuenta satélite de instituciones sin fines de lucro que incluye el desarrollo del diseño temático, diseño estadístico, diseño del acopio, procesamiento, análisis, difusión y evaluación; y se elaboró la ficha metodológica</t>
  </si>
  <si>
    <t>- Documento metodológico_CSISFL
- Ficha metodológica_ISFL</t>
  </si>
  <si>
    <t>Dirección de Metodología y Producción estadística - DIMPE</t>
  </si>
  <si>
    <t>Dirección de Metodología y Producción Estadística - DIMPE</t>
  </si>
  <si>
    <t>PAI_DIMPE_1</t>
  </si>
  <si>
    <t>El reporte a cargo del país para la transmisión a la OECD permite la incorporación de Colombia en el cálculo de los PPA - Programas de paridad de poder adquisitivo.</t>
  </si>
  <si>
    <t>Un (1) reporte a cargo del país para la transmisión a la OECD y que permita la incorporación de Colombia en el cálculo de los PPA - Programas de paridad de poder adquisitivo, finalizado.</t>
  </si>
  <si>
    <t>PAI_DIMPE_1.1</t>
  </si>
  <si>
    <t>Un (1) documento para el diseño/ rediseño ajustado.</t>
  </si>
  <si>
    <t>Se desarrolló el Manual de recolección de la canasta de Mobiliario y salud, adaptado los lineamientos y canasta internacional, al mercado colombiano</t>
  </si>
  <si>
    <t>Manual de Recolección_MobiliarioySalud_Febrero</t>
  </si>
  <si>
    <t>En desarrollo del Manual de recolección de la canasta de Alimentos y bebidas, adaptado los lineamientos y canasta internacional, al mercado colombiano</t>
  </si>
  <si>
    <t>PPT Alimentos bebidas y tabaco</t>
  </si>
  <si>
    <t>Se generó el Manual de recolección de la canasta de Alimentos y bebidas, adaptado los lineamientos y canasta internacional, al mercado colombiano en su versión final</t>
  </si>
  <si>
    <t>1. Manual de Recolección_Alimentos,bebidasycigarrillos_Julio</t>
  </si>
  <si>
    <t>Tareas a cargo del GIT de Precios, se procesó y analizó la información de la canasta recolectada de Servicios y se generó la adaptación de los lineamientos internacionales y canasta del PPA OECD para mobiliario y salud, al tiempo que se diseñó la recolección, utilizando el aplicativo IPC
Las tareas se desarrollaron desde el 15 de enero del presente y de manera recuerrente hasta el 30 de marzo de 2021</t>
  </si>
  <si>
    <t>Tareas a cargo del GIT de Precios, se procesó y analizó la información de la canasta recolectada de muebles y artículos de la salud y se generó la adaptación de los lineamientos internacionales y canasta del PPA OECD para alimentos, al tiempo que se diseñó la recolección, utilizando el aplicativo IPC
Las tareas se desarrollaron desde abril y hasta el ultimo día hábil de junio de 2021</t>
  </si>
  <si>
    <t>Tareas a cargo del GIT de Precios, se procesó la base que permite remitir información sobre arrendamientos, igualmente se analizó la información de la canasta recolectada con los combustibles destinados al hogar. De otro lado, se terminó la adaptación de los lineamientos internacionales y canasta del PPA OECD para alimentos, al tiempo que se finalizó el desarrollo del ajuste de las especificaciones del sistema, para realizar dicha recolección.
Las tareas fueron desarrolladas desde el primer día hábil de julio y hasta el 30 de septiembre del año en curso</t>
  </si>
  <si>
    <t>Tareas a cargo del GIT de Precios, se procesó y analizó la base que permite remitir información sobre la remuneración de empleados públicos e igualmente se finalizó la recolección de la canasta de alimentos. Los hitos relacionados con el diseño y construcción fueron finaliados durante el III trimestre de 2021, en tanto que los hitos de recolección, procesamiento y análisis finalizaron el 15 de diciembre de 2021</t>
  </si>
  <si>
    <t>LEVANTAMIENTO Y ACTUALIZACIÓN DE ESTADÍSTICAS EN TEMAS ECONÓMICOS</t>
  </si>
  <si>
    <t>CUADROS DE RESULTADOS PARA LA TEMÁTICA DE PRECIOS Y COSTOS</t>
  </si>
  <si>
    <t>C-0401-1003-22-0-0401038</t>
  </si>
  <si>
    <t>TE_PRECIOS_2021_PPA</t>
  </si>
  <si>
    <t>Maritza Nieto Jaime</t>
  </si>
  <si>
    <t>La dependencia para el III trimestre presenta documento PROGRAMA DE PARIDAD DE PODER ADQUISITIVO -PPA MANUAL DE RECOLECCIÓN DE LA CANASTA DE ALIMENTOS, BEBIDAS Y CIGARRILLOS de julio de 2021, reportando con ello la finalización del hito. Es de anotar que este documento no se encontró publicado en el aplicativo de ISOLUCION, lo que no da claridad en cuanto a la adopción del documento. Al analizar los seguimientos al hito 1.1, no es claramente identificable de la totalidad de los documentos para el diseño/ rediseño que debían ser ajustados/generado: para el primer semestre se tenía el MANUAL DE RECOLECCIÓN DE LA CANASTA DE MOBILIARIO Y SALUD y para el segundo semestre el MANUAL DE RECOLECCIÓN DE LA CANASTA DE ALIMENTOS, BEBIDAS Y CIGARRILLOS Para el IV trimestre no se presentan evidencias</t>
  </si>
  <si>
    <t xml:space="preserve">La dependencia reporta la meta como finalizada. A partir del análisis realizado por la OCI tal como está definida la meta y los hitos que la componente, no es posible establecer el número de documentos totales de diseño/rediseño que se esperaban generar, así como el total de bases de datos que debían ser recolectadas/acopiadas, procesadas y analizadas. En cuanto a este aspecto se recomienda que se afine la redacción de las metas e hitos de manera que sea especifico el producto esperado de su cumplimiento.  </t>
  </si>
  <si>
    <t>PAI_DIMPE_1.2</t>
  </si>
  <si>
    <t>Un (1) desarrollo de requerimientos , ajustes y pruebas de los diferentes componentes que integran el proceso.</t>
  </si>
  <si>
    <t>Se generaron las especificaciones para adaptar el sistema que permite la recolección del IPC a la canasta de mobiliario y salud</t>
  </si>
  <si>
    <t>Especificaciones Canasta MyS_Sistemas_PPA_Febrero (1)</t>
  </si>
  <si>
    <t>Se generaron las especificaciones para adaptar el sistema que permite la recolección del IPC a la canasta de alimentos</t>
  </si>
  <si>
    <t>Especificaciones Sistemas Food</t>
  </si>
  <si>
    <t>Se finalizaron las especificaciones dirigidas al área de sistemas y que permiten la recolección de alimentos</t>
  </si>
  <si>
    <t>2. PPA - Especificaciones Sistemas 0721</t>
  </si>
  <si>
    <t xml:space="preserve">la dependencia reporta finalizado el hito para el III trim y presenta como soporte el documento el Excel " 2. PPA - Especificaciones Sistemas 0721" con especificaciones para alimentos, que según lo relacionado fue dirigida al área de sistemas.  De acuerdo al alcance del hito, no se encuentran evidencias de los ajustes o pruebas realizadas a los diferentes componentes del proceso. </t>
  </si>
  <si>
    <t>Con relación a las evidencias, se encuentran evidencias para el III trim. en las carpetas de OneDrive de la dependencia y para el IV trim. en la carpeta dispuesta n OneDrive para tal fin por parte dela OPLAN;  se espera que  a partir de las recomendaciones dada en el seguimiento realizado por la OCI al I semestre de 2021, se disposición las evidencias faltantes o adicionales, adicionalmente para esta evaluación, de acuerdo a las observaciones dadas en cada hito, se ajusten o completen la evidencias y considerado el incidente tecnológico asegurar la disposición de toda la evidencia de manera unificada de acuerdo a los lineamiento que imparta la OPLAN, esto con el fin de conservar la memoria institucional con respecto a su gestión en cuanto al cumplimiento de sus objetivos y metas.</t>
  </si>
  <si>
    <t>PAI_DIMPE_1.3</t>
  </si>
  <si>
    <t xml:space="preserve">Una (1) base de datos de registros recolectados o acopiados. </t>
  </si>
  <si>
    <t>Se inició la recolección de la información remitida correspondientes a I trimestre.</t>
  </si>
  <si>
    <t> Pantallazo analisis PPA</t>
  </si>
  <si>
    <t>Se finalizó la recolección de la información remitida correspondientes a II trimestre.</t>
  </si>
  <si>
    <t>Se inició la recolección de la canasta de alimentos</t>
  </si>
  <si>
    <t>Pantallazo de la información recolectada se encuentra contenida en la plataforma Oracle</t>
  </si>
  <si>
    <t>Se finalizó la recolección de la canasta de alimentos</t>
  </si>
  <si>
    <t>01. Pantallazo de recolección PPA</t>
  </si>
  <si>
    <t xml:space="preserve">la dependencia reporta finalizado el hito y presenta como soporte pantallazos de la información recolectada existente en la plataforma Oracle, para el III trim se identifica información relacionada con alimentos y para el IV trim. al analizar la imagen se relaciona información de camas sencillas, información que no guarda concordancia con lo reportado por la dependencia. Considerando el total de la información que recoge este reporte no hay claridad en el alcance dado al hito en canto a que bases de datos son las que deben ser recopiladas/acopiadas. </t>
  </si>
  <si>
    <t> </t>
  </si>
  <si>
    <t>PAI_DIMPE_1.4</t>
  </si>
  <si>
    <t>Un (1) procesamiento de la información finalizado.</t>
  </si>
  <si>
    <t>Finalizado el procesamiento de información de Servicios correspondientes a I trimestre. El procesamiento de esta actividad hace realación   a varias canastas remitidas de acuerdo a la OECD. La canasta de servicios es una de ella, pero hay otras canastas por procesar en la medida que ingresen a campo, según el cronograma acordado con la OCED</t>
  </si>
  <si>
    <t>Colombian_results_Services</t>
  </si>
  <si>
    <t xml:space="preserve">Finalizado el procesamiento de información de muebles y artículos de la salud, correspondientes al II trimestre. El procesamiento de esta actividad hace relación   a varias canastas remitidas de acuerdo a la OECD. </t>
  </si>
  <si>
    <t>Furniture and Health_2021</t>
  </si>
  <si>
    <t>Se realizó el procesamiento de la base de arrendamientos</t>
  </si>
  <si>
    <t>Rents 2018-2020</t>
  </si>
  <si>
    <t>Se realizó el procesamiento de la base de remuneración de empleados públicos</t>
  </si>
  <si>
    <t>Compensation of Employees 2018-2020</t>
  </si>
  <si>
    <t xml:space="preserve">la dependencia reporta como finalizado el hito, como soporte del III trim presenta en Excel el resultado del procesamiento de la base de arrendamientos "Rents 2018-2020" y como soporte del lV trimestre el archivo en Excel con el resultado del procesamiento de la base de remuneración de empleados públicos "Compensation of Employees 2018-2020". Considerando el total de la información que recoge este reporte no hay claridad en el alcance dado al hito en canto a que bases de datos son las que deben ser procesadas. </t>
  </si>
  <si>
    <t>PAI_DIMPE_1.5</t>
  </si>
  <si>
    <t xml:space="preserve">Un (1) proceso de análisis terminado </t>
  </si>
  <si>
    <t>Finalizado el proceso de análisis para remitir información a OECD correspondientes a I trimestre. Las tareas de análisis se refieren a las canastas requeridas por la OCED (son varias recolectadas, procesadas y analizadas en diferentes meses del año, segun el requerimiento OECD). En el primer trimetre se finalizaron las tareas para una de esas canastas, la de servicios</t>
  </si>
  <si>
    <t>Se finalizó el análisis de la información relacionada con combustibles para el hogar</t>
  </si>
  <si>
    <t>Electricity and Gas 2018-2020</t>
  </si>
  <si>
    <t>Se finalizó el análisis de la información relacionada remuneración de empleados públicos</t>
  </si>
  <si>
    <t xml:space="preserve">la dependencia reporta como finalizado el hito, como soporte del III trim presenta en Excel el resultado del análisis de la información relacionada con combustibles para el hogar "Electricity and Gas 2018-2020” y para el IV trim presenta en Excel el resultado del análisis de la información relacionada remuneración de empleados públicos "Compensation of Employees 2018-2020". Considerando el total de la información que recoge este reporte no hay claridad en el alcance dado al hito en canto a que bases de datos son las que deben ser analizadas. </t>
  </si>
  <si>
    <t>PAI_DIMPE_2</t>
  </si>
  <si>
    <t>El Índice de Producción Industrial aportará directamente 10% al cumplimiento del objetivo estratégico, capacidad metodológica. Los diferentes componentes articulados producirán la información en términos nominales que los grupos de interés de la Entidad, así como usuarios externos, conocerán, usarán y apropiarán para dar respuestas a sus necesidades de información.</t>
  </si>
  <si>
    <t>Un (1)  procesamiento de datos de la operación estadística (IPI) que implementa acciones de mejora en la metodología (procesos e instrumentos) y resultados.</t>
  </si>
  <si>
    <t>PAI_DIMPE_2.1</t>
  </si>
  <si>
    <t>Un (1) diagnóstico de fuentes de información en uso e identificación de fuentes alternativas</t>
  </si>
  <si>
    <t xml:space="preserve">Se realizaron ejercicios preliminares para los inflactores de los sectores acueducto, energía, carbón y petróleo del IPI </t>
  </si>
  <si>
    <t>• Ejercicio preliminar nominales IPI petróleo
• Ejercicio preliminar nominales IPI petróleo
• Ejercicio preliminar nominales IPI acueducto
• Ejercicio preliminar nominales IPI energía</t>
  </si>
  <si>
    <t>Durante el segundo trimestre de 2021 el equipo de temática en conjunto con el equipo de deflactores viene trabajando en la construcción de los inflactores necesarios para obtener las cifras del IPI en términos nominales.
-Se realizo ejercicio de inflactor de petróleo con información de exportaciones suministrada por logística comercio exterior del DANE, el cual fue presentado ante la Doctora Dora asesora de dirección quien solicito que se amplié la información de precios de petróleo que es utilizado para consumo interno; para cumplir con esto se realizo solicitud de información de petróleo a la oficina de índices específicamente a IPP
-Se realizo ejercicio del inflactor de carbón con información de exportaciones suministrada por logística de comercio exterior del DANE el cual fue presentado ante la Doctora Dora asesora de dirección quien dio su aprobación para dicho inflactor con una cobertura del 94%
-Por medio de la Oficina de DIRPEN y bajo el acuerdo entre el DANE  gestor de gas se nos asigno usuarios y contraseña para acceder a la plataforma de SEGAS
-Se realizo solicitud de directorio de fuentes de acueducto y gas a IPC y de petróleo y gas a IPP</t>
  </si>
  <si>
    <t>-Ejercicio preliminar petróleo
-Ejercicio carbón aprobado
-Usuarios y contraseñas plataforma SEGAS- Gestor de gas
-Acta_Reunion_carbón-petróleo- inflactor IPI
-Lista de asistencia_carbón-petróleo- inflactor IPI</t>
  </si>
  <si>
    <t>Durante lo corrido del año 2021 el equipo de temática en conjunto con el equipo de deflactores viene trabajando en la construcción de los inflactores necesarios para obtener las cifras del IPI en términos nominales.
-Se realizo el directorio de fuentes de acueducto, calculando su participación según sus ingresos, se está realizando la consulta de información de precios desde enero de 2014 a la fecha.
-Se realizo el directorio de fuentes de gas distribuido, calculando su participación según sus ingresos, se está realizando la consulta de información de precios desde enero de 2014 a la fecha.
- se realizó formato de solicitud de información de gas 
- se realizó formato de solicitud de información de acueducto
-Se está trabajando con la base de producidos y consumidos de IPP con el fin de tomar la producción de crudo de consumo interno
- Se realizo ejercicio del inflactor de petróleo
- Se realizo ejercicio del inflactor de energía</t>
  </si>
  <si>
    <t xml:space="preserve">Presentación proceso de inflactación actividades IPI Directorio empresas de gas distribuido
Directorio empresas de acueducto
Base de producidos y consumidos de IPP
</t>
  </si>
  <si>
    <t xml:space="preserve">Se realizo el directorio de la fuentes de Acueducto
-Se realizo el directorio de la fuentes de gas distribuido
-Se realizo el formato de solicitud de enformación para las fuentes de acueducto
-Se realizo el formato de solicitud de enformación para las fuentes de acueducto
-Se realizo ejercicio de inflactor de petróleo con información de exportaciones suministrada por logistica comercio exterior del DANE, se esta revisando la información de IPP para tomar la información de producción nacional </t>
  </si>
  <si>
    <t>Presentación proceso de inflactación actividades IPI
Directorio empresas de gas distribuido
Directorio empresas de acueducto
Base de producidos y consumidos de IPP</t>
  </si>
  <si>
    <t>El  Grupo Interno de Trabado de Industria realizó avances nen el  procesamiento cálculo inflactores IPI entre los meses de enero a marzo 2021.</t>
  </si>
  <si>
    <t>Durante el primer semestre de 2021 el equipo de temática en conjunto con el equipo de deflactores viene trabajando en la construcción de los inflactores necesarios para obtener las cifras del IPI en términos nominales.
-Se realizo ejercicio preliminar del inflactor de  energía con información de XM, el cual fue presentado ante la Doctora Dora asesora de dirección quien solicito ejercicios adicionales.
-Se realizo ejercicio de inflactor de petróleo con información de exportaciones suministrada por logística comercio exterior del DANE, el cual fue presentado ante la Doctora Dora asesora de dirección quien solicito que se amplié la información de precios de petróleo que es utilizado para consumo interno; para cumplir con esto se realizo solicitud de información de petróleo a la oficina de índices específicamente a IPP
-Se realizo ejercicio del inflactor de carbón con información de exportaciones suministrada por logística de comercio exterior del DANE el cual fue presentado ante la Doctora Dora asesora de dirección quien dio su aprobación para dicho infractor con una cobertura del 94%
-Por medio de la Oficina de DIRPEN y bajo el acuerdo entre el DANE  gestor de gas se nos asigno usuarios y contraseña para acceder a la plataforma de SEGAS
-Se realizo ejercicio de infractor de acueducto con información de EAAB, EPM y EMCALI, el cual fue presentado ante la Doctora Dora asesora de dirección quien solicito que se amplié la cobertura; para cumplir con esto se realizo solicitud del directorio de fuentes de información oficina de índices específicamente a IPC</t>
  </si>
  <si>
    <t>Durante lo corrido del año 2021 el equipo de temática en conjunto con el equipo de deflactores viene trabajando en la construcción de los inflactores necesarios para obtener las cifras del IPI en términos nominales.
actualmente ya se tiene desarrollado y aprobado por la Doctora Dora el inflactor de carbón.
-Se realizo la consulta de información de precios alas fuentes de gas distribuido desde enero de 2014 a la fecha.
-Se realizo la consulta de información de precios alas fuentes de acueducto desde enero de 2014 a la fecha.
-Se está trabajando con la base de producidos y consumidos de IPP con el fin de tomar la producción de crudo de consumo interno
-Se tienen mesas de trabajo con gestor de gas para la entrega de la información de precios y cantidades
- Se realizo ejercicio del inflactor de petróleo
- Se realizo ejercicio del inflactor de energía</t>
  </si>
  <si>
    <t>se realizo el diagnóstico de fuentes de información en uso e identificación de fuentes alternativas
Se realizo la solicitud de información a las respectivas fuentes y se análizo y evaluo la información información reolectada para aplicación del inflactor</t>
  </si>
  <si>
    <t>CUADROS DE RESULTADOS PARA LA TEMÁTICA DE INDUSTRIA</t>
  </si>
  <si>
    <t>C-0401-1003-22-0-0401035</t>
  </si>
  <si>
    <t>TE_INDUSTRIA_2021_IPI</t>
  </si>
  <si>
    <t xml:space="preserve">la dependencia reporta como finalizado el hito.  La evidencia presentada correspondiente al III y IV trimestre corresponde a la misma: Archivo en Excel de Base de producidos y consumidos de IPP, Archivos en Excel de Directorio empresas acueducto, Directorio empresas de gas distribuido y presentación en PowerPoint proceso de inflación actividades IPI, no dando certeza del avance realizado entre un periodo y otro.  Dentro de la presentación en PowerPoint, se identifica información referente a fuente y fuente alternativa para gas minero, producción de carbón, demanda de energía, producción de petróleo, consumo de acueducto no encornándose lo referente al sector manufacturero. </t>
  </si>
  <si>
    <t>La dependencia reporta y presenta soportes referentes al cumplimiento de la meta. Con relación a las evidencias, considerando que las evidencias para el III trim.. se encuentran en las carpetas de OneDrive de la dependencia y para el IV trim.. en la carpeta dispuesta en OneDrive para tal fin por parte de la OPLAN, se recomienda a partir del incidente tecnológico asegurar la disposición de toda la evidencia de manera unificada de acuerdo al lineamiento que imparta la OPLAN, esto con el fin de conservar la memoria institucional con respecto a su gestión en cuanto al cumplimiento de sus objetivos y metas.</t>
  </si>
  <si>
    <t>PAI_DIMPE_2.2</t>
  </si>
  <si>
    <t>Una (1) solicitud,  análisis y evaluación de información  y aplicación del inflactor</t>
  </si>
  <si>
    <t xml:space="preserve"> No se presentan avances. Se solicita ajustes a la OPLAN dado que se ajustan tiempos de acuerdo al cronograma de trabajo del IPI</t>
  </si>
  <si>
    <t xml:space="preserve"> No se presentan avances .Se solicita ajustes a la OPLAN dado que se ajustan tiempos de acuerdo al cronograma de trabajo del IPI</t>
  </si>
  <si>
    <t>Formato solicitud de información gas distribuido
Formato solicitud de Información acueducto
Ejercicio inflactor de petróleo
Ejercicio inflactor de energía</t>
  </si>
  <si>
    <t>Se esta recepcionando la información de las fuentes de gas
-Se esta recepcionando la información de las fuentes de gas
-Se realizo ejercicio preliminar del inflactor de de energía con información de XM
-Se realizo ejercicio de inflactor de petróleo con información de exportaciones suministrada por logistica comercio exterior del DANE, se esta revisando la información de IPP para tomar la información de producción nacional 
Se realizo ejercicio preliminar del inflactor de de carbón</t>
  </si>
  <si>
    <t>Información gas distribuido recolectada
Información acueducto recolectada
Ejercicio inflactor de petróleo
Ejercicio inflactor de energía
Ejercicio inflactor de carbón</t>
  </si>
  <si>
    <t>La dependencia reporta como cumplido el hito y para el III trim.. anexa documentos en Excel: Formato solicitud de información gas distribuido, Formato solicitud de Información acueducto, ejercicios de inflactor de petróleo y de energía, para el IV trim.. anexa los mismos ejercicios de inflactor de petróleo y de energía, adiciona ejercicios de inflactor de carbono y carpetas con información recolectada de acueducto y gas, evidenciándose la aplicación del inflactor</t>
  </si>
  <si>
    <t>PAI_DIMPE_4</t>
  </si>
  <si>
    <t>Las mejoras realizadas a la operación de SIPSA en cumplimiento de la  de la NTC PE 1000: 2020, aporta indirectamente a la estrategía dado que permite obtener información estadística con atributos de relevancia, oportunidad, exactitud y precisión fortalecidos.</t>
  </si>
  <si>
    <t>Una (1) preparación para la certificación SIPSA</t>
  </si>
  <si>
    <t>PAI_DIMPE_4.1</t>
  </si>
  <si>
    <t>Una (1) documento con la relación de las mejoras realizadas a la operación de SIPSA en cumplimiento a la nueva norma técnica.</t>
  </si>
  <si>
    <t>Se realizó  avances sobre el  documento que relaciona las mejoras realizadas a la operación del SIPSA</t>
  </si>
  <si>
    <t>Archivo: Informe de mejoramiento SIPSA ITrim2021</t>
  </si>
  <si>
    <t>Se realizó  avances sobre el  documento que relaciona las mejoras realizadas a la operación del SIPSA, durante el segundo trimestre 2021</t>
  </si>
  <si>
    <t>Informe de mejoramiento SIPSA IITrim2021</t>
  </si>
  <si>
    <t>Se realizó  el  documento que relaciona las mejoras implementadas en las tres operaciones del SIPSA, durante el tercer trimestre 2021</t>
  </si>
  <si>
    <t>Informe de mejoramiento SIPSA 2021</t>
  </si>
  <si>
    <t>Se realizó el  documento que relaciona las mejoras realizadas a la operación del SIPSA
Se entregó en el III Trimestre</t>
  </si>
  <si>
    <t>El equipo del GIT Temática Agropecuaria realizó y entregó avances en el documento que describe las mejoras de la operación SIPSA en cumplimiento de la nueva norma técnica</t>
  </si>
  <si>
    <t>El equipo del GIT Temática Agropecuaria SIPSA realizó y entregó el documento que describe las mejoras de las tres  operaciones del SIPSA en cumplimiento de la nueva norma técnica</t>
  </si>
  <si>
    <t>BOLETINES TÉCNICOS DE LA TEMÁTICA AGROPECUARIA</t>
  </si>
  <si>
    <t>C-0401-1003-22-0-0401007</t>
  </si>
  <si>
    <t>TE_AGRO_2021_SIPSA_TH</t>
  </si>
  <si>
    <t>La dependencia reporta como finalizado el hito para el III trim.. y presenta como evidencia documento en Word  de INFORME FINAL EN EL DESARROLLO DE MEJORAS INCORPORADAS PARA LOGRAR LA CERTIFICACIÓN DEL SIPSA del 30 de septiembre de 2021, en el cual relaciona las actividades realizadas y que se encuentran en ejecución con relación a las mejoras realizadas a la operación de SIPSA en cumplimiento a la nueva norma técnica, como son la implementación CPC, actualización documental, revisión de los porcentajes de cobertura y de no respuesta, unidad de observación, publicación de cuadros anexos y de metadatos y microdatos en ANDA, revisión de la NTC PE 1000, series históricas,  Plan General, estandarización de conceptos, actualización de la metodología y ficha metodológica. De acuerdo al contenido del documento algunas de las mejoras están en desarrollo y no han sido finalizadas.</t>
  </si>
  <si>
    <t>La dependencia reporta como meta finalizada, de acuerdo al contenido del documento presentado algunas de las mejoras relacionadas están en desarrollo y no han sido finalizadas. Se anota que no se encontraron evidencias para el III y IV trimestre dentro de las carpetas compartidas, que soporten el cumplimiento reportado. Se recomienda realizar la consecución de las evidencias y a partir del incidente tecnológico asegurar la disposición de toda la evidencia de manera unificada de acuerdo al lineamiento que imparta la OPLAN, esto con el fin de conservar la memoria institucional con respecto a su gestión en cuanto al cumplimiento de sus objetivos y metas.</t>
  </si>
  <si>
    <t>PAI_DIMPE_5</t>
  </si>
  <si>
    <t>El aprovechamiento de registros administrativos en convenio con FEDEGAN en cumplimiento de la NTC PE 1000: 2020, aporta indirectamente al objetivo dado que permite obtener información estadística con atributos de relevancia, oportunidad, exactitud y precisión fortalecidos.</t>
  </si>
  <si>
    <t>Un (1) aprovechamiento de registros administrativos en convenio con FEDEGAN para mejorar marcos y  producir nueva información.</t>
  </si>
  <si>
    <t>PAI_DIMPE_5.1</t>
  </si>
  <si>
    <t>Un (1) procesamiento de las bases de datos</t>
  </si>
  <si>
    <t xml:space="preserve">Se han desarrollado reuniones de trabajo conjunto con FEDEGAN FNG.
Se conforma un grupo interno para la identificación de necesidades de información relacionadas a los registros administrativos del gremio (Directorios, Marco Maestro Rural, Proyecto CAF, Marco de Leche)  </t>
  </si>
  <si>
    <t>Se adjunta link de la carpeta "Aprovechamiento RA FEDEGAN -FNG" que contiene las evidencias relacionadas: https://danegovco-my.sharepoint.com/:f:/r/personal/opandradem_dane_gov_co/Documents/Aprovechamiento%20RA%20FEDEGAN%20-%20FNG?csf=1&amp;web=1&amp;e=RIPIoa
-Carpeta "Ayudas de memoria", que contiene los avances en las reuniones internas semanales.
-Carpeta "Tablas de salida, en la que se relaciona la identificación de variables asociadas a cada una de las necesidades de información del DANE.
-Archivo "CRONOGRAMA_APROVECHAMIENTO BD - FEDEGAN-FNG".
-Carpeta "Encuesta de Caracterización Ganadera", que relaciona la caracterización preliminar de la información.
-Archivo "PrediosMarcoCiclo1-2021".
- Documentos enviados por FEDEGAN - FNG</t>
  </si>
  <si>
    <t xml:space="preserve">Se han desarrollado reuniones de trabajo conjunto con FEDEGAN FNG.
Se ha revisado semanalmente los reportes entregado por FEDEGAN, del I Ciclo de vacunación 2021 .
Se genera una propuesta de validación para la encuesta de caracterización ganadera.
 </t>
  </si>
  <si>
    <t>Se adjunta
-Carpeta "Ayudas de memoria", que contiene los avances en las reuniones internas semanales.
-Carpeta "Tablas de salida, en la que se relaciona la identificación de variables asociadas a cada una de las necesidades de información del DANE.
-Archivo "CRONOGRAMA_APROVECHAMIENTO BD - FEDEGAN-FNG".
-Carpeta "Encuesta de Caracterización Ganadera", que relaciona la caracterización preliminar de la información.
-Archivo "PrediosMarcoCiclo1-2021".
- Documentos enviados por FEDEGAN - FNG</t>
  </si>
  <si>
    <t xml:space="preserve">Se han desarrollado reuniones de trabajo conjunto con FEDEGAN FNG e ICA, para los acuerdos de validación de la Encuesta de Caracterización Ganadera.
Resultado de las reuniones de trabajo interinstitucional, se han incorporado los acuerdos definidos sobre la base de datos disponible por FEDEGAN FNG
 </t>
  </si>
  <si>
    <t>https://danegovco-my.sharepoint.com/:f:/g/personal/weospinag_dane_gov_co/EmXtXSkHKxtPnCLlxn98FY8BpjeTlFTVoKVHGsVwNSq50g?e=bI14c4
ECG_RUV_24_SEP_04102021</t>
  </si>
  <si>
    <t xml:space="preserve">Con el fin de oprtimizar el uso de los restros de FEDEGAN, se ha validado y procesado la base de FEDEGAN, deI  I ciclo de vacunación 2021 </t>
  </si>
  <si>
    <t>PAI_DIMPE_5.1 BASE_Evidencia_FEDEGAN</t>
  </si>
  <si>
    <t xml:space="preserve">
El Grupo Temático de la  GIT Temática Agropecuaria realizó la identificación de variables de interés asociadas a las necesidades de información DANE, asi como ejercicios de caracterización inicial de las bases de Excel que contienen la Encuesta de Caracterización Ganadera para 1er y 2do semestre de 2020. Adicionalmente, Grupo de Diseños Muestrales realizó ejercicios de identificación de variables y comprensión de la base de datos entregada por FEDEGAN FNG, que contiene las tablas correspondientes a los registros administrativos RUV y APNV, junto con la Encuesta de Caracterización Ganadera. Ademas se trabajó en el aprovechamiento de la información para generar la muestra para el 1er Ciclo de Vacunación 2021.
"-Para la entrega de la actualización de la información con la actualización del II Ciclo de vacunación 2020, FEDEGAN FNG requirió de un tiempo adicional para verificar la consistencia y completitud de la entrega de la información.
-En DANE Central, se presentan retrasos asociados al número de tablas entregadas por FEDEGAN (aproximadamente 300 tablas). Adicionalmente, esta información venía en formato Oracle, por lo cual requirió un tiempo adicional para incorporar la información en DANE central. "</t>
  </si>
  <si>
    <t>"-El grupo de Diseños Muestrales y el grupo de Diseño Temático han realizado el seguimiento y análisis a los registros administrativos y a la encuesta correspondientes al I ciclo de vacunación bovino y bufaino de 2021, como resultado de esta actividad se han relacionado a FEDEGAN los hallazgos encontrados en relación con duplicados RUV, APNV y Encuesta de Caracterización Ganadera.  También se han relacionado posibles inconsistencias registradas en la Encuesta, sobre este particular el DANE ha desarrollado una propuesta de validación para la Encuesta que debe ser analizada por FEDEGAN e ICA, para posteriormente tomar las decisiones correspondientes. 
-Se verificó la completitud de las tablas y fue generada una solicitud a la Oficina de Sistemas del DANE para realizar un cotejo porque las longitudes de las tablas eran diferentes a las entregadas por FEDEGAN
-El grupo de Directorios y la DIG realizaron la actualización correspondiente al Marco Maestro Rural Agropecuario y Directorios de las demás operaciones estadística. "</t>
  </si>
  <si>
    <t>El resultado del trabajo interinstitucional entre FEDEGAN FNG, ICA y DANE se evidencia en la construcción de reglas de validación que permiten que la base procesada sea consistente y coherente para los productos generados a partir de ella.
En este trimestre el equipo de diseños muestrales y temática agropecuaria han trabajado en reuniones internas para la incorporación de los acuerdos de la mesa interinstitucional en la base de datos de la encuesta de caracterización ganadera, adicionalmente se han construido los marcos y propuestas para selección de marcos de los ciclos de vacunación I y II, la Encuesta Nacional Agropecuaria ENA y el Convenio CAF.
Temática Agropecuaria genera la propuesta de los cuadros de salida para el aprovechamiento de la información y lo somete a revisión del equipo de Diseños Muestrales y de la DIG.  En este momento se está consolidando la versión de los cuales ajustes sugeridos por los demás equipos internos de trabajo del DNAE.</t>
  </si>
  <si>
    <t xml:space="preserve">Se optimizaron las bases de FEDEGAN para el aprovechamiento de los registros administrativos generando una muestra para realizar la prueba piloto de la ENA 2021 y  cuadros de salida. </t>
  </si>
  <si>
    <t>CUADROS DE RESULTADOS PARA LA TEMÁTICA AGROPECUARIA</t>
  </si>
  <si>
    <t>C-0401-1003-22-0-0401026</t>
  </si>
  <si>
    <t>TE_AGRO_2021_SIPSA</t>
  </si>
  <si>
    <t>La dependencia reporta como hito cumplido, para el III trim. anexa base de datos en Excel ECG_RUV_24_SEP_04102021 con información ganadera y para el IV trim. anexa base de datos en Excel PAI_DIMPE_5.1 BASE_Evidencia_FEDEGAN, base que no fue posible analizar en su interior y la cual según lo anotado por la dependencia evidencia la validación y procesamiento de la base de FEDEGAN, deI  I ciclo de vacunación 2021.</t>
  </si>
  <si>
    <t>La dependencia reporta como meta finalizada.  De acuerdo al cumplimiento reportado, se recomienda afinar el alcance de las metas propuestas y los productos esperados de cada hito, de manera tal que sea claramente evidenciable su cumplimiento a partir de la documentación que presente la dependencia.  Se recomienda a partir del incidente tecnológico asegurar la disposición de toda la evidencia de manera unificada de acuerdo al lineamiento que imparta la OPLAN, esto con el fin de conservar la memoria institucional con respecto a su gestión en cuanto al cumplimiento de sus objetivos y metas.</t>
  </si>
  <si>
    <t>PAI_DIMPE_5.2</t>
  </si>
  <si>
    <t>Una (1) muestra seleccionada a partir del marco muestral actualizado con el registro administrativo</t>
  </si>
  <si>
    <t>Se han adelantado ejercicios de caracterización para determinar estructuras de conformación del hato bovino en relación con la orientación.</t>
  </si>
  <si>
    <t>Resultado del aprovechamiento de los registros administrativo, ha generado los siguientes productos:
1. Las muestras para las preguntas por muestreo del ciclo I y II de vacunación 2021.
2. La Metodología para la muestra del Prueba Piloto de ENA.
3. la propuesta de estratificación para la selección de muestra del proyecto de costos de producción en ganadería de carne bovina del convenio CAF</t>
  </si>
  <si>
    <t>https://danegovco-my.sharepoint.com/:f:/g/personal/weospinag_dane_gov_co/Ei_toalPQ3BDvitkcQxGFAYB9PzdsUDIiI-5ugVULslD-w?e=pmI3ce
Metodología muestra prueba piloto ENA
MUESTRA_VEREDA CICLO 1 2021
MUESTRA_VEREDA CICLO 2 2021
propuesta estratos CAF</t>
  </si>
  <si>
    <t>Como resultado del aprovechamiento de los registros de FEDEGAN se generó  la muestra para realizar la Prueba Piloto de la ENA 2021</t>
  </si>
  <si>
    <t>PAI_DIMPE_5.2 MUESTRA PILOTO</t>
  </si>
  <si>
    <t>TE_AGRO_2021_ESTUDIOS_AGROPECUARIOS</t>
  </si>
  <si>
    <t>La dependencia reporta como hito cumplido, para el III trim. anexa como evidencia documento en Word con la propuesta de la metodología muestra prueba piloto ENA, archivos en Excel de MUESTRA_VEREDA CICLO 1 2021, MUESTRA_VEREDA CICLO 2 2021 y propuesta estratos CAF.  Para el IV trim..  anexa archivo en Excel PAI_DIMPE_5.2 MUESTRA PILOTO, donde según lo informado por la dependencia corresponde a la muestra para realizar la Prueba Piloto de la ENA 2021</t>
  </si>
  <si>
    <t>PAI_DIMPE_5.3</t>
  </si>
  <si>
    <t>Un (1) cuadros de salida con nuevos resultados a partir de los registros administrativos</t>
  </si>
  <si>
    <t>ValidaEntesControl.py
MACRO_TABLERO-JOVENES.xlsm
CruceSECOP.r</t>
  </si>
  <si>
    <t>Se genera la propuesta de 73 cuadros de salida para el aprovechamiento de los registros administrativos y la encuesta de caracterización ganadera.</t>
  </si>
  <si>
    <t>https://danegovco-my.sharepoint.com/:f:/g/personal/weospinag_dane_gov_co/EogvX3hDzdhMlvoid_FygbcBQpx5AaHZOuUBjGuP6QJKQQ?e=zNQfbw
20210922_Cuadros_Registros administrativos_y_Encuesta_Vr3</t>
  </si>
  <si>
    <t xml:space="preserve"> Para el aprovechamiento de los registros administrativos y la encuesta de caracterización ganadera, se generaron cuadros de salida</t>
  </si>
  <si>
    <t>PAI_DIMPE_5.3 Cuadros_Regis admitivos_y_Encuesta_FEDEGAN</t>
  </si>
  <si>
    <t xml:space="preserve">La dependencia reporta como hito cumplido, para el III anexa como evidencia archivo en Excel "20210922_Cuadros_Registros administrativos_y_Encuesta_Vr3" que en su interior contine la propuesta de 71 cuadros de salida para el aprovechamiento de los registros y para el IV trim.. anexa como evidencia archivo en Excel "PAI_DIMPE_5.3 Cuadros_Regis admitivos_y_Encuesta_FEDEGAN" que al analizarlo en su interior presenta igualmente   la propuesta de 71 cuadros de salida para el aprovechamiento de los registros ajustados. De acuerdo a lo anterior y considerando el alcance del hito en cuanto a "Un (1) cuadros de salida con nuevos resultados a partir de los registros administrativos" no hay claridad en cuanto a que se esperaba la generación de nuevos resultados, por lo cual la evidencia no soportaría el cumplimiento reportado. </t>
  </si>
  <si>
    <t>PAI_DIMPE_6</t>
  </si>
  <si>
    <t>La operación estadística ECSC que implementa un módulo de ciberdelitos, aporta indirectamente al PEI permitiendo obtener información estadística con atributos de relevancia, oportunidad, exactitud y precisión fortalecidos.</t>
  </si>
  <si>
    <t>Una (1) operación estadística ECSC (Encuesta de Convivencia y Seguridad Ciudadana) que implementa un módulo de ciberdelitos para entregar información estadística</t>
  </si>
  <si>
    <t>PAI_DIMPE_6.1</t>
  </si>
  <si>
    <t>Durante el primer trimestre se avanzó en la elaboración de los ajustes requeridos al documento metodológico, de acuerdo con las mejoras realizadas al instrumento de recolección de la encuesta con la inclusión del módulo de ciberdelitos.</t>
  </si>
  <si>
    <t>DSO-ECSC-MET-001_v8</t>
  </si>
  <si>
    <t>Durante el segundo trimestre se avanzó en  el proceso de revisión de pares y ajustes a las observaciones por parte de DIRPEN y Subdirección. Esta pendiente la revisión por parte de OPLAN.</t>
  </si>
  <si>
    <t>Durante el tercer trimestre se concluyó la revisión de pares al documento metodológico y está pendiente la aprobación del documento.</t>
  </si>
  <si>
    <t>El día de diciembre se recibio correo informando la terminación de la revisión del documento por parte del comite técnico.</t>
  </si>
  <si>
    <t>El equipo de temática social de la ECSC, en articulación con las áreas de logística y muestras realizaron los ajustes requeridos al documento metodológico de la ECSC durante el primer trimestre. Igualmente, el equipo temático elaboró las normas de validación y consistencia para el desarrollo del aplicativo de captura de la prueba piloto de la inclusión del módulo de ciberdelitos.</t>
  </si>
  <si>
    <t>Durante el segundo trimestre, el equipo técnico de la ECSC realizó los ajustes requeridos al documento metodológico a partir de la prueba piloto, así como al formulario de recolección con la inclusión del modulo de ciberdelitos y las preguntas para el convenio de la policía. En articulación con los equipos de sistemas, muestras, logistica,y dice, se realizó el proceso de convocatoria, aprendizaje, selección y contratación de personal para el inicio del operativo de campo, el cual comenzó desde el 1 de junio.</t>
  </si>
  <si>
    <t xml:space="preserve">Durante el tercer trimestre, el equipo técnico de la ECSC realizó los ajustes requeridos al documento metodológico tras concluir la revisión de pares. Con logística y las territoriales se realizó el operativo de campo que concluyó el 31 de agosto con una cobertura de hogares del 102,73% sobre lo esperado y 98,04% sobre lo encontrado. </t>
  </si>
  <si>
    <t>El GIT de Curso y Calidad de Vida el día 3 de noviembre se realizó la publicación de resultados correspondientes a la ECSC 202. El boletín, presentación, anexos, microdatos anonimizados pueden ser consultados en el sitio web del DANE https://www.dane.gov.co/index.php/estadisticas-por-tema/seguridad-y-defensa/encuesta-de-convivencia-y-seguridad-ciudadana-ecsc</t>
  </si>
  <si>
    <t>LEVANTAMIENTO Y ACTUALIZACIÓN DE ESTADÍSTICAS EN TEMAS SOCIALES</t>
  </si>
  <si>
    <t>BOLETINES TÉCNICOS TEMÁTICA DE LA SEGURIDAD Y DEFENSA</t>
  </si>
  <si>
    <t xml:space="preserve">
C-0401-1003-23-0-0401023</t>
  </si>
  <si>
    <t xml:space="preserve">
    TS_SEGURIDAD_2021_ECSC
</t>
  </si>
  <si>
    <t>La dependencia reporta como hito cumplido, para el III y IV trimestre, la dependencia anexa como evidencia pantallazo de visualización en Isolucion del documento metodología general encuesta de convivencia y seguridad ciudadana (ECSC) DSO-ECSC-MET-001_v8.  Al hacer la verificación en Isolucion, no es posible evidenciar la publicación del documento arriba mencionado, es necesario realizar las gestiones pertinentes.</t>
  </si>
  <si>
    <t>La dependencia reporta como meta finalizada y soportada con evidencia. De acuerdo al análisis realizado al hito 1.1, se recomienda verificar la necesidad de gestionar la disponibilidad de la metodología actualizada en el aplicativo Isolucion y adicionalmente a partir del incidente tecnológico asegurar la disposición de toda la evidencia de manera unificada de acuerdo al lineamiento que imparta la OPLAN, esto con el fin de conservar la memoria institucional con respecto a su gestión en cuanto al cumplimiento de sus objetivos y metas.</t>
  </si>
  <si>
    <t>PAI_DIMPE_6.2</t>
  </si>
  <si>
    <t>Un (1) desarrollo de normas de validación y consistencia</t>
  </si>
  <si>
    <t>Durante el primer trimestre se elaboraron las normas de validación para la realización de la prueba piloto de la inclusión del módulo de ciberdelitos en la Encuesta de Convivencia y Seguridad Ciudadana.</t>
  </si>
  <si>
    <t>Normas de validación y criterios de consistencia_ECSC 2021_PILOTO_v2</t>
  </si>
  <si>
    <t>Con los ajustes realizados tras la prueba piloto se elaboraron las especificación de validación y consistencia al instrumento de recolección de ECSC</t>
  </si>
  <si>
    <t>normas de validación y criterios de consistencia_ecsc_2021</t>
  </si>
  <si>
    <t>El análisis realizado por la OCI, sobre el cumplimiento de este hito, se encuentra consignados en el informe generado con corte al II trimestre del 2021</t>
  </si>
  <si>
    <t>PAI_DIMPE_6.3</t>
  </si>
  <si>
    <t xml:space="preserve">Una (1) base de datos recolectados o acopiados. </t>
  </si>
  <si>
    <t>Se inicio la recolección de información de la encuesta a partir del 1 de junio de 2021</t>
  </si>
  <si>
    <t>Captura de pantalla ubicacion Base en SAS de la ECSC_2021</t>
  </si>
  <si>
    <t>En el tercer trimestre se culminó el operativo de campo y durante el mes de septiembre se realizó el cierre de base</t>
  </si>
  <si>
    <t>Base con encuestas completas e incompletas aplicando criterios de completitud
Base con factores de expansión
base en SAS de la ECSC_2021</t>
  </si>
  <si>
    <t>La dependencia reporta como hito cumplido en el III trim.. y presenta como evidencia imágenes de las carpetas donde de encuentra alojadas las bases de encuestas completas e incompletas aplicando criterios de completitud, base con factores de expansión y base en SAS de la ECSC_2021</t>
  </si>
  <si>
    <t>PAI_DIMPE_6.4</t>
  </si>
  <si>
    <t>Un (1) procesamiento de cuadros de salida finalizados</t>
  </si>
  <si>
    <t>Se inicio el procesamiento de cuadros de salida de acuerdo a las especificaciones ´para comparación con equipo de muestras</t>
  </si>
  <si>
    <t>Cuadros de salida ECSC2021_comparativo muestras</t>
  </si>
  <si>
    <t>Esta actividad se realizó en el mes de octubre para la elaboración de los productos de difusión.</t>
  </si>
  <si>
    <t>Boletin ECSC 2021 https://www.dane.gov.co/files/investigaciones/poblacion/convivencia/2020/Bol_ECSC_2020.pdf</t>
  </si>
  <si>
    <t xml:space="preserve">CUADROS DE RESULTADOS PARA LA TEMÁTICA DE SEGURIDAD Y DEFENSA
</t>
  </si>
  <si>
    <t>C-0401-1003-23-0-0401040</t>
  </si>
  <si>
    <t xml:space="preserve">La dependencia reporta como hito cumplido en el III trim.. y presenta como evidencia archivo en Excel “Cuadros de salida ECSC2021_comparativo muestras" con información registrada. </t>
  </si>
  <si>
    <t>PAI_DIMPE_6.5</t>
  </si>
  <si>
    <t xml:space="preserve">Un (1) boletín técnico de resultados terminados </t>
  </si>
  <si>
    <t>Esta actividad está programada para el mes de octubre, a partir de la base con factores de expansión, la cual se consolido el 30 de septiembre por sistemas y muestras.</t>
  </si>
  <si>
    <t>La publicación de resultados se realizó el día 3 de noviembre. El boletín y los ´prodcutos de difusión pueden ser consultados en el sitio web del DANE https://www.dane.gov.co/index.php/estadisticas-por-tema/seguridad-y-defensa/encuesta-de-convivencia-y-seguridad-ciudadana-ecsc</t>
  </si>
  <si>
    <t>La dependencia reporta como hito cumplido en el IV trim.. y presenta como evidencia el documento "Boletín Técnico Encuesta de Convivencia y Seguridad Ciudadana (ECSC)Período de referencia año 2020" del 03 de noviembre de 2021</t>
  </si>
  <si>
    <t>PAI_DIMPE_7</t>
  </si>
  <si>
    <t>La operación estadística (IPP) permite estandarizar el clasificador con el cual se recolecta y analiza la información aportando alrededor de un 20% las tareas de rediseño.</t>
  </si>
  <si>
    <t>Un (1) documento con  la codificación asignada a las fuentes relevantes para la operación estadística (IPP) que implemente en su totalidad el uso de la CPC 2 adaptada para Colombia.</t>
  </si>
  <si>
    <t>PAI_DIMPE_7.1</t>
  </si>
  <si>
    <t>Un (1) documento o bases de datos con la revisión codificación asignada a las fuentes relevantes (priorizando registros sin correlativa vigente en CPC 2.0). Definición de su inclusión definitiva en el índice  para el caso de la canasta de producidos y consumidos.</t>
  </si>
  <si>
    <t>Se documentó el procedimiento para la selección de la muestra en las procedencias de X e M,que a su vez, permiten definir la actualización de las fuentes y artículos por recolectar, con el fin de depurar la recolección realizada en CPC 1 y continuar con la misma en la codificación CPC 2, asegurando la necesidad de información en el índice</t>
  </si>
  <si>
    <t xml:space="preserve">Lineamientos para el fortalecimiento de muestra y actualización de flexibles para las procedencias exportados (XX) e importados </t>
  </si>
  <si>
    <t>Se documentó el procedimiento para la selección de la muestra en las procedencias de X e M,que a su vez, permiten definir la actualización de las fuentes y artículos por recolectar, con el fin de depurar la recolección realizada en CPC 1 y continuar con la misma en la codificación CPC 2, asegurando la necesidad de información en el índice. (El procedimiento fue objeto de ajuste teniendo en cuenta la dificultad de trabajar con el SA en comercio exterior)</t>
  </si>
  <si>
    <t>Se ha avanzado en definir la correlativa entre CPC 1.0 a versión 2.0 para la canasta de los bienes de la producción para el consumo interno.</t>
  </si>
  <si>
    <t>Cpc1_Cpc2_IPP</t>
  </si>
  <si>
    <t>Tareas a cargo del GIT de PRecios y diseños  muestrales.  Con el fin de depurar el directorio de fuentes, sin afectar la comunicación con las mismas, se ha desarrollado la estratégia de actualizar las fuentes y artículos que deben ser recolectados por el índice y permitir que logistica se comunique con las fuentes para continuar con las tomas de precios de artículos en CPC 2, sin correr el riesgo de excluirlas del proceso cuando verdaderamente deben estarse incluyendo.  Tareas de revisión de la documentación y sistemátización de todo el proceso de selección realizadas en el primer trimestre del año.</t>
  </si>
  <si>
    <t>Tareas a cargo del GIT de Precios y diseños  muestrales.  Con el fin de depurar el directorio de fuentes, sin afectar la comunicación con las mismas, se ha desarrollado la estrategia de actualizar las fuentes y artículos que deben ser recolectados por el índice y permitir que logística se comunique con las fuentes para continuar con las tomas de precios de artículos en CPC 2, sin correr el riesgo de excluirlas del proceso cuando verdaderamente deben estarse incluyendo.  Tareas de revisión de la documentación y verificación de resultados generados durante el segundo trimestre de este año, encontrando que el uso de la posición arancelaria representó un reto a la hora de valorar lo pesos por artículo, en las canastas de importados y exportados</t>
  </si>
  <si>
    <t>Tareas a cargo del GIT de Precios y diseños  muestrales.  Con el fin de depurar el directorio de fuentes, sin afectar la comunicación con las mismas, se ha desarrollado la estrategia de actualizar las fuentes y artículos que deben ser recolectados por el índice y permitir que logística se comunique con las fuentes para continuar con las tomas de precios de artículos en CPC 2, sin correr el riesgo de excluirlas del proceso cuando verdaderamente deben estarse incluyendo.  Tareas de revisión de la documentación y verificación de resultados generados durante el segundo trimestre de este año, encontrando que el uso de la posición arancelaria representó un reto a la hora de valorar lo pesos por artículo, en las canastas de importados y exportados. Se ha avanzado en la recodificación de buena parte de los registros recolectados en las canastas de producción para el consumo interno y exportados. En el caso de la canasta de importados, no ha sido posible contar con el acceso a las bases, como consecuencia de una contingencia en el área de sistemas que hasta finalizado el mes de septiembre, no había sido posible corregir</t>
  </si>
  <si>
    <t>Tareas a cargo del GIT de Precios y diseños  muestrales.  Con el fin de depurar el directorio de fuentes, sin afectar la comunicación con las mismas, se ha desarrollado la estrategia de actualizar las fuentes y artículos que deben ser recolectados por el índice y permitir que logística se comunique con las fuentes para continuar con las tomas de precios de artículos en CPC 2, sin correr el riesgo de excluirlas del proceso, cuando verdaderamente deben estarse incluyendo.  Tareas de revisión de la documentación y verificación de resultados generados durante el segundo trimestre de este año, encontrando que el uso de la posición arancelaria representó un reto a la hora de valorar lo pesos por artículo, en las canastas de importados y exportados. Se ha avanzado en la recodificación de buena parte de los registros recolectados en las canastas de producción para el consumo interno y exportados. En el caso de la canasta de importados, no ha sido posible contar con el acceso a las bases de datos requeridas desde septiembre de este año. Teniendo en cuenta la posterior coyuntura de sistemas y el hackeo, no fue posible avanzar con estos hitos durante el último trimestre de 2021, debido a: 1) la imposiblidad de utilizar los aplicativos, sofware de procesamiento y servidiores y 2) debido a que la coyuntura exigió que el personal destinado a estos fines, se dispusiera a realizar tareas manuales que permitieran la producción oportuna del indicador, en asuencia de todo el componente de sistemas</t>
  </si>
  <si>
    <t>Teniendo en cuenta la posterior coyuntura de sistemas y el hackeo, no fue posible avanzar con estos hitos durante el último trimestre de 2021, debido a: 1) la imposiblidad de utilizar los aplicativos, sofware de procesamiento y servidiores y 2) debido a que la coyuntura exigió que el personal destinado a estos fines, se dispusiera a realizar tareas manuales que permitieran la producción oportuna del indicador, en asuencia de todo el componente de sistemas. Solo será posible avanzar con estos hitos cuado se cuente con la normalidad en terminos de accesos a servidores, acceso a softaware de procesamiento y aplicaciones, de lo contrario el personal será destinado a la producción oportuna del indicador</t>
  </si>
  <si>
    <t xml:space="preserve">
CUADROS DE RESULTADOS PARA LA TEMÁTICA DE PRECIOS Y COSTOS
</t>
  </si>
  <si>
    <t>TE_PRECIOS_2021_IPP</t>
  </si>
  <si>
    <t>La dependencia reporta el incumplimiento del hito, para el III y IV Trim. presenta el mismo reporte y adjunta el archivo en Excel "Cpc1_Cpc2_IPP" con el avance en la correlativa entre CPC 1.0 a versión 2.0 para la canasta de los bienes de la producción para el consumo interno. No es posible identificar si en esta base se contempla la canasta de producidos y consumidos</t>
  </si>
  <si>
    <t>La dependencia reporta como meta no finalizada  a causa del incidente tecnológico presentado en noviembre y reporta avances hasta el III trimestre de la vigencia 2021.  De acuerdo a lo reportado por la OPLAN esta meta pasa al 2022 como "Una (1) producción del IPP - Índice de Precios del Productor de acuerdo a los ajustes percibidos por el mercado", de acuerdo al alcance dado, se recomienda considerar la necesidad de actividades orientadas con la implementación en su totalidad de la CPC 2 adaptada para Colombia en la IPP. Se recomienda a partir del incidente tecnológico asegurar la disposición de toda la evidencia de manera unificada de acuerdo al lineamiento que imparta la OPLAN, esto con el fin de conservar la memoria institucional con respecto a su gestión en cuanto al cumplimiento de sus objetivos y metas.</t>
  </si>
  <si>
    <t>PAI_DIMPE_7.2</t>
  </si>
  <si>
    <t>Un (1) documento o bases de datos con la revisión codificación asignada a las fuentes relevantes (priorizando registros sin correlativa vigente en CPC 2.0). Definición de su inclusión definitiva en el índice  para el caso de la canasta exportados.</t>
  </si>
  <si>
    <t>Se ha avanzado en definir la correlativa entre CPC 1.0 a versión 2.0 para la canasta de los bienes de la producción para las exportaciones</t>
  </si>
  <si>
    <t xml:space="preserve">BOLETINES TÉCNICOS DE LA TEMÁTICA PRECIOS Y COSTOS
</t>
  </si>
  <si>
    <t>C-0401-1003-22-0-0401022</t>
  </si>
  <si>
    <t>La dependencia reporta el incumplimiento del hito, para el III y IV Trim. presenta el mismo reporte y adjunta el archivo en Excel "Cpc1_Cpc2_IPP" con el avance en la correlativa entre CPC 1.0 a versión 2.0 para la canasta de los bienes de la producción para el consumo interno. No es posible identificar si en esta base se contempla la canasta exportados</t>
  </si>
  <si>
    <t>PAI_DIMPE_7.3</t>
  </si>
  <si>
    <t>Un (1) documento o bases de datos con la revisión codificación asignada a las fuentes relevantes (priorizando registros sin correlativa vigente en CPC 2.0). Definición de su inclusión definitiva en el índice  para el caso de la canasta de importados</t>
  </si>
  <si>
    <t>Teniendo en cuenta que debido al fallo en el área de sistemas, no ha sido posible acceder a las bases y plataforma del grupo de importaciones, se ha avanzó en definir la rutina para obtener la canasta</t>
  </si>
  <si>
    <t>Se ha avanzado en definir la correlativa entre CPC 1.0 a versión 2.0 para la canasta de los bienes de la producción para las importaciones</t>
  </si>
  <si>
    <t>La dependencia reporta el incumplimiento del hito, para el III y IV Trim. presenta el mismo reporte y adjunta el archivo en Word "Lineamientos para el fortalecimiento de muestra y actualización de flexibles para las procedencias exportados (XX) e importados (M)"</t>
  </si>
  <si>
    <t>PAI_DIMPE_8</t>
  </si>
  <si>
    <t>El enfoque de informalidad con la GEIH para la  actualización de nuevos estandares internacionales en materia de medición de la informalidad, aporta indirectamente al objetivo dado que permite obtener información estadística con atributos de relevancia, oportunidad, exactitud y precisión fortalecidos.</t>
  </si>
  <si>
    <t>Un (1) enfoque de informalidad con la GEIH para actualización de nuevos estándares internacionales en materia de medición de la informalidad.</t>
  </si>
  <si>
    <t>PAI_DIMPE_8.1</t>
  </si>
  <si>
    <t>El GIT Temática Mercado Laboral desarrolló la versión del Formulario del Paralelo de la GEIH para el cuarto trimestre de 2021, teniendo en cuenta las preguntas que se incluyeron para la clasificación de la población ocupada, en el marco de la actualización de nuevos estándares internacionales en materia de medición de la informalidad.</t>
  </si>
  <si>
    <t>27092021 GEIHparalelaIV_trim_Rev_Temática.pdf</t>
  </si>
  <si>
    <t>El GIT Temática Mercado Laboral desarrolló la versión del Formulario de la GEIH para el primer trimestre de 2022, teniendo en cuenta las preguntas que se incluyeron para la clasificación de la población ocupada, en el marco de la actualización de nuevos estándares internacionales en materia de medición de la informalidad.</t>
  </si>
  <si>
    <t>Formulario GEIH I-Trim 2022 (03-12-2021) - BN_20211229</t>
  </si>
  <si>
    <t>La Oficina de Sistemas procesó la información y dispuso las bases de datos preliminares de enero a mayo de 2021 del Paralelo de la GEIH (marco 2018) durante el mes de junio, teniendo en cuenta las preguntas que se incluyeron en el Formulario de Recolección para la clasificación de la población ocupada, en el marco de la actualización de nuevos estándares internacionales en materia de medición de la informalidad. Estos resultados parciales han sido revisados por los GIT Temática Mercado Laboral y Diseños Muestrales y presentados en el comité semanal.</t>
  </si>
  <si>
    <t>El GIT Temática Mercado Laboral desarrolló el Formulario del Paralelo de la GEIH (marco 2018), teniendo en cuenta las preguntas que se incluyeron para la clasificación de la población ocupada, en el marco de la actualización de nuevos estándares internacionales en materia de medición de la informalidad; y la Oficina de Sistemas procesó la información y dispuso las bases de datos de mayo a agosto de 2021 durante este trimestre. Los resultados han sido revisados por los GIT Temática Mercado Laboral y Diseños Muestrales y presentados en el comité semanal.</t>
  </si>
  <si>
    <t>El GIT Temática Mercado Laboral desarrolló el Formulario de la GEIH (marco 2018), teniendo en cuenta las preguntas que se incluyeron para la clasificación de la población ocupada, en el marco de la actualización de nuevos estándares internacionales en materia de medición de la informalidad; y la Oficina de Sistemas procesó la información y dispuso las bases de datos de septiembre y octubre de 2021 durante este trimestre. Los resultados han sido revisados por los GIT Temática Mercado Laboral y Diseños Muestrales y presentados en el comité.</t>
  </si>
  <si>
    <t>Dado el inconveniente presentado en la entidad, la trasmisión de información por parte de las territoriales a DANE Central presentó retrasos por lo que la consolidación, procesamiento y revisión de las bases de datos de noviembre y diciembre de 2021 del Paralelo de la GEIH (marco 2018) se encuentra en proceso.</t>
  </si>
  <si>
    <t>BOLETINES TÉCNICOS DE LA TEMÁTICA MERCADO LABORAL</t>
  </si>
  <si>
    <t>C-0401-1003-23-0-0401020</t>
  </si>
  <si>
    <t xml:space="preserve">   TS_MERCADO_2021_GEIH_URBANA
</t>
  </si>
  <si>
    <t xml:space="preserve">La dependencia reporta como finalizado el hito y presenta como evidencia para el III trim.  la versión del Formulario del Paralelo de la GEIH y para el IV trim..  la versión del Formulario de la GEIH para el primer trimestre de 2022, según lo relacionado, incluyendo en ambos casos aspectos en materia de medición de la informalidad. No hay claridad en cuanto a si el alcance de este hito se orienta específicamente a la modificación de los formularios de recolección o si involucraban la actualización de otra información metodológica de la operación donde se plasmarán y estandarizarán los cambios realizados. </t>
  </si>
  <si>
    <t>La dependencia reporta como meta no finalizada a causa del incidente tecnológico presentado en noviembre.  De acuerdo a lo reportado por la OPLAN esta meta pasa al 2022 como "Incluir los cambios metodológicos de la GEIH en el operativo de la EMICRON",  confirma si en la nueva meta se articula con el alcance de la meta no cumplida en cuanto a "Un (1) enfoque de informalidad con la GEIH para actualización de nuevos estándares internacionales en materia de medición de la informalidad". Se recomienda a partir del incidente tecnológico asegurar la disposición de toda la evidencia de manera unificada de acuerdo al lineamiento que imparta la OPLAN, esto con el fin de conservar la memoria institucional con respecto a su gestión en cuanto al cumplimiento de sus objetivos y metas.</t>
  </si>
  <si>
    <t>PAI_DIMPE_8.2</t>
  </si>
  <si>
    <t>La Oficina de Sistemas procesó la información y dispuso las bases de datos preliminares de enero a mayo de 2021 del Paralelo de la GEIH (marco 2018) durante el mes de junio, teniendo en cuenta las preguntas que se incluyeron en el Formulario de Recolección para la clasificación de la población ocupada, en el marco de la actualización de nuevos estándares internacionales en materia de medición de la informalidad.</t>
  </si>
  <si>
    <t>Base de datos P_GEIH - marzo 2021.png
\\systema44\GEIH_CENSO_2018\PARALELA\GEIH_BOL_PARA\2021\mensual\03\nacional\dat (2,76 GB)</t>
  </si>
  <si>
    <t>La Oficina de Sistemas procesó la información y dispuso las bases de datos de mayo a agosto de 2021 del Paralelo de la GEIH (marco 2018) durante este trimestre, teniendo en cuenta las actualizaciones en materia de medición de la informalidad.</t>
  </si>
  <si>
    <t>Impresión de pantalla con ruta Bases de datos Paralelo GEIH 2021.png</t>
  </si>
  <si>
    <t>La Oficina de Sistemas procesó la información y dispuso las bases de datos de septiembre y octubre de 2021 del Paralelo de la GEIH (marco 2018) durante este trimestre, teniendo en cuenta las actualizaciones en materia de medición de la informalidad.</t>
  </si>
  <si>
    <t>bol_empleo_sep_21
bol_empleo_oct_21
bol_empleo_nov_21</t>
  </si>
  <si>
    <t>La dependencia reporta el incumplimiento del hito esto debido al incidente tecnológico que retraso la trasmisión de información de las territoriales a DANE Central generando retrasos por lo que la consolidación, procesamiento y revisión de las bases de datos de noviembre y diciembre de 2021 del Paralelo de la GEIH (marco 2018). Para el III y IV Trim. presenta los avances realizados por la OSIS en cuanto al procesamiento y disposición de las bases de datos.  para el III trim.. presenta imagen de "Impresión de pantalla con ruta Bases de datos Paralelo GEIH 2021" y para el IV trim. las bases bol_empleo_sep_21, bol_empleo_oct_21, bol_empleo_nov_21. No es posible identificar si en esta base se contempla la canasta de producidos y consumidos</t>
  </si>
  <si>
    <t>PAI_DIMPE_9</t>
  </si>
  <si>
    <t>El documento preliminar para la de medición de teletrabajo y trabajo en casa.</t>
  </si>
  <si>
    <t>1 Detección y análisis de necesidades</t>
  </si>
  <si>
    <t>Una (1) documento preliminar para la de medición de teletrabajo y trabajo en casa</t>
  </si>
  <si>
    <t>PAI_DIMPE_9.1</t>
  </si>
  <si>
    <t>Una (1) detección y análisis de requerimientos</t>
  </si>
  <si>
    <t>La elaboración del documento está programada para iniciar en octubre, a partir del levantamiento y consolidación de la información relacionada.</t>
  </si>
  <si>
    <t>Se realizó la revisión bibliográfica sobre la temática con el propósito de definir indicadores en términos de la información recolectada por la GEIH</t>
  </si>
  <si>
    <t>Estado_arte_Teletrabajo_COVID</t>
  </si>
  <si>
    <t>TS_MERCADO_2021_GEIH_URBANA</t>
  </si>
  <si>
    <t>La dependencia reporta como finalizo el hito y con este la meta y presenta como evidencia documento en Word de 8 páginas denominado "Estado_arte_Teletrabajo_COVID", que según lo reportado corresponde al resultado de la revisión bibliográfica.</t>
  </si>
  <si>
    <t xml:space="preserve">La dependencia reporta como finalizó el hit y con este la meta y presenta como evidencia documento en Word de 8 páginas denominado "Estado_arte_Teletrabajo_COVID", que según lo reportado corresponde al resultado de la revisión bibliográfica. Con relación a esta meta se recomienda verificar el alcance de la misma y su posible continuidad en el 2022, esto considerando que se inició en el 2021 con la definición de un documento preliminar para la de medición de teletrabajo y trabajo en casa, el cual no se ha estandarizado para su aplicación por parte de la entidad. </t>
  </si>
  <si>
    <t>PAI_DIMPE_10</t>
  </si>
  <si>
    <t>El ajuste de la metodología y el formulario permitirá mejorar la consistencia de la información económica reportada por las empresas que hacen parte del régimen cambiario especial.</t>
  </si>
  <si>
    <t xml:space="preserve">Una (1) metodología y formulario de la EAID ajustado para mejorar la información que reportan las empresas de régimen cambiario especial </t>
  </si>
  <si>
    <t>PAI_DIMPE_10.1</t>
  </si>
  <si>
    <t xml:space="preserve">Se han realizado las sesiones de trabajo con el Banco de la República con el fin de conocer la estimación que realiza esta entidad relacionada con las variables de flujos y saldos de inversión del sector minería y petrolero. </t>
  </si>
  <si>
    <t>PLAN DE TRABAJO CONSISTENCIA EAID 2021_Modificado (1)</t>
  </si>
  <si>
    <t>Se realiza trabajo coordinado con el banco de la republica entorno a la finalización de la encuesta y con base a los resultados para verificar la coherencia de los datos para establecer las lecciones aprendidas del diseño de la OE, Lo anterior, es insumo para la construcción de los documentos metodológicos</t>
  </si>
  <si>
    <t>Correo:Plan de trabajo EAID revisado
Correo: régimen cambiario especial</t>
  </si>
  <si>
    <t>Se realiza trabajo coordinado con el Banco de la República entorno a la finalización de la encuesta 2019 . Con base a los resultados para verificar la coherencia de los datos y establecer las lecciones aprendidas del diseño de la OE. Por lo tanto, lo anterior es insumo para la construcción de los documentos metodológicos.</t>
  </si>
  <si>
    <t>DSO-EAID-001</t>
  </si>
  <si>
    <t>Se realiza trabajo coordinado con el Banco de la República, entorno a la finalización de la primera Encuesta De Inversión Extranjera Directa en el 2019. Con base en los resultados y para verificar la coherencia de los datos, se establecer las lecciones aprendidas del diseño de la OE. Todo lo anterior es insumo para la construcción de los documentos metodológicos iniciales de la EAID.</t>
  </si>
  <si>
    <t>DSO-EAID-001 (OCTUBRE 2021)</t>
  </si>
  <si>
    <t>El equipo técnico de la Encuesta Anual de Inversión Directa realizó las sesiones de trabajo con el Banco de la República con el fin de conocer la estimación que realiza esta entidad relacionada con las variables de flujos y saldos de inversión del sector minería y petrolero esto se llevó a cabo durante el I trimestre del 2021.</t>
  </si>
  <si>
    <t xml:space="preserve">El GIT de comercio durante el II semestre trabajó en la finalización de la encuesta con base a los resultados, esto permitirá verificar la coherencia de los datos para establecer las lecciones aprendidas del diseño de la OE, Lo anterior, es insumo para la construcción de los documentos metodológicos, </t>
  </si>
  <si>
    <t>El GIT de comercio durante el III semestre trabajó en el desarrollo de la encuesta de inversión extranjera directa con base a los resultados. Esto permitirá verificar la coherencia de los datos para establecer las lecciones aprendidas del diseño de la OE. Lo anterior, es insumo para la construcción de los documentos metodológicos y las mejoras a implementar en próximos operativos.</t>
  </si>
  <si>
    <t>El GIT de comercio durante el IV semestre trabajó en el desarrollo de la encuesta de inversión extranjera directa. Esto permitirá verificar la coherencia de los datos para establecer las lecciones aprendidas del diseño de la OE. Lo anterior, es insumo para la construcción de los documentos metodológicos y las mejoras a implementar en próximos operativos.</t>
  </si>
  <si>
    <t>BOLETINES TÉCNICOS DE LA TEMÁTICA COMERCIO INTERNACIONAL</t>
  </si>
  <si>
    <t>C-0401-1003-22-0-0401009</t>
  </si>
  <si>
    <t xml:space="preserve">  TE_C_INTERNAL_2021_EAID
</t>
  </si>
  <si>
    <t xml:space="preserve">La dependencia reporta como finalizado el hito y presenta para el III trim. documento en Word de METODOLOGÍA GENERAL INVERSIÓN EXTRANJERA DIRECTA - EAID e octubre 2021 y para el IV trim..  METODOLOGÍA GENERAL ENCUESTA ANUAL DE INVERSIÓN EXTRANJERA DIRECTA - EAID igualmente de octubre de 2021.  es de anota que este documento no ha sido aprobado ni se encuentra disponible en Isolucion, lo que no corresponde con lo reportado por la dependencia en cuanto a finalización del hito. </t>
  </si>
  <si>
    <t>la dependencia reporta como finalizada la meta, se recomienda verificar la anotación al hito 10.1 en cuanto a que se tiene documento metodológico ajustado, pero no adoptado dentro del sistema de gestión de la entidad. Se recomienda a partir del incidente tecnológico asegurar la disposición de toda la evidencia de manera unificada de acuerdo al lineamiento que imparta la OPLAN, esto con el fin de conservar la memoria institucional con respecto a su gestión en cuanto al cumplimiento de sus objetivos y metas.</t>
  </si>
  <si>
    <t>PAI_DIMPE_10.2</t>
  </si>
  <si>
    <t>1 Desarrollo de requerimientos , ajustes y pruebas de los diferentes componentes que integran el proceso.</t>
  </si>
  <si>
    <t xml:space="preserve">El equipo técnico ha realizado sesiones de trabajo para evaluar los cambios en el formulario de la EAID. </t>
  </si>
  <si>
    <t>El equipo técnico realizó los ajustes generales y el desarrollo de especificaciones de los  requerimientos y  ajustes  del aplicativo para el  formulario de la EAID de las empresas de régimen cambiario especial,  dando cumplimiento a este hito</t>
  </si>
  <si>
    <t>Modificación EAID 2021_GLPI_15934</t>
  </si>
  <si>
    <t>El equipo técnico realizó los ajustes generales y el desarrollo de especificaciones de los  requerimientos y  ajustes de la manera de recolección para el  formulario de la EAID de las empresas de régimen cambiario especial,  dando cumplimiento a este hito</t>
  </si>
  <si>
    <t>FORMULARIO EAID 2020 RCE (07-2021)
GUIA REGIMEN CAMBIARIO ESPECIAL 07-2021)</t>
  </si>
  <si>
    <t>Formulario EAID 2020 ( 04-11-2021)</t>
  </si>
  <si>
    <t>PAI_DIMPE_11</t>
  </si>
  <si>
    <t>La implementación de la encuesta de levantamiento de directorio, permitrirá contar con el listado de empresas que serán objeto de la Encuesta Mensual de Comercio Exterior de Servicios en el año 2022.</t>
  </si>
  <si>
    <t>Una (1) encuesta de levantamiento de directorio para comercio exterior de servicios</t>
  </si>
  <si>
    <t>PAI_DIMPE_11.1</t>
  </si>
  <si>
    <t>Un (1) desarrollo de requerimientos, ajustes y pruebas de los diferentes componentes que integran el proceso.</t>
  </si>
  <si>
    <t xml:space="preserve">El equipo temático de la Muestra Trimestral de Comercio Exterior de Servicios- MTCES, realizó los archivos de especificaciones necesarios para el diseño del formulario de la Encuesta de Levantamiento de directorio, lo cual es parte de los productos entregables al momento del los desembolso del convenio para la realización del operativo . </t>
  </si>
  <si>
    <t>Correo: Encuesta de levantamiento de directorio _ MTCES</t>
  </si>
  <si>
    <t xml:space="preserve">El equipo temático de la Muestra Trimestral de Comercio Exterior de Servicios- MTCES, entregó al equipo de sistemas  los archivos de especificaciones necesarios para el diseño del formulario de la Encuesta de Levantamiento de directorio, lo cual es parte de los productos entregables al momento de los desembolsos del convenio para la realización del operativo . </t>
  </si>
  <si>
    <t>•Correo: Formulario Operativo Levantamiento de directorio encuesta de comercio exterior de servicios 11 -08-2021
•Correo_ Erika Diaz Sanchez - Outlook_aulas EMCES
•Manual de Critica Levantamiento de Directorio (1)
•Manual Operativo EMCES (1)
•Correo_ Erika Diaz Sanchez - Outlook_pruebas EMCES
•Manual de Novedades Levantamiento de Directorio EMCES (1)
•Manual de diligenciamiento Levantamiento de directorio -EMCES</t>
  </si>
  <si>
    <t>Desarrollo del herramienta de captura del operativo de Levantamiento de direcorio de la EMCES, se ejecuto el operativo de recolección de la información en donde se obtiene la  primera base con resultados de empresas candidatas a hacer parte del directorio de la EMCES.</t>
  </si>
  <si>
    <t>•Correo: Informe final Operativo Levantamiento de directorio EMCES 2021 30 - 12 - 2021
• Informe final Operativo Levantamiento de directorio EMCES 30 -12- 2021</t>
  </si>
  <si>
    <t xml:space="preserve">El equipo Temático de la Muestra Trimestral de Comercio Exterior de Servicios -MTCES ya trabajó y ha avanzado en la realización de los productos entregables estipulados para los desembolsos del convenio que a la fecha esta en revisión de términos y minuta por parte del BID para su firma y por consiguiente la entrega de los productos. El equipo temático de la MTCES ya tiene los archivos de especificaciones necesarias para el desarrollo del del formulario de recolección del operativo de levantamiento de directorio. 
</t>
  </si>
  <si>
    <t xml:space="preserve">El equipo Temático de la Muestra Trimestral de Comercio Exterior de Servicios -MTCES ya trabajó y continua avanzando en la realización de los productos entregables estipulados para el total de los desembolsos del convenio que a la fecha está en espera del primer desembolsos y por consiguiente la entrega de los productos. El equipo temático de la MTCES ya tiene y entrego al equipo de sistemas los archivos de especificaciones necesarias para el desarrollo del del formulario de recolección del operativo de levantamiento de directorio. 
</t>
  </si>
  <si>
    <t>Se llevó a cabo la realización del operativo de recolección del Levantamiento de directorio de la EMCES durante el cuarto trimestre de 2021, de lo cual se obtiene una base de datos que contiene el listado de las posibles empresas que haran parte del directorio del rediseño de las estadisticas de comercio exterior de servicios. Debido al ataque cibernético el análisis y determinación de directorio de la EMCES se realizará en el primer semestre de 2022.</t>
  </si>
  <si>
    <t xml:space="preserve">Debido al ataque cibernético se afectaron los tiempos de ejecución de las actividades previas al proceso de análisis y definición de directorio del rediseño de la MTCES. La finalización de estas actividades se realizaran en el primer semeste del 2022. </t>
  </si>
  <si>
    <t xml:space="preserve">  TE_C_INTERNAL_2021_MTCES
</t>
  </si>
  <si>
    <t>la dependencia reporta como hito cumplido, para el III trim. remito correos referentes al Formulario Operativo Levantamiento de directorio encuesta de comercio exterior de servicios, aulas, material de capacitación y pruebas y propuesta de documentos en acrobat de Manual de Critica Levantamiento de Directorio, Manual Operativo EMCES, Manual de Novedades Levantamiento de Directorio EMCES, Manual de diligenciamiento Levantamiento de directorio -EMCES, se anota que estos últimos documentos no han sido aprobados ni se encuentran disponibles en el sistema de administración de información del sistema de gestión de la entidad Isolucion; para el IV trim.. presenta como evidencia informe final del operativo de Levantamiento de Directorio de la EMCE y Base Preliminar con corte a 29 de diciembre. Dentro de las evidencias presentadas no se encuentran las relacionadas a pruebas de los diferentes componentes que integran el proceso lo anterior de acuerdo al alcance dado al hito.</t>
  </si>
  <si>
    <t>La dependencia reporta como meta no finalizada a causa del incidente tecnológico presentado en noviembre.  De acuerdo a lo reportado por la OPLAN esta meta pasa al 2022 como "Una (1) producción de información coyuntural de exportaciones e importaciones de servicios, con el fin de proporcionar estadísticas mensuales que permita conocer la posición internacional del país, con dominios a mayor desagregación". Se recomienda hacer l aprobación y cargue de la información generada de la MTCES en Isolucion de manera que el proceso sea estandarizado y a partir del incidente tecnológico asegurar la disposición de toda la evidencia de manera unificada de acuerdo al lineamiento que imparta la OPLAN, esto con el fin de conservar la memoria institucional con respecto a su gestión en cuanto al cumplimiento de sus objetivos y metas.</t>
  </si>
  <si>
    <t>PAI_DIMPE_11.2</t>
  </si>
  <si>
    <t>Se encuentra a la espera de la firma y por consiguiente los desembolsos del Convenio que financiará la realización del operativo de recolección de la Encuesta de Levantamiento de Directorio de Comercio Exterior de Servicios</t>
  </si>
  <si>
    <t>Se obtiene base de datos del operativo de recolección del Levantamiento de directorio de la EMCES, en donde se encuentran las empresas candidatas a ser parte del directorio del rediseño de la MTCES</t>
  </si>
  <si>
    <t>• Base Operativo Levantamiento de directorio EMCES 2021 30 - 12 - 2021</t>
  </si>
  <si>
    <t>La dependencia reporta como cumplido el hito en el IV trim..  y presenta como evidencias documento en Excel de "Base Operativo Levantamiento de directorio EMCES 2021 30 - 12 - 2021"</t>
  </si>
  <si>
    <t>PAI_DIMPE_11.3</t>
  </si>
  <si>
    <t>Un (1) proceso de análisis preliminar y definición de directorio</t>
  </si>
  <si>
    <t xml:space="preserve">De acuerdo a lo reportado por la dependencia, a causa del incidente tecnológico presentado no se dio cumplimiento al hito </t>
  </si>
  <si>
    <t>PAI_DIMPE_11.4</t>
  </si>
  <si>
    <t>Un (1) procesamiento de datos.</t>
  </si>
  <si>
    <t>Direcciones Territoriales</t>
  </si>
  <si>
    <t>PAI_DT_1</t>
  </si>
  <si>
    <t>La meta aporta al objetivo de modernizar la gestión territorial del DANE, dado que el esquema de seguimiento de actividades permite fortalecer los procesos y proyectos suministrando información oportuna para la tomas de decisiones.</t>
  </si>
  <si>
    <t>Un (1) esquemas de seguimiento de las actividades de las Direcciones Territoriales</t>
  </si>
  <si>
    <t>PAI_DT_1.1</t>
  </si>
  <si>
    <t>Un (1) documento con el análisis de referentes (benchmarking) y la identificación de los requerimientos, finalizado</t>
  </si>
  <si>
    <t>Las direcciones territoriales realizaron un análisis de los procesos que mayor desgaste generan en las territoriales con el fin de buscar desarrollar una herramienta tecnológica que permita llevar un mayor control sobre el flujo del trabajo.  Con base en este análisis proyectaron un requerimiento al área de sistemas, el cual se viene ajustando en conjunto con base en lo que actualmente se tiene disponible</t>
  </si>
  <si>
    <t>Mail - Envío requerimiento a Sistemas
Documento con a identificación requerimientos esquema de seguimiento en DT
Requerimiento Inicial</t>
  </si>
  <si>
    <t>Las direcciones territoriales conciliaron con la oficina de sistemas los alcances esperados y plasmaron en un documento los requerimientos óptimos del aplicativo de manera que cubriera todas las necesidades que se evidencian en las territoriales</t>
  </si>
  <si>
    <t>Doc word: Requerimientos aplicativo</t>
  </si>
  <si>
    <t>Las direcciones territoriales han presentado en conjunto una propuesta a la oficina de sistemas, en la cual se plantea un esquema y un flujograma para el desarrollo de una herramienta que permita hacer gestión en las territoriales.  Esta propuesta está siendo analizada por la oficina de sistemas y venimos trabajando en conjunto para consolidar una propuesta definitiva que sea realizable y en la cual se haga uso de los recursos y herramientas que tenemos disponibles actualmente</t>
  </si>
  <si>
    <t>Las direcciones territoriales ajustaron y culminaron la documentación trabajada con la oficina de sistemas, las cuales fueron entregadas a la oficina de sistemas como insumo para el desarrollo del aplicativo.</t>
  </si>
  <si>
    <t xml:space="preserve">Las direcciones territoriales en articulación con la Oficina de Sistemas elaboraron y  presentaron los documentos de requerimientos necesarios para llevar a cabo la implementación y secumplió gracias a ello el cumplimiento de los hitos 1.1 y 1.2 . No obstante teniendo en cuenta la situación presentada en la Entidad con ocasión del ataque informático se vió afectó el desarrollo del hito 1.3 de la meta. 
 Es por esta razón que se espera una vez se reestablezcan los servicios tecnológicos de la Entidad y se cuente con la capacidad tecnológica necesaria adelantar el proceso pendiente en el 2022. </t>
  </si>
  <si>
    <t>El Hito PAI_DT_1.3 Una (1) fase del diseño implementada , no fue posible finalizarlo, teniendo en cuenta la contingencia presentada con ocasión del ataque informático a la Entidad, que tuvo como consecuencia, según los procedimientos establecidos, que se deshabilitaran los servicios informáticos, incluidos el desarrollo de aplicativos y sistemas de información. 
No obstante teniendo en cuenta la importancia  del cumplimiento del 100% de la meta y el avance de la misma, se continuará el desarrollo  del hito señalado en el 2022.</t>
  </si>
  <si>
    <t>Viviana Marcela Marin Olmos</t>
  </si>
  <si>
    <t>Hito cumplido en I y II Trimestre, se observa documento que contiiene diagrama de flujo con analisis de requerimintos por parte de las territoriales Documento word  de requerimientos.</t>
  </si>
  <si>
    <t>De acuerdo con la meta programada  correspondiente a Un (1) esquemas de seguimiento de las actividades de las Direcciones Territoriales, se  evidencio  cumplimiento de los hitos 1.1 y 1.2 durante el I y II trimestre de 2021, no osbstante la meta no logro cumplimiento del 100% en raz{on a que el hito 1.3  correspondiente a una (1) fase del diseño implementada  la cual no  se ejecutó dada la contingencia presentada con ocasión del ataque informático a la Entidad, el cual afecto los procedimientos establecidos, la inhabilitación de los servicios informáticos dentro de los cuales se incluian el desarrollo de aplicativos y sistemas de información. Se continuará el desarrollo  del hito señalado en el 2022, por lo anterior se recomienda adoptarmedidas preventivas que propendan por el cumplimiento de las metas e hitos programados para vigencia 2022,</t>
  </si>
  <si>
    <t>PAI_DT_1.2</t>
  </si>
  <si>
    <t>Un (1) documento de diseño del esquema, finalizado</t>
  </si>
  <si>
    <t>Las direcciones territoriales realizaron una propuesta de esquema como Diagrama de Flujo de la herramienta a desarrollar a la oficina de sistemas, el cual también está siendo usado como insumo en los análisis que se vienen realizando</t>
  </si>
  <si>
    <t>Esquema requerimiento</t>
  </si>
  <si>
    <t>Las direcciones territoriales realizaron los ajustes que fueron trabajados con la oficina de sistemas y se generó una versión final del esquema del diagrama de flujo del aplicativo</t>
  </si>
  <si>
    <t>Doc XPS: Esquema diagrama de flujo aplicativo</t>
  </si>
  <si>
    <t>Hito cumplido en I y II Trimestre, se observa documento que contiene diagrama de flujo con analisis de requerimintos por parte de las territoriales Documento word  XPS.</t>
  </si>
  <si>
    <t>PAI_DT_1.3</t>
  </si>
  <si>
    <t xml:space="preserve">Una (1) fase del diseño, implementada </t>
  </si>
  <si>
    <t>No se realizó la actividad</t>
  </si>
  <si>
    <t>Frente al hito programado para III y IV trimestre, no se evidencia soporte de ejecución, correspondiente  Una (1) fase del diseño implementada, la cual de acuerdo a lo verificado con las DT y la Oficina de Sistemas no fue posible finalizarlo, dada la contingencia presentada con ocasión del ataque informático a la Entidad, que tuvo como consecuencia, que se deshabilitaran los servicios informáticos, incluidos el desarrollo de aplicativos y sistemas de información.  Su ejecución será realizada durante la vigencia 2022.</t>
  </si>
  <si>
    <t>PAI_DT_2</t>
  </si>
  <si>
    <t>El ciclo de capacitaciones aporta directamente a la meta PEI_E21, aumentando el conocimiento de los servidores respecto a la misionalidad de la entidad.</t>
  </si>
  <si>
    <t>Un (1) ciclo de capacitaciones en las Direcciones Territoriales, realizado.</t>
  </si>
  <si>
    <t>PAI_DT_2.1</t>
  </si>
  <si>
    <t>Una (1) matriz de identificación de las necesidades de capacitación y grupos de interés, finalizado</t>
  </si>
  <si>
    <t>Las direcciones territoriales fueron convocadas por OPLAN y el área de GH para presentar las necesidades de capacitación o refuerzos de conceptos que se observan en el personal de las territoriales.  Estas necesidades fueron remitidas oportunamente y están sirviendo como insumo en la consolidación de un plan de capacitación único para las territoriales
DT_Manizales:  Internamente en la Dirección Territorial Centro Occidente, se realizó una indagación acerca de las necesidades de capacitación vs. el Plan Institucional de
 Capacitación - PIC, establecido en la Entidad.
DT Cali: La DTN encuestó a responsables de procesos y demas personal de la DTN, determinando las necesidades de capacitación bajo las dos ópticas y por grupos de interés.</t>
  </si>
  <si>
    <t>DT Bogotá: Mail - Identificación necesidades DTNO y gestión con Cajas de Compensación
DT: Bogotá: Mail - Identificación necesidades DTNO
DT Manizales: Matriz de necesidades de capacitación. Ejes del PIC
DT Medellín: Mail - Identificación necesidades DTNO y gestión con Cajas de Compensación
DT Medellín: Mail - Identificación necesidades DTNO
DT Cali: Matriz identificación necesidades
DT Barranquilla: Ejes del PIC, Matriz de necesidades de capacitación</t>
  </si>
  <si>
    <t xml:space="preserve">Las direcciones territoriales trabajaron de la mano con OPLAN y GH la identificación de necesidades del personal respecto a capacitaciones y refuerzo de conceptos.  </t>
  </si>
  <si>
    <t xml:space="preserve">En cumplimento del ciclo de capacitación definido en articulación con Gestión Humana y OPLAN, las Direcciones Territoriales con el compromiso permanente de lograr que el equipo humano este en constate fortalecimiento de conocimientos y habilidades esenciales para el cumplimiento de su labor, participaron en los diferentes espacios de capacitación organizados por el DANE CENTRAL. </t>
  </si>
  <si>
    <t xml:space="preserve">Las Direcciones Territoriales en cumplimento del ciclo de capacitación definido en articulación con Gestión Humana y OPLAN,  con el compromiso permanente de lograr que el equipo humano este en constante fortalecimiento de conocimientos y habilidades esenciales para el cumplimiento de su labor, fomentaron la participación en los diferentes espacios de capacitación organizados por el DANE CENTRAL. </t>
  </si>
  <si>
    <t>Hito cumplido en I y II trimestre 2021</t>
  </si>
  <si>
    <t>De acuerdo con la meta programada  correspondiente a un (1) ciclo de capacitaciones en las Direcciones Territoriales, realizado., se  evidencio  cumplimiento del  hito 2.1  en primer trimestre 2021, respecto a los  hitos 2.2 y 2.3 se evidenciaron para tercer y cuatro trimestre listados de asistencia de las actividades en las que participaron las diferentes territoriales, no obstante frente al hito 2,3 en donde se indica que corresponde a Evidencias del ciclo de capacitaciones, cumplido, se recomienda establecer de manera aclara como se mide el cumplimiento del ciclo de capacitación programado en las territoriales y de manera conjunta con Gestión del Talento Humano  adoptar herramientas que permitan determinar que el ciclo programado para las territoriales se cumplio en su totalidad, puesto que los listados de asistencia no son un soporte suficiente para determinar que lo programado fue ejecutado de acuerdo a las necesidades identificadas por las territoriales.</t>
  </si>
  <si>
    <t>PAI_DT_2.2</t>
  </si>
  <si>
    <t>Asistencia del personal de las territoriales al ciclo de capacitación agendado por DANE Central, cumplido</t>
  </si>
  <si>
    <t>Los servidores de las Direcciones Territoriales haciendo usos de las TIC, participaron en las capacitaciones programadas por Gestión Humana que tenían como objetivo fortalecer las competencias y habilidades en temas claves de la gestión institucional. Adicionalmente las Direcciones Territoriales realizaron capacitaciones extensivas del SGSST de la Entidad cumpliendo los lineamientos normativos dirigidas a todo el personal.</t>
  </si>
  <si>
    <t>DT Bogotá: 
INDUCCIÓN DE SG-SST  SEDE GUAVIARE( Convivencia Ciudadana y GEIH) JUNIO
INDUCCIÓN SG-SST SEDE LETICIA.(1-16) JUNIO
INDUCCIÓN SG-SST SEDES NEIVA, TUNJA FLORENCIA Y BOGOTÁ (ECSC-ENUT)(1-20) JUNIO
REINDUCCIÓN SG-SST MULTIPROPOSITO(1-392)
DT Barranquilla:
Asistencia participantes territorial norte
Planes Institucionales de GTH
DT Manizales:
Capacitación _Estadísticas Vitales - EEVV_ - Dirección Territorial Centro Occidente
PANTALLAZO CAPACITACIÓN 23 06 2021 EEVV
Presentación EEVV
DT Medellín:
Asistencias actividades Desarrollo de Personal Medellín
DT Cali:
PIC
VideoTaller_A
VideoTaller_B
VideoTaller_C</t>
  </si>
  <si>
    <t>Los servidores de las Direcciones Territoriales haciendo usos de las TIC, participaron en las capacitaciones programadas por Gestión Humana para el trimestre, estas jornadas  tuvieron como objetivo fortalecer las competencias y habilidades en temas claves de la gestión para a gestión institucional. 
Adicionalmente las Direcciones Territoriales realizaron capacitaciones extensivas del SGSST de la Entidad cumpliendo los lineamientos normativos dirigidas a todo el personal.</t>
  </si>
  <si>
    <t>DT Noroccidental: Asistencia Actividades Drollo Personal DT Noroccidente
DT Centro Occidente:
Capacitación Central de Cuentas_30092021
Presentación Tips Central de Cuentas Sept 2021.
DT Norte:
Actividades T Barranquilla  2021
DT Centro:
Inducción de SG-SST Sede Bogotá (Encuesta EAI) Julio
Inducción de SG-SST Sede Neiva (Encuesta EDUC y SIPSA) Agosto
Inducción de SG-SST Sede Bogotá (Encuesta SIPSA) Agosto
Inducción de SG-SST Sede Bogotá (Encuesta EAID) Septiembre
Inducción de SG-SST Sede Bogotá (Encuesta EMMET) Septiembre
Presentación Inducciones de SG-SST
PIC Tercer trimestre
DT Centro Oriente:
DT Suroccidente: 
Asistencia
Entrenamiento_Aplicativo
PIC_EntrenamientoAgosto30
Video Taller_A
Video Taller_B
Video Taller_C</t>
  </si>
  <si>
    <t xml:space="preserve">Los servidores de las Direcciones Territoriales participaron en el 100% de las actividades de capacitación organizadas por el DANE Central, entendiendo la importancia de fortalecer sus  habilidades y competencias para contribuir mejor al desarrollo de los  procesos administrativos  y operativos necesarios para el cumplimento de los objetivos territoriales. </t>
  </si>
  <si>
    <t xml:space="preserve">Planillas </t>
  </si>
  <si>
    <t>Para III y IV trimestre de 2021, se evidenciaron soportes de listados de asistencia  del personal de las territoriales al ciclo de capacitación agendado por DANE Central, observando  soportes de capacitación  en temas relacionados con el SGSST de la Entidad,  Capacitación con el area de Central de Cuentas y sus temas relacionados, entre otras actividades.</t>
  </si>
  <si>
    <t>PAI_DT_2.3</t>
  </si>
  <si>
    <t>Evidencias del ciclo de capacitaciones, cumplido</t>
  </si>
  <si>
    <t>PAI_DT_3</t>
  </si>
  <si>
    <t>Aporta indirectamente al PEI_E15, con lo cual se pretende crear espacios de cooperación institucional que brinden a las partes beneficios de carácter misional y operativo</t>
  </si>
  <si>
    <t xml:space="preserve">Catorce (14) acuerdos con universidades o centros culturales, para fortalecer actividades operativas de las sedes en el territorio, formalizados.  </t>
  </si>
  <si>
    <t>PAI_DT_3.1</t>
  </si>
  <si>
    <t>Dos (2) convenios realizado por la Dirección Territorial Centro - Bogotá</t>
  </si>
  <si>
    <t>Se trabajó en el establecimiento de los lineamientos para la generación de convenios entre las territoriales y OPLAN, así mismo, se generaron comunicaciones con entidades en Villavicencio y Tunja</t>
  </si>
  <si>
    <t xml:space="preserve">La Dirección Territorial Centro adelantó actividades de acercamiento con la UNAD y logró la carta de intención que abarcará las Sedes de los nuevo departamentos: Leticia, Mitú, Puerto Carreño, Inírida y San José del Guaviare. Se esta a la espera de la formalización del convenio. </t>
  </si>
  <si>
    <t>Carta de intención</t>
  </si>
  <si>
    <t>Las direcciones territoriales buscan a través de estos convenios tener alternativas para atender diferentes necesidades que se han evidenciado, a la vez que se fortalecen las relaciones con otras entidades en el territorio.  Actualmente estamos en acercamientos con las instituciones educativas identificadas mientras se define un formato de acuerdo por parte de todas las áreas del DANE involucradas en este proceso.</t>
  </si>
  <si>
    <t xml:space="preserve">Las direcciones territoriales buscan a través de estos convenios tener alternativas para atender diferentes necesidades que se han evidenciado, a la vez que se fortalecen las relaciones con otras entidades en el territorio.  Actualmente estamos en acercamientos con las instituciones educativas identificadas para llegar a acuerdos de cooperación. </t>
  </si>
  <si>
    <t xml:space="preserve">Las Direcciones Territoriales han buscado a través del acercamiento con diferentes entidades municipales, la formalización de convenios para crear alianzas de beneficio mutuo,  que entre otros beneficios fortalezcan las relaciones con los actores locales. 
En síntesis, actualmente las territoriales adelantan acercamientos con las instituciones educativas estratégicas para llegar a acuerdos de cooperación en el marco de los servicios ofertados en coherencia con la misión de la Entidad.
</t>
  </si>
  <si>
    <t xml:space="preserve">Las Direcciones Territoriales adelantaron acercamientos con distintas  universidades, varios convenios fueron formalizados, no obstante debido a distintos situaciones, algunos  quedaron pendientes por finalizar, es por ello que la meta y su hitos continuarán su desarrollo en el 2022, en cumplimiento de los lineamientos de la Entidad.  </t>
  </si>
  <si>
    <t>El Hito PAI_DT_3.1 Dos (2) convenios realizado por la Dirección Territorial Centro - Bogotá, teniendo en cuenta algunos inconvenientes con la comunicación con la UNAD, no fue posible formalizarlo, no obstante se cuenta con la carta de intención y las gestiones de relacionamiento para avanzar en el tema. 
Teniendo en cuenta la importancia  del cumplimiento del 100% de la meta y el avance de la misma, se continuará el desarrollo  del hito señalado en el 2022.
"El Hito PAI_DT_3.3 Dos (2) convenios realizados por la Dirección Territorial Centro Occidente - Manizales, teniendo en cuenta algunos inconvenientes de comunicación con las universidades contactadas, no fue posible formalizarlo, no obstante se cuenta con las cartas de intención de las instituciones y las gestiones de relacionamiento para avanzar en el tema. 
Teniendo en cuenta la importancia  del cumplimiento del 100% de la meta y el avance de la misma, se continuará el desarrollo  del hito señalado en el 2022."
"El Hito PAI_DT_3.4 Cuatro (4) convenios realizados por la Dirección Territorial Noroccidente - Medellín, teniendo en cuenta algunos inconvenientes de comunicación con las universidades contactadas, no fue posible formalizarlo, no obstante se cuenta con las cartas de intención de las instituciones y las gestiones de relacionamiento para avanzar en el tema. 
Teniendo en cuenta la importancia  del cumplimiento del 100% de la meta y el avance de la misma, se continuará el desarrollo  del hito señalado en el 2022."
"El Hito PAI_DT_3.6 Dos (2) convenios realizados por la Dirección Territorial Norte - Barranquilla, teniendo en cuenta algunos inconvenientes de comunicación con las universidades contactadas, no fue posible formalizarlo, no obstante se cuenta con las cartas de intención de las instituciones y las gestiones de relacionamiento para avanzar en el tema. 
Teniendo en cuenta la importancia  del cumplimiento del 100% de la meta y el avance de la misma, se continuará el desarrollo  del hito señalado en el 2022."</t>
  </si>
  <si>
    <t>Para III y IV trimestre se evidenció que respecto al hito relacionado con dos (2) convenios realizado por la Dirección Territorial Centro - Bogotá, se aporta carta de intensión con la UNAD, no obstante segun lo informado por la DT se presentaron difficultades en la comunicación con dicha entidad  y no se formalizó el convenio, por lo anterior se incumple con lo programado.</t>
  </si>
  <si>
    <t>De acuerdo con la meta pogramada correspondiente a Catorce (14) acuerdos con universidades o centros culturales, para fortalecer actividades operativas de las sedes en el territorio, formalizados, se evidencio que alcanzo un 71% y cierra vigenia con estado en gesti{on en razón a que de los 14 acuerdos programados, unicamente se suscribieron 5, Teniendo en cuenta que esta meta se rogramó nuevamente para la vigencia 2022, se recomienda definir controles preventivos y detectivos que contribuyan al cumplimiento eficaz de lo programado en la vigencia.</t>
  </si>
  <si>
    <t>PAI_DT_3.2</t>
  </si>
  <si>
    <t>Tres (3) convenios realizados por la Dirección Territorial Sur Occidental - Cali</t>
  </si>
  <si>
    <t>La DT Cali adelantó las gestiones con las universidades: Javeriana, San Buenaventura y Univalle, dando como resultado un convenio firmado y dos pendientes unicamente por firma de parte de las instituciones.</t>
  </si>
  <si>
    <t>Se adjuntan evidencias de las gestiones en las siguientes ciudades y universidades o entidades:
- Cali: Universidad Javeriana, Universidad San Buenaventura y Univalle
- Popayán: Alc Popayan y Gob Cauca</t>
  </si>
  <si>
    <t>La Dirección Territorial Sur Occidental adelantó los convenios  con las universidades: Javeriana, San Buenaventura y Univalle en cumplimiento de los lineamientos de la Entidad.</t>
  </si>
  <si>
    <t>Documentos convenios</t>
  </si>
  <si>
    <t>Para III y IV trimestre se evidenció que la Dirección Territorial Sur Occidental adelantó tres (3) convenios  con las universidades: Javeriana, San Buenaventura y Univalle frent a los cules se aportaron memorandos de intensión No. 006, 008 y 009.</t>
  </si>
  <si>
    <t>PAI_DT_3.3</t>
  </si>
  <si>
    <t>Dos (2) convenios realizados por la Dirección Territorial Centro Occidente - Manizales</t>
  </si>
  <si>
    <t xml:space="preserve">La Dirección Territorial Centro Occidente adelantó acercamientos con diferentes universidades, se lograron cartas de intención pero faltó formalizar los convenios en el marco del procedimiento establecido.  </t>
  </si>
  <si>
    <t>Cartas de intención</t>
  </si>
  <si>
    <t>Se evidenció que para III y IV trimestre el hito relacionado con dos (2) convenios realizados por la Dirección Territorial Centro Occidente - Manizales, se aportaron cartas de intensión no obstante no se cumplió con el hito.</t>
  </si>
  <si>
    <t>PAI_DT_3.4</t>
  </si>
  <si>
    <t>Cuatro (4) convenios realizados por la Dirección Territorial Noroccidente - Medellín</t>
  </si>
  <si>
    <t xml:space="preserve"> La Dirección Territorial Noroccidente adelantó acercamientos con diferentes universidades, se lograron cartas de intención pero faltó formalizar los convenios en el marco del procedimiento establecido.  </t>
  </si>
  <si>
    <t>Se evidenció que para III y IV trimestre el hito relacionado Cuatro (4) convenios realizados por la Dirección Territorial Noroccidente - Medellín, se aportaron cartas de intensión de las gestiones realizadas por la territoria, sin embargo no se cumplió con el hito programado.</t>
  </si>
  <si>
    <t>PAI_DT_3.5</t>
  </si>
  <si>
    <t>Un (1)  convenio realizado por la Dirección Territorial Centro Oriente - Bucaramanga</t>
  </si>
  <si>
    <t>DT Bucaramanga: El 16 de febrero se estableció contacto conla Gobernacion de Santander para desarrollar un Convenio Interadministrativo con el fin fomentar la cultura estadistica en el Dpto y sus usuarios que son los municipios. A partir de alli se han desarrollado (3) reuniones de trabajo con DIRPEN y Banco de Datos DANE CENTRAL con el fin de avanzar en el desarrollo tecnico y juridico del Convenio</t>
  </si>
  <si>
    <t>Carta de intension de la Gobernacion. Listas de Asistencia: 23 de febrero, 17 de marzo y 23 de marzo de 2021</t>
  </si>
  <si>
    <t xml:space="preserve">La Dirección Territorial Centro Oriente adelantó acercamientos con diferentes universidades logrando cartas de intención con la UNAB y con la UNIMINUTO.
Por otra parte se logró convenio con la Universidad de Santander para hacer uso de los servicios de la sala de procesamiento especializado de la Entidad en el marco del procedimiento establecido.  </t>
  </si>
  <si>
    <t>Documentos convenios, Cartas de intención</t>
  </si>
  <si>
    <t>Respecto al III y IV trimestre se evidenció que frente al  hito correspondiente a un (1)  convenio realizado por la Dirección Territorial Centro Oriente - Bucaramanga, se evidencio soporte de convenio suscrito con la Universidad de Santander UDES, por lo anterior el hito presenta cumplimiento.</t>
  </si>
  <si>
    <t>PAI_DT_3.6</t>
  </si>
  <si>
    <t>Dos (2) convenios realizados por la Dirección Territorial Norte - Barranquilla</t>
  </si>
  <si>
    <t>Convenio UniAguachica Cesar: a la espera de la respuesta sobre la revisión de la minuta de convenio por parte de la universidad, para iniciar el cargue del proceso en el SECOP II, lo cual sería el último paso para suscribirlo.
Convenio UniSucre: carta de intención aprobada. Documentos requeridos revisados y aprobados. En elaboración de EP por parte de la sede Sincelejo.</t>
  </si>
  <si>
    <t>Estudios Previos Universidad del Cesar
Preliminar Convenio Universidad del Cesar - Aguachica</t>
  </si>
  <si>
    <t xml:space="preserve">La Dirección Territorial NorteConveniofinalizó el convenio con  la UniAguachica Cesar de acuerdo con los procedimientos definidos por la Entidad. 
</t>
  </si>
  <si>
    <t>Documentos convenio, Cartas de intención</t>
  </si>
  <si>
    <t>Para III y IV trimestre respecto al hito dos (2) convenios realizados por la Dirección Territorial Norte - Barranquilla, se evidenció que la Dirección Territorial Norte suscribió  un Convenio con  la Uniersidad UniAguachica Cesar por lo anterior el hito presenta un cumplimiento parcial.</t>
  </si>
  <si>
    <t>PAI_DT_4</t>
  </si>
  <si>
    <t>Las fichas de manual de funciones aporta indirectamente al PEI en un 2%, dando cumplimiento al objetivo estratégico de mejorar el bienestar, las competencias y las habilidades de los servidores y estará ajustado a las directrices vigentes del área de Gestión Humana</t>
  </si>
  <si>
    <t>Fichas de manual de funciones para las Direcciones Territoriales acordes a los lineamientos establecidos por Gestión Humana, realizadas</t>
  </si>
  <si>
    <t>PAI_DT_4.1</t>
  </si>
  <si>
    <t xml:space="preserve">Un (1) documento de identificación de necesidades de perfiles, competencias y funciones de las Direcciones Territoriales para el cumplimiento de su quehacer, finalizado </t>
  </si>
  <si>
    <t>Las direcciones territoriales presentaron a la Dirección Nacional una propuesta de estructura ideal en las territoriales de acuerdo a las actividades que allí se realizan, la cual está siendo analizada desde GH sin recibir una aprobación.  Teniendo en cuenta dichas necesidades y el trabajo requerido para ajustar los manuales se creo una matriz global que permite articular las necesidades territoriales para ajustar propósito, funciones, competencias y núcleos básico del conocimiento de todos los cargos</t>
  </si>
  <si>
    <t>Personal ideal en territoriales 2021 
MANUAL DE FUNCIONES TERRITORIAL NORMALIZADO
Mail - Gestión DTNO Ficha Dirección
Personal ideal en territoriales 2021_DTN
Mail - Gestión DTNO</t>
  </si>
  <si>
    <t>El hito no se reporta en un 100% debido a que la propuesta presentada por las direcciones territoriales aún no ha sido aprobada por GH</t>
  </si>
  <si>
    <t xml:space="preserve">Las Direcciones Territoriales entregaron el documento citado, a Gestión Humana según los compromisos definidos en la mesa de trabajo de seguimiento del Manual de Funciones Territorial. </t>
  </si>
  <si>
    <t>Correos electrónicos 
Instrumento 
Manual de Funciones Territoriales</t>
  </si>
  <si>
    <t>Las direcciones territoriales presentaron una propuesta de estructura ideal en las territoriales que está siendo analizada por GH.  Adicionalmente, se creo un archivo que articula las necesidades de personal con los manuales actuales para su fortalecimiento</t>
  </si>
  <si>
    <t xml:space="preserve">Las Direcciones territoriales durante el II trimestre adelantaron un ejercicio colaborativo que permitió como resultado obtener un instrumento de Manual de Funciones Territorial, el cual fue revisado múltiples veces por el equipo asignado y los funcionarios de Gestión Humana delegados con el objetivo de garantizar armonía, estandarización y una visión sistemática territorial.  </t>
  </si>
  <si>
    <t xml:space="preserve">Las Direcciones Territoriale elaboraron el “instrumento de manual de funciones”, documento Excel que contiene las fichas elaboradas por las Direcciones Territoriales validadas por Gestión Humana y correo electrónico de las funcionarias de Gestión Humana que acompañaron el proceso, en el cual se da por finalizado el proceso de actualización y modificación del manual por parte de las Territoriales. El trabajo realizado se formalizó a tarvés del Anexo de la Resolución No. 1017 del 03 de septiembre de 2021, por lo cual se adopta el Manual Específico de Funciones y de Competencias Laborales - DANE. </t>
  </si>
  <si>
    <t>Viiviana Marcela Marin Olmos</t>
  </si>
  <si>
    <t>Hito cumplido en II trimestre en donde las Direcciones territoriales adelantaron un ejercicio que permitió obtener un instrumento de Manual de Funciones Territorial, el cual fue revisado por el equipo asignado y los funcionarios de Gestión Humana delegados.</t>
  </si>
  <si>
    <t>Frente a la meta relacionada con Fichas de manual de funciones para las Direcciones Territoriales acordes a los lineamientos establecidos por Gestión Humana, realizadas se evidencia que la meta se cumplio y su formalización se evidencia mediante resolución No. 1017 del 03 de septimbre de 2021 mediante la cual se adoptó el Manual específico de Funciones  y de Competencias  laborales de la entidad.</t>
  </si>
  <si>
    <t>PAI_DT_4.2</t>
  </si>
  <si>
    <t>Un (1) documento soporte de la revisión de la existencia de la necesidad en las fichas de los manuales existentes, desarrollado</t>
  </si>
  <si>
    <t>En conjunto con todas las territoriales se creo una matriz con la información de las necesidades de ajuste, articulación y normalización del manual requerido teniendo en cuenta las necesidades de personal</t>
  </si>
  <si>
    <t>MANUAL DE FUNCIONES TERRITORIAL NORMALIZADO</t>
  </si>
  <si>
    <t xml:space="preserve">Las Direcciones Territoriales adelantaron durante el trimestre a través de un instrumento colaborativo y el planteamiento centrado en la función de producción, un ejercicio con múltiples revisiones que contiene las fichas de manual de todos roles asociados a  las actividades adelantadas en la cadena de valor del proceso administrativo y operativo de las territoriales. Esta actividad contó con la colaboración y acompañamiento de Gestión Humana. </t>
  </si>
  <si>
    <t xml:space="preserve">Instrumento de Manual de Funciones Territorial 2021
Manual de Funciones Territorial Normalizado
</t>
  </si>
  <si>
    <t xml:space="preserve">Se observó para III trimestre que se realizó con las Direcciones Territoriale la elaboración de “instrumento de manual de funciones”, documento Excel el cual contiene las fichas elaboradas por las Direcciones Territoriales validadas por Gestión Humana. </t>
  </si>
  <si>
    <t>PAI_DT_4.3</t>
  </si>
  <si>
    <t>Un (1) documento con la propuesta de Fichas de manual de funciones para las Direcciones Territoriales, elaborado</t>
  </si>
  <si>
    <t xml:space="preserve">En el Anexo de la Resolución No. 1017 del 03 de septiembre de 2021, por lo cual se adopta el Manual Específico de Funciones y de Competencias Laborales – DANE, se detallan las fichas de manual elaboradas por las Direcciones Territoriales, las cuales fueron revisadas en conjunto con Gestión Humana y socializadas con lo funcionarios. </t>
  </si>
  <si>
    <t>Resolución No. 1017 del 03 de septiembre de 2021, por lo cual se adopta el Manual Específico de Funciones y de Competencias Laborales - DANE</t>
  </si>
  <si>
    <t>Respecto a este Hito se observó Resolución No. 1017 del 03 de septiembre de 2021, por lo cual se adopta el Manual Específico de Funciones y de Competencias Laborales - DANE cumplido en III trimestre de 2021.</t>
  </si>
  <si>
    <t>Dirección Territorial Suroccidente - Cali</t>
  </si>
  <si>
    <t>Dirección Territorial Suroccidente</t>
  </si>
  <si>
    <t>PAI_DT CALI_1</t>
  </si>
  <si>
    <t>El aplicativo aportará indirectamente al cumplimiento del objetivo estratégico de modernizar la gestión territorial del DANE, proveyendo de una herramienta para el seguimiento a los elementos devolutivos asignados a los contratistas para sus labores de campo (kit de identificación, kit tecnológico, etc).</t>
  </si>
  <si>
    <t>Un (1) aplicativo para el control de inventario de elementos devolutivos asignados a contratistas desarrollado e implementado</t>
  </si>
  <si>
    <t>PAI_DT CALI_1.1</t>
  </si>
  <si>
    <t>Un (1) documento de especificaciones para la realización de pruebas funcionales al aplicativo elaborado</t>
  </si>
  <si>
    <t>Los profesionales de sistemas de la Dirección Territorial elaboraron un documento de especificaciones para las prubeas funcionales del aplicativo, en donde se explican detalladamente las 16 tareas a desarrollar, los resultados esperados y los pre-requisitos para cada una de ellas. Este documento contiene instrucciones de manejo de la plataforma y campos para el diligenciamiento por parte de los usuarios de prueba.</t>
  </si>
  <si>
    <t>Documento: DOCUMENTO PRUEBAS ASIGNACIÓN DE INVENTARIO_26022021</t>
  </si>
  <si>
    <t>La Dirección Territorial SurOccidente ha diseñado un aplicativo para el control de inventario de elementos devolutivos entregados a personal operativo. El mismo fue sometido a pruebas por diferentes usuarios internos, a través de la realización de 16 tareas en la plataforma. Se consolidó la documentación de resultados de dichas pruebas y se entregó a los responsables con el fin de efectuar los ajustes correspondientes y perfeccionar así la usabilidad de este aplicativo antes de socializarlo con las demás territoriales.</t>
  </si>
  <si>
    <t>La Dirección Territorial SurOccidente ha diseñado un aplicativo para el control de inventario de elementos devolutivos entregados a personal operativo. El mismo fue sometido a pruebas por diferentes usuarios internos, a través de la realización de 16 tareas en la plataforma. Se consolidó la documentación de resultados de dichas pruebas y se entregó a los responsables quienes han estado trabajando en los ajustes correspondientes, perfeccionando así la usabilidad de este aplicativo antes de socializarlo con las demás territoriales.</t>
  </si>
  <si>
    <t>La Dirección Territorial SurOccidente ha diseñado un aplicativo para el control de inventario de elementos devolutivos entregados a personal operativo. El mismo fue sometido a pruebas por diferentes usuarios internos, a través de la realización de 16 tareas en la plataforma. Se consolidó la documentación de resultados de dichas pruebas y se entregó a los responsables quienes han estado trabajando en los ajustes correspondientes, perfeccionando así la usabilidad de este aplicativo. Se entrega el mismo en condiciones de funcionalidad probada y con instructivo para su manejo entregado y socializado a los usuarios.</t>
  </si>
  <si>
    <t>La Dirección Territorial SurOccidente ha diseñado un aplicativo para el control de inventario de elementos devolutivos entregados a personal operativo. El mismo fue sometido a pruebas por diferentes usuarios internos, a través de la realización de 16 tareas en la plataforma. Se consolidó la documentación de resultados de dichas pruebas y se entregó a los responsables quienes han estado trabajando en los ajustes correspondientes, perfeccionando así la usabilidad de este aplicativo. Se entrega el mismo en condiciones de funcionalidad probada y con instructivo para su manejo entregado y socializado a los usuarios. Se socializa también con las demás territoriales y se comparten todos los detalles técnicos con la Oficina de Sistemas para iniciar su despliegue y adopción. No obstante, desde el mes de noviembre, debido a la indisponibilidad de la red, equipos y aplicativos, su uso se encuentra suspendido.</t>
  </si>
  <si>
    <t>Fortalecimiento y Modernizacion de las TICs</t>
  </si>
  <si>
    <t xml:space="preserve">Servicios de información para la gestión administrativa </t>
  </si>
  <si>
    <t>C-0499-1003-5</t>
  </si>
  <si>
    <t>Hito finalizado I trimestre de acuerdo a lo planeado. Mediante la elaboración del documento de especificaciones para la realización de pruebas funcionales al aplicativo.</t>
  </si>
  <si>
    <t>Meta finalizada según lo planeado. Se cumplió con el desarrollo e implementación de un aplicativo para el control de inventario de elementos devolutivos asignados a contratistas.
Se sugiere como buena práctica; que los documentos elaborados, incluyan fecha de elaboración, el registro de quienes elaboran, revisan y aprueban.</t>
  </si>
  <si>
    <t>PAI_DT CALI_1.2</t>
  </si>
  <si>
    <t>Un (1) informe de resultado de las pruebas finalizado</t>
  </si>
  <si>
    <t>Los profesionales de sistemas de la Dirección Territorial Sur Occidente seleccionaron aleatoriamente a algunos asistentes técnicos, realizaron un entrenamiento vía videollamada, enviaron el instructivo de pruebas, dieron plazo de dos semanas para su ejecución, recibieron seis informes y elaboraron un documento descriptivo del resultado de las 96 pruebas efectuadas. El documento recoge los hallazgos de correcciones necesarias, sugerencias de usabilidad y ajustes antes de pasar a producción.</t>
  </si>
  <si>
    <t>Documento: Informe_Pruebas_AplicativoInventarios</t>
  </si>
  <si>
    <t>Hito finalizado I trimestre de acuerdo a lo planeado. Mediante la elaboración de un (1) informe de resultado de las pruebas.</t>
  </si>
  <si>
    <t>PAI_DT CALI_1.3</t>
  </si>
  <si>
    <t>Un (1) aplicativo con los ajustes solicitados en las pruebas entregado</t>
  </si>
  <si>
    <t>Los profesionales de sistemas de la Dirección Territorial Sur Occidente efectuaron diferentes ajustes y correcciones al aplicativo, se tuvieron en cuenta las retroalimentaciones propuestas en las pruebas de escritorio. Se han incorporado cambios estéticos, de diseño, de usabilidad y del modelo funcional para garantizar la mejor experiencia de usuario final.</t>
  </si>
  <si>
    <t>Informe_ajustes_Aplicativo_30 junio</t>
  </si>
  <si>
    <t>Los profesionales de sistemas de la Dirección Territorial Sur Occidente entregaron el aplicativo en su versión definitiva, aplicando los diferentes ajustes y correcciones detectadas en la fase de pruebas, además se incorporaron cambios estéticos, de diseño, de usabilidad y del modelo funcional para garantizar la mejor experiencia de usuario final.</t>
  </si>
  <si>
    <t>Aplicativo alojado en servidor de la DT Cali, enlace: http://cali_geihsist2.dane.gov.co/</t>
  </si>
  <si>
    <t>Hito finalizado III trimestre de acuerdo a lo planeado. (De acuerdo a la verificación documental realizada, se evidenciaron las gestiones para la realización de ajustes al aplicativo control de inventarios, lo cual muestra que las evidencias son adecuadas; la disponibilidad de las mismas fue aportada durante el seguimiento en mesa de trabajo.)</t>
  </si>
  <si>
    <t>PAI_DT CALI_1.4</t>
  </si>
  <si>
    <t>Un (1) manual de instalación y uso del aplicativo terminado</t>
  </si>
  <si>
    <t>Los profesionales de sistemas de la Dirección Territorial Sur Occidente desarrollaron y entregaron documento de instrucciones de uso para el aplicativo de control de inventarios, el mismo fue socializado en videollamada.</t>
  </si>
  <si>
    <t>Documento instructivo
Lista de asistencia
Grabación entrenamiento</t>
  </si>
  <si>
    <t xml:space="preserve">Hito finalizado III trimestre de acuerdo a lo planeado. (De acuerdo a la verificación documental realizada, se evidenció para la elaboración de Un (1) manual de instalación y uso del aplicativo, lo cual muestra que la evidencia es adecuada; la disponibilidad de las mismas fue aportada durante el seguimiento en mesa de trabajo.) </t>
  </si>
  <si>
    <t>PAI_DT CALI_1.5</t>
  </si>
  <si>
    <t>Una (1) sesión de entrenamiento en el uso del aplicativo a las demás DT, finalizado</t>
  </si>
  <si>
    <t>El director territorial con el apoyo de los profesionales de sistemas de la Dirección Territorial Sur Occidente realizó la socialización del aplicativo a los profesionales de las demás Direcciones Territoriales, compartió la documentación que contiene las instrucciones de uso para el aplicativo de control de inventarios. Se convocó a la Oficina de Sistemas para facilitar su implementación.</t>
  </si>
  <si>
    <t>Grabación de la videollamada
Listados de asistencia
Correos
Documento de instrucciones de uso</t>
  </si>
  <si>
    <t xml:space="preserve">Hito finalizado IV trimestre de acuerdo a lo planeado. (De acuerdo a la verificación documental realizada, se evidenciaron las gestiones para la realización de Una (1) sesión de entrenamiento en el uso del aplicativo a las demás DT, finalizado, lo cual muestra que las evidencias son adecuadas; la disponibilidad de las mismas fue aportada durante el seguimiento en mesa de trabajo.) </t>
  </si>
  <si>
    <t>PAI_DT CALI_2</t>
  </si>
  <si>
    <t>La herramienta aportará indirectamente al objetivo estratégico de modernizar la gestión territorial del DANE, facilitando el seguimiento al flujo en el proceso de contratación y agilizando la realización de los contratos de PSP en la territorial.</t>
  </si>
  <si>
    <t>Una (1) herramienta para el control del flujo del proceso de contratación implementada</t>
  </si>
  <si>
    <t>PAI_DT CALI_2.1</t>
  </si>
  <si>
    <t>Un (1) documento con accesos compartidos para el personal que participa del proceso de contratación, elaborado</t>
  </si>
  <si>
    <t>La Dirección Territorial SurOccidente, aprovechando las herramientas de Office 365, creó un grupo en MS Teams denominado Contratación DTSO, el cual tiene como integrantes a todos aquellos que participan del proceso pre-contractual y contractual en la territorial. Dentro de este equipo de trabajo se comparten archivos, instructivos, guías y material de apoyo. El profesional de gestión estratégica, diseñó junto al director territorial un flujo de trabajo con listas desplegables y formatos de celdas, que funciona como lista de chequeo a través de todos los pasos que sigue un contrato desde su requerimiento de personal hasta el inicio del mismo.</t>
  </si>
  <si>
    <t>Archivo descargado del MS Teams: Flujo de trabajo contratación V3</t>
  </si>
  <si>
    <t>La Dirección Territorial SurOccidente ha diseñado un aplicativo para el control de inventario de elementos devolutivos entregados a personal operativo. El mismo fue sometido a pruebas por diferentes usuarios internos, a través de la realización de 16 tareas</t>
  </si>
  <si>
    <t>La Dirección Territorial SurOccidente ha puesto en funcionamiento un flujo de control compartido a través de las herramientas de trabajo colaborativo. A partir de diferentes implementaciones se han construido automatizaciones para algunas tareas de revisión de documentación y de elaboración de informes. Con ello se han disminuido los tiempos empleados en la validación de documentos, cruces de bases de datos y extracción de reporte de jóvenes. Se han formulado otras automatizaciones a realizar, con lo cual se solicitó modificación del hito.</t>
  </si>
  <si>
    <t>La Dirección Territorial SurOccidente ha puesto en funcionamiento un flujo de control compartido a través de las herramientas de trabajo colaborativo. A partir de diferentes implementaciones se han construido automatizaciones para algunas tareas de revisión de documentación y de elaboración de informes. Con ello se han disminuido los tiempos empleados en la validación de documentos, cruces de bases de datos y extracción de reporte de jóvenes. Se formularon 5 automatizaciones, de las cuales 3 ya se encuentran completas e implementadas. Las restantes 2 tienen documentación de requisitos e instructivos de funcionalidad y se están completando de elaborar.</t>
  </si>
  <si>
    <t>La Dirección Territorial SurOccidente ha puesto en funcionamiento un flujo de control compartido a través de las herramientas de trabajo colaborativo. A partir de diferentes implementaciones se han construido automatizaciones para algunas tareas de revisión de documentación y de elaboración de informes. Con ello se han disminuido los tiempos empleados en la validación de documentos, cruces de bases de datos y extracción de reporte de jóvenes. Se formularon 5 automatizaciones, de las cuales 3 ya se encuentran completas e implementadas. Las restantes 2 tienen documentación de requisitos e instructivos de funcionalidad. Lamentablemente el último proceso de automatización que se porponía elaborar tenía como requisito de entrada los reportes generados desde el aplicativo SICO, el cual dejó de estar disponible desde el mes de noviembre a raíz de la caída de todos los sistemas de información, aplicativos, redes y equipos del DANE. Por lo tanto y en pro de la seguridad de la información, se debió suspender su desarrollo, así como la aplicación de cualquier herramienta tecnológica informática que no sea desarrollada, implementada, diseñada y difundida por la Oficina de Sistemas de la entidad.</t>
  </si>
  <si>
    <t>Lamentablemente el último proceso de automatización que se porponía elaborar tenía como requisito de entrada los reportes generados desde el aplicativo SICO, el cual dejó de estar disponible desde el mes de noviembre a raíz de la caída de todos los sistemas de información, aplicativos, redes y equipos del DANE. Por lo tanto y en pro de la seguridad de la información, se debió suspender su desarrollo, así como la aplicación de cualquier herramienta tecnológica informática que no sea desarrollada, implementada, diseñada y difundida por la Oficina de Sistemas de la entidad.</t>
  </si>
  <si>
    <t>Hito finalizado I trimestre de acuerdo a lo planeado. Mediante documento con accesos compartidos para el personal que participa del proceso de contratación.</t>
  </si>
  <si>
    <r>
      <t>Meta no alcanzó el 100% según lo planeado. Se cumplió parcialmente, se evidenciaron las gestiones para la implementación de una (1) herramienta para el control del flujo del proceso de contratación implementada.</t>
    </r>
    <r>
      <rPr>
        <sz val="14"/>
        <color rgb="FF000000"/>
        <rFont val="Segoe UI"/>
        <family val="2"/>
        <charset val="1"/>
      </rPr>
      <t xml:space="preserve">
Se recomienda:
1. Considerar la re-programación de la meta 2 -hito 3 para la vigencia 2022 y
2. Como buena práctica; que los documentos elaborados, incluyan fecha de elaboración, el registro de quienes elaboran, revisan y aprueban.</t>
    </r>
  </si>
  <si>
    <t>PAI_DT CALI_2.2</t>
  </si>
  <si>
    <t>Tres (3) sesiones de entrenamiento en el uso, acceso y diligenciamiento del formato compartido para control de flujo, realizadas</t>
  </si>
  <si>
    <t>La Dirección Territorial SurOccidente, a través del equipo de trabajo Contratación DTSO en MS Teams, realizó tres sesiones de entrenamiento y sensibilización en el uso de la herramienta dispuesta en el equipo de trabajo, con la participación, sugerencias y retroalimentación de los profesionales que participan del proceso. Se incorporaron sus recomendaciones y ajustaron los campos que generaban dudas o cuellos de botella.</t>
  </si>
  <si>
    <t>Vídeos: Entrenamientos realizados y ayudas de memoria.</t>
  </si>
  <si>
    <t>Hito finalizado I trimestre de acuerdo a lo planeado. Mediante la realización de tres (3) sesiones de entrenamiento en el uso, acceso y diligenciamiento del formato compartido para control de flujo.</t>
  </si>
  <si>
    <t>PAI_DT CALI_2.3</t>
  </si>
  <si>
    <t>Cinco (5) programas para la automatización en: extracción de reporte jóvenes desde tablero de control, extracción de informe SIRECI desde tablero de control, elaboración de cuentas de cobro contratistas, revisión de documentos pre contractuales y cruce tablero de control vs SECOP II, elaborados.</t>
  </si>
  <si>
    <t>A través de los ingenieros de sistemas de la Territorial SurOccidente, se han adelantado las validaciones para evaluar la viabilidad de automatizar la generación de informe aprovechando la herramienta que ya está diseñada y puesta en ejecución. Se han propuesto alternativas para el descargue y la consolidación de información que permitirán reducir el tiempo de elaoración de informes tales como el formato de jóvenes (Función Pública), reporte SIRECI (Contraloría), actas de inicio, aprobación de pólizas, etc.</t>
  </si>
  <si>
    <t>Correo: Oficina de sistemas DTSO</t>
  </si>
  <si>
    <t>Los profesionales de sistemas de la Territorial SurOccidente junto con el profesional de direccionamiento estratégico e integrantes de la MPTMC generaron tres estrategias de automatización: (1) macro para la elaboración de formato de jóvenes (Función Pública) con la información contenida en el tablero de contro, (2) código ejecutable en R para el cruce de información entre el tablero de control y los contratos contenidos y publicados en SECOP II con fines de validar completitud y (3) programa en python para la revisión automática de formatos de entes de control entre los documentos pre contractuales. Además se establecieron nuevos procesos para automatizar, ajustando el hito.</t>
  </si>
  <si>
    <t>Los profesionales de sistemas de la Territorial SurOccidente junto con el profesional de direccionamiento estratégico e integrantes de la MPTMC generaron cinco estrategias de automatización: 
(1) macro para la elaboración de formato de jóvenes (Función Pública) con la información contenida en el tablero de control, 
(2) código ejecutable en R para el cruce de información entre el tablero de control y los contratos contenidos y publicados en SECOP II con fines de validar completitud 
(3) programa en python para la revisión automática de formatos de entes de control entre los documentos pre contractuales.
(4) macro para la extracción del formato SIRECI a partir del tablero de control, del cual se estableció el requerimiento y se encuentra en producción.
(5) programa en python para la extracción de datos de ECOS para generar cuentas de cobro de contratistas operativos, del cual se presenta un primer avance.</t>
  </si>
  <si>
    <t xml:space="preserve">
1_Macro Formato de Jóvenes
2_Código Ejecutable en R
3_Programa en Python
4_Macro extracción formato SIRECI
5_Programa en Python para ECOS</t>
  </si>
  <si>
    <t xml:space="preserve">Hito finalizado IV trimestre no alcanzó el 100%. (De acuerdo a la verificación documental realizada, se evidenciaron las gestiones para la ejecución de programas para la automatización en: extracción de reporte jóvenes desde tablero de control, extracción de informe SIRECI desde tablero de control, elaboración de cuentas de cobro contratistas, revisión de documentos pre contractuales y cruce tablero de control vs SECOP II, lo cual muestra que las evidencias son adecuadas; la disponibilidad de las mismas fue aportada durante el seguimiento en mesa de trabajo.) </t>
  </si>
  <si>
    <t>PAI_DT CALI_2.4</t>
  </si>
  <si>
    <t>Una (1) sesión de entrenamiento en el uso de los aplicativos, ejecutadas.</t>
  </si>
  <si>
    <t>Inicia en el trimestre IV</t>
  </si>
  <si>
    <t>El profesional de calidad de la Dirección Territorial Sur Occidente realizó la socialización del desarrollo al equipod e trabajo y a otros profesionales en las demás Direcciones Territoriales, se compartieron además los códigos y la documentación que contiene las instrucciones de uso.</t>
  </si>
  <si>
    <t>Grabación de la videollamada
Correos
Documento de instrucciones de uso</t>
  </si>
  <si>
    <t xml:space="preserve">Hito finalizado IV trimestre de acuerdo a lo planeado. (De acuerdo a la verificación documental realizada, se evidenciaron las gestiones para ejecutar sesión de entrenamiento en el uso de los aplicativos, ejecutadas, lo cual muestra que las evidencias son adecuadas; la disponibilidad de las mismas fue aportada durante el seguimiento en mesa de trabajo.) </t>
  </si>
  <si>
    <t>FONDANE</t>
  </si>
  <si>
    <t>PAI_FONDANE_1</t>
  </si>
  <si>
    <t>Aporta directamente a la estrategia de capacidad metodológica dada que ayuda en el cumplimiento del indicador de operaciones estadísticas nuevas o rediseñadas que atienden necesidades del país</t>
  </si>
  <si>
    <t>Dieciocho (18) convenios y contratos interadministrativos para el sistema estadistico nacional</t>
  </si>
  <si>
    <t>PAI_FONDANE_1.1</t>
  </si>
  <si>
    <t>Doce (12) convenios para el  fortalecimiento de la capacidad de producción de información estadística de las entidades del SEN</t>
  </si>
  <si>
    <t>Se han desarrollado dos (2) convenios con entidades del orden distrital e internacional para adelantar actividades asociadas a la recolección de información estadística en temas de convivencia y seguridad, y de planeación distrital.</t>
  </si>
  <si>
    <t>1. Convenio Multipropósito
2. ICS_Contrato-FONDO_ ROTATORIO_DANE_FIRMADO_BID-DANE</t>
  </si>
  <si>
    <t>Durante el II trimestre la entidad adelanto con éxito diferentes negociaciones que permitieron la suscripción de ocho (8) convenios con entidades del orden nacional e internacional, con las cuales se adelantarán diferentes actividades asociadas al Fortalecimiento de la capacidad de producción de información estadística del SEN Nacional</t>
  </si>
  <si>
    <t>1.  Convenio CV-002-2021_firmado UPME
2. CONVENIO DANE - FONDANE- MININTERIOR
3. Convenio MINCULTURA - DANE_FONDANE
4. Minuta firmada DANE-Policía
5. CONVENIO No 096  INTERADMINISTRATIVO DE COOPERACION FONDANE - DIMAR
6. MINUTA CONVENIO MEN-DANE-FONDANE final
7. Contrato Banco Mundial
8. CONTRATO INTERADMINISTRATIVO  GEIH MEDELLIN 2021</t>
  </si>
  <si>
    <t>Durante el IIi trimestre la entidad adelanto con éxito diferentes negociaciones que permitieron la suscripción de tres (3) convenios con entidades del orden nacional y distrital, con las cuales se adelantarán diferentes actividades asociadas al Fortalecimiento de la capacidad de producción de información estadística del SEN Nacional. La meta total se supero en un (1) convenio firmado.</t>
  </si>
  <si>
    <t>1. Convenio Interadministrativo 864 de 2021 entre DANE/FONDANE y MINTIC
2. Convenio Interadministrativo 440 de 2021 entre la Secretaria Distrital de Desarrollo Económico y DANE/FONDANE
3. Convenio 2438 de 2021 entre entre el Departamento Administrativo Nacional de Estadística – DANE y el Instituto Distrital de Recreación y Deporte - IDRD</t>
  </si>
  <si>
    <t>Al IV trimestre de 2021, la entidad conto con ejecución de un total de 15 convenios y contratos interadministrativos, superando la meta establecida para la vigencia, con diferentes entidades del orden internacional, nacional y distrital.</t>
  </si>
  <si>
    <t>1. Convenio secretaria de Planeación Distrital – Multipropósito
2. Convenio UPME – Dirección de Síntesis y Cuentas Nacionales
3. Convenio Ministerio del Interior
4. Convenio Ministerio de Cultura
5. Convenio Policía Nacional
6. Convenio Dirección General Marítima – DIMAR
7. Convenio Ministerio de Educación Nacional
8. Convenio MINTIC – Dirección de Síntesis y Cuentas Nacionales
9. Convenio secretaria de desarrollo económico 
10. Convenio Instituto de Recreación de Deporte
11. Contrato BID – ECSC
12. Contrato Banco Mundial
13. Contrato GEIH Medellín
14. Convenio Ministerio de Trabajo
15. Convenio Ministerio de Vivienda, Ciudad y Territorio</t>
  </si>
  <si>
    <t>La entidad logró desarrollar convenios de trabajo interinstitucional con entidades del orden distrital e internacional, los cuales buscan aunar esfuerzos entre el DANE/FONDANE y las entidades firmantes para la recolección de información estadística necesaria para el análisis y comprensión de las temáticas objeto de estudio, como son seguridad y convivencia, y planeación y diseño de políticas públicas a nivel distrital.</t>
  </si>
  <si>
    <t>Las áreas de la entidad han desarrollado las diferentes actividades que han permitido la suscripción de convenios y/o contratos con entidades del SEN, buscando garantizar la producción de información estadística necesaria, así cómo todo lo referente a las evaluaciones de calidad. Con este avance, se podrán tener diferentes productos estadísticos claves en áreas como mercado laboral, calidad de vida, migración, temas institucionales, entre otros.</t>
  </si>
  <si>
    <t>Las áreas de la entidad han desarrollado las diferentes actividades que han permitido la suscripción de convenios y/o contratos con entidades del SEN y otras, buscando garantizar la producción de información estadística necesaria, así como todo lo referente a las evaluaciones de calidad. A corte del III trimestre se lograron llevar a buen término los diferentes procesos de negociación y los procesos ya se encuentran en las respectivas fases de ejecución.</t>
  </si>
  <si>
    <t>Las áreas de la entidad han llevado a cabo las actividades planeadas para la ejecución de los convenios y contratos estipulados con diferentes entidades, teniendo en cuenta las características técnicas de cada una y los productos a entregar.</t>
  </si>
  <si>
    <t>Fortalecimiento de la capacidad de producción de información estadística del SEN</t>
  </si>
  <si>
    <t>Servicio de información de las estadística de las entidades del sistema estadístico nacional</t>
  </si>
  <si>
    <t>FORTALECIMIENTO DE INFORMACION - SEN - CONVENIOS</t>
  </si>
  <si>
    <t xml:space="preserve">Hito finalizado IV trimestre de acuerdo a lo planeado. (De acuerdo a la verificación documental realizada, se evidenciaron quince (15) convenios para el  fortalecimiento de la capacidad de producción de información estadística de las entidades del SEN , lo cual muestra que las evidencias son adecuadas;  la disponibilidad de las mismas fue aportada durante el seguimiento en mesa de trabajo.) </t>
  </si>
  <si>
    <r>
      <t xml:space="preserve">Meta finalizada según lo planeado. Se cumplió con las gestiones realizada para la suscripción de </t>
    </r>
    <r>
      <rPr>
        <sz val="14"/>
        <color rgb="FF000000"/>
        <rFont val="Calibri"/>
        <family val="2"/>
        <charset val="1"/>
      </rPr>
      <t>quince (15) convenios y doce (12) contratos.
Se recomienda el cargue total de los documentos complementarios al contrato y al convenio, por ejemplo carta de asignación supervisor en siete casos.</t>
    </r>
  </si>
  <si>
    <t>PAI_FONDANE_1.2</t>
  </si>
  <si>
    <t>Doce (12) contratos interadministrativos para evaluar las entidades del SEN</t>
  </si>
  <si>
    <t>Se lograron firmar dos (2) contratos interadministrativos para evaluar operaciones estadísticas de entidades pertenecientes al SEN.</t>
  </si>
  <si>
    <t>1. ACUERDO CAMACOL - DANE - FIRMADO PARTES
2. CONTRATO FRIMADO PARTES- 21 MAYO 2021_ Ministerio de Cultura</t>
  </si>
  <si>
    <t>Se lograron firmar nueve  (9) contratos interadministrativos para evaluar operaciones estadísticas de entidades pertenecientes al SEN.</t>
  </si>
  <si>
    <t>1.  Contrato Banco de la República
2. Contrato Interadministrativo 347 de 2021 entre IDEAM - DANE/FONDANE
3. Contrato Interadministrativo 862 de 2021 entre MINTIC - DANE/FONDANE
4. Contrato 428 de prestación de servicios entre FEDEGAN - DANE/FONDANE
5. Contrato de Prestación de servicios entre Observatorio de Ciencia y Tecnología OCYT y DANE/FONDANE
6. Contrato de Prestación de servicios 292  entre Ministerio de Defensa Nacional - DIMAR / DANE/FONDANE
7. Contrato Interadministrativo No 1618 de 2021 entre Superintendencia de Industria y Comercio y DANE/FONDANE
8. Contrato Interadministrativo 052-2021 ANS/DANE-FODNANE
9. Contrato Interadministrativo 623 de 2021 entre Superservicios - DANE/FONDANE</t>
  </si>
  <si>
    <t>Durante 2021 se lograron ejecutar un total de 12 contratos destinados al servicio de evaluación del proceso estadístico, de acuerdo a las características previas definidas entre el DANE/FONDANE y la entidad.</t>
  </si>
  <si>
    <t xml:space="preserve">
1. Camacol
2. Ministerio de Cultura
3. Ideam
4. Mintic
5. Fedegan
6. Observatorio de Ciencia y Tecnología
7. Dimar
8. Superintendencia de Industria y Comercio
9. Agencia de Seguridad Vial
10. Superintendencia de Servicios Públicos
11. Prosperidad Social
12. Banco de la República</t>
  </si>
  <si>
    <t>C-0401-1003-3-0-0401095-02</t>
  </si>
  <si>
    <t>EVA_CAL_2021_DIRPEN</t>
  </si>
  <si>
    <t xml:space="preserve">Hito finalizado IV trimestre de acuerdo a lo planeado. (De acuerdo a la verificación documental realizada, se evidenciaron Doce (12) contratos interadministrativos para evaluar las entidades del SEN, lo cual muestra que las evidencias son adecuadas;  la disponibilidad de las mismas fue aportada durante el seguimiento en mesa de trabajo.) </t>
  </si>
  <si>
    <t>DEPARTAMENTO ADMINISTRATIVO NACIONAL DE ESTADÍSTICA
 PLAN OPERATIVO INSTITUCIONAL 2021
SEGUIMIENTO - IV TRIMESTRE</t>
  </si>
  <si>
    <t>RESPONSABLE</t>
  </si>
  <si>
    <t>ALINEACIÓN PLANES</t>
  </si>
  <si>
    <t>ARTICULACIÓN CON EL PLAN ESTRATÉGICO</t>
  </si>
  <si>
    <t>ALINEACIÓN CON PLANES ADMINISTRATIVOS</t>
  </si>
  <si>
    <t>PROGRAMACIÓN DE METAS Y SUBPRODUCTOS</t>
  </si>
  <si>
    <t xml:space="preserve">Reporte cualitativo de la META </t>
  </si>
  <si>
    <t xml:space="preserve">ESTADO DE 
LA META </t>
  </si>
  <si>
    <t xml:space="preserve">Área / Dependencia </t>
  </si>
  <si>
    <t>OBJETIVO O ESTRATÉGIA DEL PLAN ESTRATÉGICO INSTITUCIONAL</t>
  </si>
  <si>
    <t>Fuente de META</t>
  </si>
  <si>
    <t>Fecha de inicio de la 
META</t>
  </si>
  <si>
    <t>Fecha fin de la META</t>
  </si>
  <si>
    <t>ID HITO</t>
  </si>
  <si>
    <t>HITOS</t>
  </si>
  <si>
    <t>% PODERACION HITOS</t>
  </si>
  <si>
    <t>Avance esperado META
 I trimestre</t>
  </si>
  <si>
    <t>Avance esperado META
 II trimestre</t>
  </si>
  <si>
    <t>Avance esperado META
III trimestre</t>
  </si>
  <si>
    <t>Avance esperado META
IV trimestre</t>
  </si>
  <si>
    <t>Avance cualitativo</t>
  </si>
  <si>
    <t xml:space="preserve">GESTION RECURSOS DE FUNCIONAMIENTO </t>
  </si>
  <si>
    <t xml:space="preserve">GESTION DEPENDENCIAS RECURSOS DE FUNCIONAMIENTO </t>
  </si>
  <si>
    <t xml:space="preserve">GESTION RECURSOS DE INVERSIÓN </t>
  </si>
  <si>
    <t xml:space="preserve">GESTION DEPENDENCIA RECURSOS DE INVERSIÓN </t>
  </si>
  <si>
    <t>Observaciones sobre gestión por hito (disponibilidad, adecuación)</t>
  </si>
  <si>
    <t xml:space="preserve">Observaciones sobre la gestión de la meta (avance, retrazos, recomendaciones) </t>
  </si>
  <si>
    <t xml:space="preserve">Oficina Asesora de Planeación </t>
  </si>
  <si>
    <t>PO_OPLAN_1</t>
  </si>
  <si>
    <t>La herramienta de seguimiento de los instrumentos de planeación, aporta indirectamente a la estrategia de gestión pública admirable ya que permite fortalecer la dimensión de Planeación Institucional asociada en el MIPG, al dar cuenta de forma integral y articulada de los procesos y gestiones estratégicas realizas por la entidad frente a su misionalidad, así mismo, facilita los ciclos de reporte interno en las áreas frente a los planes dando a conocer la transversalidad de su ejecución.</t>
  </si>
  <si>
    <t>1. Planeación Institucional</t>
  </si>
  <si>
    <t>Doce (12) seguimiento a los instrumentos de planeación institucional, modernizada y articulada</t>
  </si>
  <si>
    <t>PO_OPLAN_1.1</t>
  </si>
  <si>
    <t>Doce (12) informes de seguimiento de los instrumentos de planeación realizados.</t>
  </si>
  <si>
    <t xml:space="preserve">Se realizó el seguimiento y publicación de los reportes de los siguientes instrumentos de planeación: Plan de Acción Institucional  2020 reporte IV trimestre, Plan Estratégico Institucional reporte II semestre y Plan Anticorrupción y Atención al Ciudadano 2020 reporte III cuatrimestre. </t>
  </si>
  <si>
    <t>Durante el segundo trimestre del año, el GIT de Planeación Estratégica realizo el seguimiento del I Cuatrimestre del Plan Anticorrupción y Atención al Ciudadano 2021 (PAAC) y remitió a la Oficina de Control Interno (OCI) la matriz consolidada y evidencias en su ejercicio de primera línea de defensa. Así mismo, se llevo a cabo el primer seguimiento trimestral del Plan de Acción Institucional 2021 (PAI), resultado de este seguimiento se elaboró el informe que consolida el estado de avance de las metas e hitos programados por las áreas, y se identificaron las primeras alertas de incumplimiento, este seguimiento se encuentra publico en la pagina oficial del DANE.</t>
  </si>
  <si>
    <t xml:space="preserve">1. Se llevo a cabo el proceso de seguimiento y elaboración del informe de avance del Plan Estrategico Instituciona periodo 2021-1.
2. Se realizó el seguimiento y elaboración del informe del Plan de Acción Institucional y Plan Operativo con corte al II trimestre del año.
3. Se realizó el seguimiento de Plan Anticorrupción y Atención al Ciudadano con corte al II cuatrimestre.  </t>
  </si>
  <si>
    <t>1. Se llevo a cabo el proceso de seguimiento y elaboración del informe de avance del Plan Estrategico Instituciona periodo 2021-2.
2. Se realizó el seguimiento y elaboración del informe del Plan de Acción Institucional y Plan Operativo con corte al IV trimestre del año.
3. Se realizó el seguimiento de Plan Anticorrupción y Atención al Ciudadano con corte al III cuatrimestre.</t>
  </si>
  <si>
    <t>Se brindaron los lineamientos, el acompañamiento y el seguimiento durante la primera semana de cada mes para el reporte de los proyectos de inversión den SPI</t>
  </si>
  <si>
    <t xml:space="preserve">La Oficina Asesora de Planeación - OPLAN, ha realizado el seguimiento y socialización de los resultados de sus instrumentos de planeación, con el fin de identificar los logros y avances alcanzados por las áreas, dependencias y direcciones territoriales durante la vigencia. Con corte al primer semestre del año, el GIT de Planeación Estratégica ha realizado el seguimiento de cierre a los planes de la vigencia 2020 (IV trimestre del PAI, II semestre del PEI y III cuatrimestre del PAAC) correspondiente a la vigencia 2021, se ha elaborado el informe de seguimiento del PAI (I trimestre) y la consolidación de avances del Plan Anticorrupción y Atención al Ciudadano (PAAC).  </t>
  </si>
  <si>
    <t>Durante el III trimestre del año la Oficina Asesora de Planeación realizó el seguimiento a los diferentes instrumentos de planeción, consolidando, elaborando y publicando los informes y anexos de seguimiento en la página web del DANE. Asi mismo, se remitio el consolidado de avance del PAAC a la Oficina de Control Interno.  
 Se brindaron lineamientos y se realizó el seguimiento a los reportes mensuales de los proeyctos de inversión en el cronograma establecido por el DNP.</t>
  </si>
  <si>
    <t>Se realizó el seguimiento de cierre de los planes institucionales, realizando la revisión y consolidación de los reportes de las áreas frente a cada uno de los compromisos programados. Esta meta se cierra con un cumplimiento del 100% en cada uno de sus hitos formulados en la vigencia 2021</t>
  </si>
  <si>
    <t>Meta finalizada al 100%
NO APLICA</t>
  </si>
  <si>
    <t>Hito finalizado IV trimestre 2021 de acuerdo a lo planeado, mediante seguimiento mensual seguimiento de los instrumentos de planeación.</t>
  </si>
  <si>
    <t>Meta finalizada según lo planeado. Se cumplió a través del seguimiento a los instrumentos de planeación institucional.</t>
  </si>
  <si>
    <t>PO_OPLAN_1.2</t>
  </si>
  <si>
    <t>Veinticinco (25) reportes de entidades externas de seguimiento a los proyectos de inversión realizados</t>
  </si>
  <si>
    <t>Se brindaron lineamientos y seguimiento a los reportes de enero, febrero y marzo de seguimiento a los proyectos de inversión en la plataforma SPI del DNP durante la primera semana de cada mes y se realizó el reporte de enero, febrero y marzo del trazador presupuestal de Grupos Étnicos en el SUIFP DEL DNP.</t>
  </si>
  <si>
    <t>Se brindaron lineamientos y seguimiento a los reportes de abril, mayo y junio de seguimiento a los proyectos de inversión en la plataforma SPI del DNP durante la primera semana de cada mes y se realizó el reporte de abril, mayo y junio del trazador presupuestal de Grupos Étnicos en el SUIFP DEL DNP.</t>
  </si>
  <si>
    <t>Se brindaron lineamientos y seguimiento a los reportes de julio, agosto y septiembre de seguimiento a los proyectos de inversión en la plataforma SPI del DNP durante la primera semana de cada mes.</t>
  </si>
  <si>
    <t>Se brindaron lineamientos y seguimiento a los reportes de octubre y noviembre de seguimiento a los proyectos de inversión en la plataforma SPI del DNP durante la primera semana de cada mes.</t>
  </si>
  <si>
    <t>N.A.</t>
  </si>
  <si>
    <t>Servicios de información actualizados</t>
  </si>
  <si>
    <t>C-0499-1003-6-0-0499062-02</t>
  </si>
  <si>
    <t>Hito finalizado IV trimestre 2021 de acuerdo a lo planeado, mediante la realización de los veinticinco (25) reportes de entidades externas de seguimiento a los proyectos de inversión.</t>
  </si>
  <si>
    <t>PO_OPLAN_2</t>
  </si>
  <si>
    <t>El ejercicio de seguimiento a la ejecución presupuestal aporta a la estrategia de Gestión Pública admirable en tanto permite un control a la ejecución de recursos con respecto a lo programado, con el fin de generar las alertas y correctivos pertinentes.  Asimismo, permite efectuar las acciones y modificaciones necesarias para una ejecución eficiente del presupuesto.</t>
  </si>
  <si>
    <t>2. Gestión presupuestal y eficiencia del gasto público</t>
  </si>
  <si>
    <t>Un (1) ejercicio de seguimiento a la ejecución presupuestal del sector para la vigencia 2021.</t>
  </si>
  <si>
    <t>PO_OPLAN_2.1</t>
  </si>
  <si>
    <t>Una (1) actualización en el aplicativo SUIFP de los proyectos de inversión a Decreto de liquidación 2021 realizada</t>
  </si>
  <si>
    <t>Se brindaron los lineamientos para la actualización de los proyectos de inversión por correo el 19 de enero y se verificó la actualización de todos los proyectos de inversión.</t>
  </si>
  <si>
    <t>Se ha cumplido con los ciclos de actualización  de las fichas EBI de los proyectos de inversión según el ciclo presupuestal y con el respectivo seguimiento a la ejecución presupuestal. Así mismo, se han atendido todos los trámites presupuestales requeridos por las dependencias.</t>
  </si>
  <si>
    <t>Se ha cumplido con los ciclos de actualización  de las fichas EBI de los proyectos de inversión según el ciclo presupuestal, se realizó el seguimiento a la ejecución presupuestal mensual de los recursos de funcionamiento y los 13 proyectos de inversión, de igual manera se realizó el trámite de vigencias futuras para el proyecto de inversión de Logística</t>
  </si>
  <si>
    <t>Se ha cumplido con los ciclos de actualización  de las fichas EBI de los proyectos de inversión según el ciclo presupuestal, se realizó el seguimiento a la ejecución presupuestal mensual de los recursos de funcionamiento y los 13 proyectos de inversión, de igual manera se realizaron los trámites presupuestales requeridos por las dependencias</t>
  </si>
  <si>
    <t>Se ha cumplido con los ciclos de actualización  de las fichas EBI de los proyectos de inversión según el ciclo presupuestal, se realizó el seguimiento a la ejecución presupuestal mensual de los recursos de funcionamiento y los 13 proyectos de inversión, de igual manera se realizaron los trámites presupuestales requeridos por las dependencias.</t>
  </si>
  <si>
    <t>Hito finalizado I trimestre 2021 de acuerdo a lo planeado, mediante la actualización en el aplicativo SUIFP de los proyectos de inversión a Decreto de liquidación 2021.</t>
  </si>
  <si>
    <t>Meta finalizada según lo planeado. Se cumplió mediante el seguimiento a la ejecución presupuestal del sector para la vigencia 2021.</t>
  </si>
  <si>
    <t>PO_OPLAN_2.2</t>
  </si>
  <si>
    <t>Doce (12) reportes mensuales de seguimiento a la ejecución presupuestal de la entidad realizados</t>
  </si>
  <si>
    <t>Se realizó el seguimiento a la ejecución presupuestal mensual de los recursos de funcionamiento y los 13 proyectos de inversión.</t>
  </si>
  <si>
    <t>Hito finalizado IV trimestre 2021 de acuerdo a lo planeado, mediante los seguimiento mensuales a la ejecución presupuestal realizados.</t>
  </si>
  <si>
    <t>PO_OPLAN_2.3</t>
  </si>
  <si>
    <t xml:space="preserve">Trámites presupuestales requeridos por las áreas realizados </t>
  </si>
  <si>
    <t>Se realizó el trámite de dos traslados presupuestales. El primer traslado presupuestal fue requerido por el GIT Censo Económico y por Logística, y se radicó en el Ministerio de Hacienda el 25 de febrero de 2021. El segundo traslado presupuestal fue solicitado por Secretaría General y se radicó en el Ministerio de Hacienda el 9 de abril de 2021.</t>
  </si>
  <si>
    <t>Se realizó el trámite de vigencias futuras para el proyecto de inversión de Logística por valor de $31.724.155.489. La solicitud fue aprobada por el Ministerio de Hacienda el 11 de junio de 2021.</t>
  </si>
  <si>
    <t xml:space="preserve">Se revisó y elaboró la documentación  de los trámites presupuestales requeridos por las áreas: 1. Traslado CE a Logística, DCD y DIRPEN 3.024.454.129; 2. Traslado Funcionamiento Comisión Nacional del Servicio Civil $334.000.000; 3. Vigencias futuras Sistemas Sistemas $394.304.760 </t>
  </si>
  <si>
    <t>Se elaboró documento de solicitud de concepto a la Dirección de Inversión y Finanzas Públicas del DNP sobre la solicitud de vigencias futuras para el proyecto de inversión “Fortalecimiento y modernización de las TICS que respondan a las necesidades de la entidad a nivel nacional" y del proyecto “Levantamiento y actualización de la información estadística de carácter sociodemográfico a nivel local y nacional”</t>
  </si>
  <si>
    <t>Hito finalizado IV trimestre 2021 de acuerdo a lo planeado, mediante la gestión de los trámites presupuestales requeridos por las áreas.</t>
  </si>
  <si>
    <t>PO_OPLAN_3</t>
  </si>
  <si>
    <t xml:space="preserve">Modernizar el aplicativo soporte de los sistemas de gestión aporta de manera indirecta a la meta de accesibilidad, en la medida que facilita la consulta y aplicación de los procesos y procedimientos establecidos por la entidad para la normal prestación del servicio </t>
  </si>
  <si>
    <t>6. Fortalecimiento organizacional y simplificación de procesos</t>
  </si>
  <si>
    <t>PO_OPLAN_3.1</t>
  </si>
  <si>
    <t>Un (1) diagnóstico de funcionalidades del sistema</t>
  </si>
  <si>
    <t xml:space="preserve">Se inicio el diagnóstico de los módulos de indicadores, riesgos y documental a fin de establecer su funcionalidad  </t>
  </si>
  <si>
    <t xml:space="preserve">Se tiene el diagnóstico de los módulos, documental, mejora y SST </t>
  </si>
  <si>
    <t>Se tiene el diagnóstico de los módulos, documental, mejora ,SST  y SGA</t>
  </si>
  <si>
    <t xml:space="preserve">Debido al incidente informatico se debio trabajar de la mano con el el proceso GTE para la determinación del estado de la base de datos y la formulación del plan de restableciento y recuepración de servicios </t>
  </si>
  <si>
    <t>Se iniciaron los diagnósticos del sistema a fin de elaborar el documento de mejoramiento basados en elementos técnicos y pruebas de funcionalidad</t>
  </si>
  <si>
    <t>Se continua con los diagnósticos del sistema a fin de elaborar el documento de mejoramiento basados en elementos técnicos y pruebas de funcionalidad</t>
  </si>
  <si>
    <t>Se viene finalizando con los diagnósticos del sistema, se inico la elaboración del documento de mejoramiento basados en elementos técnicos y pruebas de funcionalidad</t>
  </si>
  <si>
    <t>Se establecio el plan de recuperación y estabilización de la plataforma tecnológica ISOLUCIÓN a fin de dar continuidad al aplicativo documental  del  SIG</t>
  </si>
  <si>
    <t>Hito finalizado IV trimestre 2021 de acuerdo a lo planeado, mediante la elaboración de un (1) diagnóstico de funcionalidades del sistema de gestión.</t>
  </si>
  <si>
    <t>Meta finalizada según lo planeado. Se cumplió con las gestiones realizadas para modernizar el aplicativo soporte de los sistemas de gestión aporta de manera indirecta a la meta de accesibilidad, en la medida que facilita la consulta y aplicación de los procesos y procedimientos establecidos por la entidad para la normal prestación del servicio.</t>
  </si>
  <si>
    <t>PO_OPLAN_3.2</t>
  </si>
  <si>
    <t xml:space="preserve">Una (1) propuesta y cronograma de mejora del sistema </t>
  </si>
  <si>
    <t xml:space="preserve">Se inicio la elaboración de la propuesta de mejora del sistema </t>
  </si>
  <si>
    <t>Hito finalizado IV trimestre 2021 de acuerdo a lo planeado, mediante el seguimiento al cronograma de mejora del sistema de gestión.</t>
  </si>
  <si>
    <t>PO_OSIS_1</t>
  </si>
  <si>
    <t>Los sistemas de información contribuyen al aseguramiento de la calidad estadística en procesos y resultados, ya que para su soporte y mantenimiento se cuenta con los procedimientos rigurosos de gobierno de TI, y se implementan acciones de mejora para garantizar la sostenibilidad de estas operaciones.</t>
  </si>
  <si>
    <t>11. Gobierno Digital</t>
  </si>
  <si>
    <t>Cuatro (4) grupos de sistemas de información, aplicativos, componentes, módulos para operaciones estadísticas agropecuarias, ambientales, de curso y capital social, de infraestructura, de mercado laboral, de pobreza, y económicas, soportados y mantenidos (SI y OE)</t>
  </si>
  <si>
    <t>Plan de Acción (PA) 2020</t>
  </si>
  <si>
    <t>PO_OSIS_1.1</t>
  </si>
  <si>
    <t>Un (1) grupo de sistemas de información, aplicativos, componentes, módulos para operaciones estadísticas económicas (servicios, industria, comercio) soportados y mantenidos.</t>
  </si>
  <si>
    <t>En el primer trimestre de 2021  la Oficina de Sistemas a través de su GIT realizó ajustes al aplicativo de Comex, mantenimiento y Encuesta de Licores</t>
  </si>
  <si>
    <t>En el segundo trimestre de 2021  la Oficina de Sistemas a través de su GIT realizó soporte y ajustes a los aplicativos de Comercio, Industria, Servicios y mantenimiento a la Encuesta Anual de Servicios.</t>
  </si>
  <si>
    <t>En el tercer trimestre de 2021  la Oficina de Sistemas a través de su GIT realizó el soporte y ajustes a los aplicativos de Comercio, Industria, Servicios.</t>
  </si>
  <si>
    <t xml:space="preserve">En el cuarto trimestre de 2021 la Oficina de Sistemas a través de su GIT realizó Soporte a las operaciones estadísticas económicas (servicios, industria, comercio). EDIT industria: Se coloco aplicativo y base de datos en un ambiente local. Se cuenta con una copia de la aplicación de la EDIT Industria versión 10 que corresponde al operativo de 2020,  y se esta realizando la reconstrucción del modelo de la base de datos de la EDIT industria. 
Encuesta Anual Manufacturera – EAM y Encuesta Ambiental Industrial - EAI:  Se coloco aplicativo y base de datos en un ambiente local. Se cuenta con una copia reciente de la aplicación y se esta reconstruyendo la base de datos con lo que se tiene en el codigo fuente de la aplicación. 
Encuesta Licencias de Construcción - ELIC: Se coloco aplicativo y base de datos en un ambiente local. Se cuenta con copia para reconstruir el código y Base de Datos.
precio de venta al público de Precios de venta al público de licores, vinos, aperitivos y similares - PVPLVA: Se coloco aplicativo y base de datos en un ambiente local. Se esta realizando la reconstrucción de la aplicación de una copia a 1 de noviembre de 2021 y se tiene copia de la base de datos a septiembre de 2021.  
Encuesta Anual de Comercio EAC: Se debe realizar las pruebas en un ambiente local para probar aplicativo y base de datos. Se tiene copia del aplicativo y de la Base de datos  se cuenta con una copia a septiembre de 2021. 
Encuesta mensual de comercio (EMC): Se debe realizar las pruebas en un ambiente local para probar aplicativo y base de datos. Se tiene copia del aplicativo y de la Base de datos  se cuenta con una copia a septiembre de 2021. 
Encuesta Mensual Alojamiento - EMA: Se debe realizar las pruebas en un ambiente local para probar aplicativo y base de datos. Se cuenta con una copia del aplicativo y se tiene el diccionario de datos con el cul se puede reconstruir la base de datos. 
Sistema de información de precios SIPSA: Se coloco aplicativo y base de datos en un ambiente local. El operativo se esta realizando en excel para el componente de mayoristas y se desarrolló un aplicativo local para el compnente de abastecimiento. Debido al ataque se elimino aplicación y base de datos, sin embargo, se cuenta con una versión del aplicativo y se tiene diccionario para reconstruir la base de datos. </t>
  </si>
  <si>
    <t xml:space="preserve">La Oficina de Sistemas a través de su GIT   cumplió con los requerimientos solicitados en el  primer trimestre de soporte y mantenimiento. Para la encuesta Anual de Servicios se ajustaron  los requerimientos y se están desarrollando para poner el aplicativo en producción. </t>
  </si>
  <si>
    <t xml:space="preserve">La Oficina de Sistemas a través de su GIT   cumplió con los requerimientos solicitados en el  segundo trimestre de soporte y mantenimiento de la operaciones estadísticas agropecuarias, ambientales, de curso y capital social, de infraestructura, de mercado laboral, de pobreza, y económicas. Para la encuesta Anual de Servicios se realizaron las pruebas y luego se colocó el sistema en producción. </t>
  </si>
  <si>
    <t xml:space="preserve">La Oficina de Sistemas a través de su GIT  cumplió con los requerimientos y soportes solicitados en el  tercer trimestre a los aplicativos  de Comercio, Industria, Servicios, GEIH, GEIH PARALELA,  IPOC, ELIC, así mismo, se realizó ajuste de los aplicativos Registro único de Vacunación (RUV) y Encuesta Nacional Agropecuaria (ENA), realizó el levantamiento de los requerimientos y desarrolló los módulos de usuario para los sistema de CHV  y Concreto y Cemento. </t>
  </si>
  <si>
    <t>La Oficina de Sistemas a través de su GIT  cumplió con los requerimientos y soportes solicitados en el periodo requerido del 2021 a los aplicativos  de económicas, sociales, infraestructura, indices y agropecuarias. Realizó el levantamiento de los servicios para GEIH, IPP, IPC, así mismo se realizó el soporte a los servicios de las operaciones estadísticas económicas (servicios, industria, comercio) y a las operaciones estadísticas económicas de infraestructura. 
El avance cuantitavo no se logró completar  al 100 % debido al incidente tecnológico presentado el  9 de noviembre de 2021 que ocasionó la intermitencia en los servicios base de TI por causas ajenas a nuestra voluntad. Durante los meses de  noviembre y diciembre 2021 se presentó indisponibilidad de los insumos como bases de datos y códigos fuentes que no permitieron el normal desarrollo de las actividades de desarrolladores e implementadores. 
Durante estos dos meses la Oficina de Sistemas conjuntamente con las áreas a buscado estrategias para el levantamiento seguro de los servicios y de los sistemas.</t>
  </si>
  <si>
    <t>Los porcentajes  de avance son menores al porcentaje  de avance esperado  debido al  fallo tecnológico presentado el 09 de noviembre de 2021 que ocasionó la intermitencia en los servicios base de TI por causas ajenas a nuestra voluntad. 
La activación de los primeros servicios  y usuarios se construyó de acuerdo a las funciones propias de la Oficina de Sistemas y fueron validados acorde con las prioridades y lineamientos definidos en las reuniones técnicas realizadas entre la oficina de Sistemas y la Subdirección de la entidad a través del Puesto de Mando Unificado (PMU). En el mes de diciembre  se restablecieron los servicios  a través del Formato Control de cambios levantamiento de sistema, estas solicitudes son validadas por el equipo de trabajo acorde a los roles de la Oficina de Sistemas.</t>
  </si>
  <si>
    <t xml:space="preserve">El porcentaje de cumplimiento  reportado por la dependencia es del 90%, la dependencia  justifica  el avance  menor al porcentaje  de avance esperado debido al fallo tecnológico presentado el 09 de noviembre de 2021 que ocasionó la intermitencia en los servicios base de TI. La OCI indica a la dependencia realizar el cargue de las evidencias generadas en el tercer trimestre de 2021 de acuerdo con las indicaciones de OPLAN, con el fin de asegurar qua los soportes quedan disponibles para su consulta. </t>
  </si>
  <si>
    <t>La Oficina de Sistemas reporta Meta con un porcentaje 88.50% de cumplimiento al cierre de la vigencia 2021, la cual justificó las situaciones que conllevaron ese incumplimiento,  la OSIS precisó  encontrarse junto con las áreas,  en  el levantamiento seguro de los servicios y los sistemas de información.</t>
  </si>
  <si>
    <t>PO_OSIS_1.2</t>
  </si>
  <si>
    <t>Un (1) grupo de sistemas de información, aplicativos, componentes, módulos para operaciones estadísticas sociales, soportados y mantenidos</t>
  </si>
  <si>
    <t>En el primer trimestre de 2021 la Oficina de Sistemas a través de su GIT  realizó los ajustes solicitados a los siguientes aplicativos:
GEIH, GEIH PARALELA, MULTIPROPOSITO de acuerdo al documento metodológico de las operaciones estadísticas. De igual forma desarrolló el aplicativo de captura para la piloto de la encuesta ESCSC</t>
  </si>
  <si>
    <t>En el segundo trimestre de 2021 la Oficina de Sistemas a través de su GIT  realizó los ajustes solicitados a los siguientes aplicativos:
GEIH, GEIH PARALELA de acuerdo al documento metodológico de las operaciones estadísticas.</t>
  </si>
  <si>
    <t>En el tercer trimestre de 2021 la Oficina de Sistemas a través de su GIT  realizó los ajustes solicitados a los siguientes aplicativos:
GEIH, GEIH PARALELA de acuerdo al documento metodológico de las operaciones estadísticas</t>
  </si>
  <si>
    <t xml:space="preserve">En el cuarto trimestre de 2021 la Oficina de Sistemas a través de su GIT realizó soporte a las operaciones estadísticas de Multipropósito,EGIT,GEIH: transmision, carga, completitud y restauración de información para los operativos de noviembre y diciembre de 2021. </t>
  </si>
  <si>
    <t>El porcentaje de cumplimiento  reportado por la dependencia es del 90%, la dependencia  justifica  el avance  menor al porcentaje  de avance esperado debido al fallo tecnológico presentado el 09 de noviembre de 2021 que ocasionó la intermitencia en los servicios base de TI.</t>
  </si>
  <si>
    <t>PO_OSIS_1.3</t>
  </si>
  <si>
    <t>Un (1) grupo de sistemas de información, aplicativos, componentes, módulos para  operaciones estadísticas de infraestructura, soportados y mantenidos</t>
  </si>
  <si>
    <t xml:space="preserve">En el primer trimestre de 2021 la Oficina de Sistemas a través de su GIT Desarrolló los módulos de IPOC, ELIC, IIOC, inicio del desarrollo de Cartera Hipotecaria y Financiación de Vivienda </t>
  </si>
  <si>
    <t xml:space="preserve">En el segundo trimestre de 2021 la Oficina de Sistemas a través de su GIT Desarrolló los módulos para los sistema de la ELIC y la IIOC, se compartió el cronograma a de actividades a los usuarios y se inicio el desarrollo de Cartera Hipotecaria de Vivienda. También se inicio el levantamiento de requerimientos del sistema de concreto premezclado y cemento gris. </t>
  </si>
  <si>
    <t xml:space="preserve">En el tercer trimestre de 2021 la Oficina de Sistemas a través de su GIT realizó el levantamiento de los requerimientos y desarrolló los módulos de usuario para los sistema de CHV  y Concreto y Cemento. También se realizó el soporte solicitado a los sistemas de IPOC y la ELIC. </t>
  </si>
  <si>
    <t>En el cuarto trimestre de 2021 la Oficina de Sistemas a través de su GIT  realizó el soporte a las operaciones estadísticas económicas de infraestructura. 
Encuesta Licencias de Construcción - ELIC se colocó aplicativo y base de datos en un ambiente local, se cuenta con copia para reconstruir el código y Base de Datos.
Indicador de Producción de Obras Civiles - IPOC Se coloco aplicativo y base de datos en un ambiente local; se está reconstruyendo el aplicativo con una copia del 2021 de enero y se tiene una copia de la base de datos del 29 de enero de 2021. 
Concreto y Cemento Concreto Premezclado y Cemento Gris: Se desarrolló código fuente del módulo de Formulario Concreto premezclado individual y masivo.</t>
  </si>
  <si>
    <t>El porcentaje de cumplimiento  reportado por la dependencia es del 84%, la dependencia  justifica  el avance  menor al porcentaje  de avance esperado debido al fallo tecnológico presentado el 09 de noviembre de 2021 que ocasionó la intermitencia en los servicios base de TI.</t>
  </si>
  <si>
    <t>PO_OSIS_1.4</t>
  </si>
  <si>
    <t>Un (1) grupo de sistemas de información de operaciones estadísticas de índices y agropecuarias, soportados y mantenidos</t>
  </si>
  <si>
    <t>En el primer trimestre de 2021 la Oficina de Sistemas a través de su GIT realizó mantenimiento y puesta en producción de la Encuesta Anual Y Mensual de Industria y la Encuesta de Innovación Tecnológica</t>
  </si>
  <si>
    <t>En el segundo trimestre de 2021 la Oficina de Sistemas a través de su GIT realizó los ajustes solicitados a los siguientes aplicativos:
Registro único de Vacunación (RUV) y Encuesta Nacional Agropecuaria (ENA) de acuerdo al documento metodológico de las operaciones estadísticas.</t>
  </si>
  <si>
    <t>En el  tercer trimestre de 2021 la Oficina de Sistemas a través de su GIT realizó los ajustes solicitados a los siguientes aplicativos:
Registro único de Vacunación (RUV) y Encuesta Nacional Agropecuaria (ENA) de acuerdo al documento metodológico de las operaciones estadísticas.</t>
  </si>
  <si>
    <t xml:space="preserve">En el cuarto trimestre de 2021 la Oficina de Sistemas a través de su GIT  realizó soporte de las operaciones estadísticas ENA ESAG para el operativo de noviembre y diciembre de 2021. Realizó soporte de FEDEGAN y através del diligenciamiento de formato para habilitación de servicios se logró dar continuidad a las operaciones de IPC e IPP. Se realizó la recuperación y completitud de bases de datos IPC y IPP lo que permitió la publicación de resultados para noviembre y diciembre de 2021. </t>
  </si>
  <si>
    <t>PO_OSIS_2</t>
  </si>
  <si>
    <t>Un (1) sistema de información para el soporte de los procesos administrativo y de apoyo a la gestión de la entidad, soportados y mantenidos</t>
  </si>
  <si>
    <t>PO_OSIS_2.1</t>
  </si>
  <si>
    <t>Un (1) grupo de sistemas de información para el soporte de los procesos administrativo y de apoyo a la gestión de la entidad, soportados y mantenidos</t>
  </si>
  <si>
    <t>Elaboración preliminar del cronograma 2020 - 2025 de mantenimiento  y renovación de herramientas de seguridad de la información  que incluye las actividades del MSPI de la Entidad y las soluciones de seguridad esenciales para garantizar la información de la Entidad.</t>
  </si>
  <si>
    <t xml:space="preserve">La Oficina de Sistemas, a través de sus equipos de trabajo GIT Sistemas de Información Técnica y GIT Plataforma Tecnológica, realizó ajustes a la versión preliminar  cronograma 2020 - 2025 que detalla las actividades de mantenimiento y renovación de las plataformas tecnológicas para este periodo de tiempo,  de acuerdo con los requerimientos de la Entidad y la proyección presupuestal de la Oficina y el Plan Estratégico de Tecnologías de Información (PETI). </t>
  </si>
  <si>
    <t>En el tercer trimestre de 2021  la Oficina de Sistemas a través de su GIT Sistemas de Información continuó brindando soporte a lo usuarios de Kactus Fase 1, continuó con la implementación de los módulos correspondientes a la fase 2 e inició la implementación de la fase 3 Contratistas.</t>
  </si>
  <si>
    <t xml:space="preserve">La Oficina de Sistemas, a través de su equipo de trabajo GIT Plataforma Tecnológica, construyó el procedimiento de control de acceso, el procedimiento de criptografìa, la polìtica de control de acceso, y la polìtica de criptografìa, así como el informe de implmenentación de ipv6 para la Entidad
</t>
  </si>
  <si>
    <t xml:space="preserve">La Oficina de Sistemas a través de su GIT   trabajó en el sistema de monitoreo  de  las operaciones estadísticas. </t>
  </si>
  <si>
    <t xml:space="preserve">La Oficina de Sistemas en el  segundo trimestre a través de su GIT   cumplió con los requerimientos solicitados  de soporte y mantenimiento a los procesos administrativos e inició la implementación de los módulos correspondientes a la fase 2. </t>
  </si>
  <si>
    <t xml:space="preserve">La Oficina de Sistemas en el  tercer trimestre a través de su GIT   cumplió con los requerimientos solicitados  de soporte y mantenimiento a los procesos administrativos e inició la implementación del módulo de contratistas. </t>
  </si>
  <si>
    <t>La Oficina de Sistemas en el  período reportado de 2021 a través de su GIT cumplió con los requerimientos solicitados  de soporte y mantenimiento a los procesos administrativos.</t>
  </si>
  <si>
    <t>De acuerdo a la verificación documental realizada se evidencia   el Reporte de la Mesa de Servicios  con los requerimientos solicitados  de soporte y mantenimiento a los procesos administrativos., se reporta con avance del 100% de cumplimiento del hito.</t>
  </si>
  <si>
    <t>De acuerdo a lo reportado y las evidencias que se  presentan, la dependencia da por cumplida la meta.</t>
  </si>
  <si>
    <t>Secretaría General</t>
  </si>
  <si>
    <t>Secretaria General - GIT Gestión Administrativa</t>
  </si>
  <si>
    <t>SG_ADMI_1</t>
  </si>
  <si>
    <t>La estrategia para el fortalecimiento administrativo de los procesos de Gestión Bienes y Servicios aportará indirectamente a mejorar el bienestar de los servidores con la optimización de los espacios físicos de la entidad, para el desarrollo de las actividades misionales.</t>
  </si>
  <si>
    <t>6. Fortalecimiento organizacional y simplificación de procesos</t>
  </si>
  <si>
    <t>Una (1) estrategia para el fortalecimiento administrativo de los procesos de Gestión de Bienes y Servicios, finalizada.</t>
  </si>
  <si>
    <t>Planificación interna</t>
  </si>
  <si>
    <t>SG_ADMI_1.1</t>
  </si>
  <si>
    <t>Un (1) diagnóstico de elementos en bodega consolidado.</t>
  </si>
  <si>
    <t>En el primer trimestre 2021 el GIT Almacén e Inventarios, realizó una validación de los elementos en las bodegas nuevo y reintegrado, con énfasis en los Dispositivos Móviles de Captura susceptibles a ser dados de baja, teniendo en cuenta su marca y la fecha de ingreso al almacén. Con la oficina de sistemas se adelantaron reuniones solicitando el cronograma de trabajo y disponer el personal necesario para realizar la revisión, validación y diagnóstico de los elementos para identificar aquellos que deben ser dados de baja.</t>
  </si>
  <si>
    <t xml:space="preserve">El GIT Almacén e Inventarios, de acuerdo con los compromisos adquiridos, en el mes de junio se finalizó el diagnóstico de elementos en bodega consolidado, el cual arrojó un total  de 11.577 Dispositivos Móviles de Captura de las marcas Huawei y Hewlett-Packard (HP) validados por la oficina de sistemas, para ser dados de baja. Adicionalmente, se identificaron por parte del área administrativa 71 elementos del mobiliario que se encuentran en mal estado e inservibles, que se incluyeron en el diagnóstico. </t>
  </si>
  <si>
    <t>Hito finalizado en el II trimestre</t>
  </si>
  <si>
    <t>Hito terminado en el II trimestre</t>
  </si>
  <si>
    <t>Las acciones desarrolladas en el primer trimestre fortalecen la gestión de bienes y servicios en la entidad en cuanto a la identificación de necesidades y la determinación de activos en mal estado o desuso, que conlleve a depurar los inventarios, así como establecer la planeación de los mantenimientos necesarios para garantizar el cuidado y conservación de las instalaciones en DANE central. Con corte a 31 marzo se han ejecutado 61.694.940 en contratos de prestación de servicios.</t>
  </si>
  <si>
    <t>Las acciones desarrolladas fortalecen la gestión de bienes en la entidad en cuanto a la identificación de necesidades y la determinación de activos en mal estado o desuso, que derivan en la depuración de los inventarios, mediante el trámite del procedimiento de baja. Con lo anterior, se cuenta con mayores espacios de almacenamiento en las bodegas de la entidad, así como con información actualizada de los elementos tecnológicos y de mobiliario a disposición de los requerimientos operativos y de funcionamiento, para el cumplimiento de los objetivos de la entidad. El  programa de seguros ha fortalecido la gestión del proceso mediante el seguimiento al cumplimiento de reporte de siniestros a nivel nacional y las alertas  en los casos que se requieran, teniendo en cuenta que  el aumento de  la siniestralidad en el último trimestre, de igual  manera la ejecución de las actividades programadas del PMAS  también aportan de manera significativa  en el desarrollo de la misionalidad institucional.</t>
  </si>
  <si>
    <t>Las acciones desarrolladas fortalecen la gestión de bienes en la entidad logrando  identificar por parte del GIT de almacén e inventarios los bienes que se encuentran servibles no utilizables e inservibles frente a los requerimientos para los cuales fueron adquiridos;  ya sea por su desgaste, deterioro u obsolecencia .  De esta forma se podra liberar los espacios ocupados y recuperar áreas comunes, actualizar inventarios, actualizar la información contable y financiera, contribuir con la transformación de la planta física de la entidad, retirando bienes que se encuentren en estado de deterioro.
El  programa de seguros continua fortaleciendo la gestión del proceso mediante el seguimiento al cumplimiento de reporte de siniestros a nivel nacional y las alertas  en los casos que se requieran, en los meses de julio, agosto y septiembre. 
Por otra parte se viene realizando la  ejecución de las actividades programadas del PMAS , las cuales aportan de manera significativa  en el desarrollo de la misionalidad institucional. Sin embargo las actividades asociadas al contrato de puertas corredizas ya se encuentra adjudicado.</t>
  </si>
  <si>
    <t xml:space="preserve">Con el proceso de bajas finalizado, el DANE optimizó espacios de almacenamiento y actualizó los inventarios específicamente en lo relacionado con los dispositivos móviles de captura. Adicionalmente, fueron retirados de la póliza de la entidad dichos bienes y se cooperó con una entidad del nivel estatal al proporcionar bienes que aunque para el DANE no eran útiles, para la entidad beneficiaria si pueden ser empleados.
El  programa de seguros continua fortaleciendo la gestión del proceso mediante el seguimiento al cumplimiento de reporte de siniestros a nivel nacional y las alertas  en los casos que se requieran, en los meses de octubre, noviembre y diciembre de 2021.
Las actividades programadas del PMAS , se llevaron a cabo aportando de manera significativa en el desarrollo de la misionalidad institucional. </t>
  </si>
  <si>
    <t>CAPAD_2021</t>
  </si>
  <si>
    <t>Hito finalizado II trimestre 2021 de acuerdo a lo planeado, mediante la consolidación de un (1) diagnóstico de elementos en bodega.</t>
  </si>
  <si>
    <t>Meta finalizada según lo planeado. Se cumplió con el diseño e implmentaciṕon de la estrategia para el fortalecimiento administrativo de los procesos de Gestión de Bienes y Servicios.</t>
  </si>
  <si>
    <t>SG_ADMI_1.2</t>
  </si>
  <si>
    <t>Un (1) archivo de elementos clasificado y proceso de bajas finalizado.</t>
  </si>
  <si>
    <t>En el tercer trimestre se desarrollaron las gestiones pertinentes para finalizar el proceso de bajas, las cuales consistieron en elaborar y consolidar la documentación requerida: certificados de inservibilidad, archivo excel con las placas y descripción de elementos, presentación para el comité institucional de gestión y desempeño (CIGD), la sesión se llevó a cabo del 09 al 13 de septiembre con aprobación unánime de los miembros.</t>
  </si>
  <si>
    <t xml:space="preserve">En el cuarto trimestre se adelantaron las acciones tendientes a realizar la entrega de los bienes, las cuales incluyen la elaboración y firma de la resolución de baja, la publicación del aviso unico y los contactos con la entidad que manifestó interés. Dichas acciones permitieron que el día 23 de noviembre se llevara a cabo la entrega de los elementos dados de baja y se firmara el acta respectiva, con lo cual se dio por terminado el proceso. </t>
  </si>
  <si>
    <t>Hito finalizado IV trimestre 2021 de acuerdo a lo planeado, mediante la elaboración del archivo de elementos clasificado y proceso de bajas.</t>
  </si>
  <si>
    <t>SG_ADMI_1.3</t>
  </si>
  <si>
    <t>Un (1) documento de siniestralidad del programa de seguros finalizado.</t>
  </si>
  <si>
    <t>El programa de seguros del Área Administrativa, efectuó seguimiento a los siniestros que reportaron las diferentes territoriales durante los meses a corte del mes junio, ésta información fue el insumo para tramitar la reposición ante la aseguradora como resultado se elaboró el informe de siniestralidad del II trimestre 2021.</t>
  </si>
  <si>
    <t>El programa de seguros del Área Administrativa, efectuó seguimiento a los siniestros que reportaron las diferentes territoriales durante los meses a corte del mes septiembre, ésta información fue el insumo para tramitar la reposición ante la aseguradora como resultado se elaboró el informe de siniestralidad del III trimestre 2021.</t>
  </si>
  <si>
    <t>El programa de seguros del Área Administrativa, efectuó seguimiento a los siniestros que reportaron las diferentes territoriales durante los meses a corte del mes diciembre, ésta información fue el insumo para tramitar la reposición ante la aseguradora como resultado se elaboró el informe de siniestralidad del IV trimestre 2021.</t>
  </si>
  <si>
    <t>Hito finalizado IV trimestre 2021 de acuerdo a lo planeado, mediante la elaboración de un (1) documento de siniestralidad del programa de seguros.</t>
  </si>
  <si>
    <t>SG_ADMI_1.4</t>
  </si>
  <si>
    <t>Un (1) plan de mantenimiento y sostenibilidad (PMAS) aprobado.</t>
  </si>
  <si>
    <t>Para el primer trimestre se elaboró el PMAS con las actividades necesarias para conservar en buen estado de uso las instalaciones en DANE CENTRAL y se presentó en reunión para aprobación de la Coordinación Administrativa. Se realizó una inspección con el personal de mantenimiento al estado de pintura de la sede Central.</t>
  </si>
  <si>
    <t>Hito finalizado I trimestre 2021 de acuerdo a lo planeado, mediante la elaboración e implmentación de un (1) plan de mantenimiento y sostenibilidad (PMAS) aprobado</t>
  </si>
  <si>
    <t>SG_ADMI_1.5</t>
  </si>
  <si>
    <t>Un (1) plan de mantenimiento y sostenibilidad (PMAS) ejecutado.</t>
  </si>
  <si>
    <t>El GIT Servicios Administrativos cumplió con la ejecución de 49 actividades conforme a la programación de mantenimientos locativo y contratación de bienes y servicios en este segundo trimestre ( Abril, Mayo y Junio).</t>
  </si>
  <si>
    <t xml:space="preserve">El GIT Servicios Administrativos para el tercer trimestre, esta ejecutando el Plan de Mantenimiento y Sostenibilidad - PMAS, con un resultado del 96%; conforme a la programación de mantenimientos locativo y contratación de bienes y servicios para este tercer trimestre ( Julio, Agosto y Septiembre).  </t>
  </si>
  <si>
    <t xml:space="preserve">El GIT Servicios Administrativos para el cuarto trimestre, esta ejecutando el Plan de Mantenimiento y Sostenibilidad - PMAS, con un resultado del 100%; conforme a la programación de mantenimientos locativo y contratación de bienes y servicios para este cuarto trimestre (octubre, noviembre y diciembre).  </t>
  </si>
  <si>
    <t>Hito finalizado IV trimestre 2021 de acuerdo a lo planeado, mediante la elaboración y seguimiento del plan de mantenimiento y sostenibilidad (PMAS).</t>
  </si>
  <si>
    <t>SG_ADMI_2</t>
  </si>
  <si>
    <t>El contrato de intermediación comercial con CISA para la enajenación de bienes muebles de propiedad del DANE - FONDANE, contribuirá a la optimización de los espacios físicos para mejorar el bienestar de los servidores de la Entidad en desarrollo de las actividades misionales</t>
  </si>
  <si>
    <t>Un (1) contrato de intermediación comercial con CISA para la enajenación de bienes muebles, de propiedad del DANE - FONDANE, ejecutado.</t>
  </si>
  <si>
    <t>SG_ADMI_2.1</t>
  </si>
  <si>
    <t xml:space="preserve">Un (1) contrato de intermediación suscrito. </t>
  </si>
  <si>
    <t>En el segundo trimestre del año se adelantaron las gestiones encaminadas a la enajenación de  los  bienes identificados por la entidad para  subastar, como  resultado se suscribió el contrato interadministrativo de comercialización de bienes muebles   No. 010 de 2021 , entre DANE, FONDANE y CISA.</t>
  </si>
  <si>
    <t>El GIT gestión Área Administrativa recibió aceptación de la oferta  por parte de la Secretaría General el 3 de marzo como punto de partida para iniciar el proceso de elaboración de los estudios previos y sus anexos, estos documentos se remitieron a la Oficina Asesora Jurídica para revisión y ajustes, instancia que informó aprobación de la minuta y el ECO el 24 de mayo fecha en que se firmó el contrato Interadministrativo de comercialización de bienes muebles   No. 010 de 2021 , entre DANE, FONDANE y CISA.</t>
  </si>
  <si>
    <t xml:space="preserve">El GIT gestión Área Administrativa llevo a cabo el 31 de mayo la presentación de los supervisores del contrato y el equipo que apoyara la ejecución del mismo. Posteriormente, se entregó a CISA el ANEXO 2 - RELACIÓN DE BIENES SUJETOS A REGISTRO Vehículos con el registro fotográfico para el catálogo de venta de los 3 vehículos. El valor base de venta que se debe dejar es el del avalúo comercial. La Oficina Jurídica revizó y aprobo los términos de adhesión de la subasta.
Entre 01 y el 13 de septiembre se llevaron a cabo las visitas de inspección a los vehículos por parte de los interesados en su compra. Se solicitó a las áreas de Compras públicas, oficina jurídica, y de Gestión humana validar el listado de los interesados en participar en la subasta remitido por CISA. El pago de las garantías por parte de los interesados se realizó del 30 de septiembre al 01 de octubre en la cuenta dispuesta por CISA. La Subasta electrónica se llevará a cabo el día 11 de octubre. </t>
  </si>
  <si>
    <t xml:space="preserve">El area administartiva a traves de sus grupos internos de trabajo, en conjunto con CISA, llevo a cabo el pasado 11 de octubre la subasta electrónica para la venta de tres (3)  vehiculos de propiedad de DANE-FONDANE, los cuales fueron adjudicados a través de la plataforma de CISA (como consta en acta suscrita entre las partes).
Se realizo la consignacion de los recursos pendientes producto de la subasta por parte de los adjudicatarios y en conjunto con los grupos internos de trabajo de servicios administrtivos y almacen, se diligenciaron los documentos pertinentes para el traspaso de los vehiculos a los adjudicatarios, los cuales contaron con la aprobación de área juridica del DANE.
La entrega fisica de los vehiculos adjudicados se realizo conforme a los terminos de adhesión establecidos y conforme a la documentación respectiva. </t>
  </si>
  <si>
    <t xml:space="preserve">Hito finalizado II trimestre 2021 de acuerdo a lo planeado, mediante la suscripción de un (1) contrato de intermediación. </t>
  </si>
  <si>
    <t>Meta finalizada según lo planeado. Se cumplió con la suscripción y ejecución del  contrato de intermediación comercial con CISA para la enajenación de bienes muebles, de propiedad del DANE – FONDANE.</t>
  </si>
  <si>
    <t>SG_ADMI_2.2</t>
  </si>
  <si>
    <t xml:space="preserve">Un (1) informe del contrato de intermediación ejecutado. </t>
  </si>
  <si>
    <t xml:space="preserve">Se realizó  la entrega del informe del Contrato Interadministrativo N° 010 de 2021, con corte al 30 de septiembre de 2021; donde se describe los datos principales y los hechos más relevantes para el desarrollo del mismo, estructurado en 4 partes, en primer lugar, se plantea el contexto, seguido de los datos contractuales, el resumen de la ejecución y desembolsos efectuados con sus correspondientes anexos: (Cronograma de subastas octubre y los Términos de adhesión información general y declaraciones del cliente para la subasta) </t>
  </si>
  <si>
    <t xml:space="preserve">Se realizó  la entrega final del informe del Contrato Interadministrativo N° 010 de 2021, con corte al 30 de diciembre de 2021; donde se describe los datos principales y los hechos más relevantes para el desarrollo del mismo, estructurado en 4 partes, en primer lugar, se plantea el contexto, seguido de los datos contractuales, el resumen de la ejecución y desembolsos efectuados con sus correspondientes anexos: (Cronograma de subastas octubre, Términos de adhesión información general y declaraciones del cliente, acta de Adjudicación General de la Subasta y el  Informe General de la Subasta DANE-FONDANE) </t>
  </si>
  <si>
    <t xml:space="preserve">Hito finalizado IV trimestre 2021 de acuerdo a lo planeado, mediante la elaboración del informe del contrato de intermediación. </t>
  </si>
  <si>
    <t>Secretaria General - GIT Financiera</t>
  </si>
  <si>
    <t>SG_FIN_1</t>
  </si>
  <si>
    <t xml:space="preserve">El proceso de control y seguimiento para la gestión financiera DANE - FONDANE, aportará al cumplimiento de la estrategia de gestión pública admirable, teniendo en cuenta que  se desarrollaran acciones relacionadas con la gestión de calidad para el fortalecimiento de la cadena de valor de la entidad en términos financieros. </t>
  </si>
  <si>
    <t>Un (1) proceso de control y seguimiento para la gestión financiera DANE - FONDANE, aplicado.</t>
  </si>
  <si>
    <t>SG_FIN_1.1</t>
  </si>
  <si>
    <t xml:space="preserve">Doce (12) listas de chequeo de la elaboración y presentación de las conciliaciones definidas en el Manual de Políticas Contables, verificadas. </t>
  </si>
  <si>
    <t xml:space="preserve">Se realizó la verificación mediante lista de chequeo de la elaboración y presentación de las conciliaciones contables enviadas por correo electrónico de los periodos correspondientes a Enero, Febrero y Marzo de 2021. </t>
  </si>
  <si>
    <t xml:space="preserve">Se realizó la verificación mediante lista de chequeo de la elaboración y presentación de las conciliaciones contables enviadas por correo electrónico de los periodos correspondientes a Abril, Mayo y Junio de 2021. </t>
  </si>
  <si>
    <t xml:space="preserve">Se realizó la verificación mediante lista de chequeo de la elaboración y presentación de las conciliaciones contables enviadas por correo electrónico de los periodos correspondientes a julio, agosto y septiembre de 2021. </t>
  </si>
  <si>
    <t xml:space="preserve">Se realizó la verificación mediante lista de chequeo de la elaboración y presentación de las conciliaciones contables enviadas por correo electrónico de los periodos correspondientes a octubre, noviembre y diciembre de 2021. </t>
  </si>
  <si>
    <t>Se realizó la verificación mediante lista de chequeo de la elaboración y presentación de las conciliaciones contables enviadas por correo electrónico de los periodos correspondientes a Enero, Febrero y Marzo de 2021. 
Se realizó elaboración  y publicación del Estado Financiero y sus notas contables correspondiente al periodo de Diciembre de la vigencia 2020. 
Se elaboraron y publicaron 8 informes de ejecución presupuestal 4 DANE y 4 FONDANE correspondientes a los periodos de Diciembre 2020, Enero, Febrero y Marzo 2021. 
Se elaboraron 3 informes en donde se evidencia la programación y ejecución de PAC correspondientes a los periodos de Enero, Febrero y Marzo de 2021.</t>
  </si>
  <si>
    <t xml:space="preserve">Se realizó la verificación mediante lista de chequeo de la elaboración y presentación de las conciliaciones contables enviadas por correo electrónico de los periodos correspondientes a Abril, Mayo y Junio de 2021. 
Se elaboraron y publicaron 10 Estados Financieros correspondientes a los meses de Enero, Febrero, Marzo, Abril y Mayo de 2021.
Se elaboraron y publicaron 6 informes de ejecución presupuestal 3 DANE y 3 FONDANE correspondientes a los periodos de Abril, Mayo y Junio de 2021.
Se elaboraron 3 informes en donde se evidencia la programación y ejecución de PAC correspondientes a los periodos de Abril, Mayo y Junio de 2021. 
 </t>
  </si>
  <si>
    <t xml:space="preserve">Se realizó la verificación mediante lista de chequeo de la elaboración y presentación de las conciliaciones contables enviadas por correo electrónico de los periodos correspondientes a Julio, agosto y septiembre de 2021. 
Se elaboraron y publicaron 4 Estados financieros DANE y FONDANE correspondientes a los periodos de Junio y julio de 2021.
Se elaboraron y publicaron 4 informes de ejecución presupuestal 2 DANE y 2 FONDANE correspondientes a los periodos de julio y agosto de 2021. 
Se elaboraron 3 informes en donde se evidencia la programación y ejecución de PAC correspondientes a los periodos de julio, agosto y desptiembre de 2021.  </t>
  </si>
  <si>
    <t xml:space="preserve"> Se realizó la verificación mediante lista de chequeo de la elaboración y presentación de las conciliaciones contables enviadas por correo electrónico de los periodos correspondientes a octubre, noviembre y diciembre de 2021. 
Se elaboraron y publicaron 8 Estados financieros DANE y FONDANE correspondientes a los periodos de agosto, septiembre, octubre y noviembre  de 2021.
Se elaboraron y publicaron 6 informes de ejecución presupuestal 2 DANE y 2 FONDANE correspondientes a los periodos de septiembre, octubre y noviembre  de 2021.
Se elaboraron 3 informes en donde se evidencia la programación y ejecución de PAC correspondientes a los periodos de octubre, noviembre y diciembre de 2021.</t>
  </si>
  <si>
    <t xml:space="preserve"> FORTALECIMIENTO DE LA CAPACIDAD TECNICA Y ADMINISTRATIVA </t>
  </si>
  <si>
    <t xml:space="preserve"> Documentos de planeación </t>
  </si>
  <si>
    <t xml:space="preserve"> C-0499-1003-6-0-0499054-02 </t>
  </si>
  <si>
    <t xml:space="preserve">Hito finalizado IV trimestre 2021 de acuerdo a lo planeado, mediante las gestiones de verificación realizadas mediante listas de chequeo de la elaboración y presentación de las conciliaciones definidas en el Manual de Políticas Contables. </t>
  </si>
  <si>
    <t>Meta finalizada según lo planeado. Se cumplió con las gestiones realizadas al proceso de control y seguimiento para la gestión financiera DANE – FONDANE.</t>
  </si>
  <si>
    <t>SG_FIN_1.2</t>
  </si>
  <si>
    <t>Veinticuatro (24) estados financieros (12 DANE - 12 FONDANE), elaborados.</t>
  </si>
  <si>
    <t xml:space="preserve">Se realizó elaboración  y publicación del Estado Financiero y sus notas contables correspondiente al periodo de Diciembre de la vigencia 2020. </t>
  </si>
  <si>
    <t xml:space="preserve">Se elaboraron y publicaron 10 Estados Financieros correspondientes a los meses de Enero, Febrero, Marzo, Abril y Mayo de 2021. </t>
  </si>
  <si>
    <t xml:space="preserve">Se elaboraron y publicaron 4 Estados financieros DANE y FONDANE correspondientes a los periodos de junio y julio de 2021. </t>
  </si>
  <si>
    <t>Se elaboraron y publicaron 8 Estados financieros DANE y FONDANE correspondientes a los periodos de agosto, septiembre, octubre y noviembre  de 2021.</t>
  </si>
  <si>
    <t>Hito finalizado IV trimestre 2021 de acuerdo a lo planeado, mediante las gestiones de verificación realizadas a los estados financieros (DANE - FONDANE).</t>
  </si>
  <si>
    <t>SG_FIN_1.3</t>
  </si>
  <si>
    <t>Veinticuatro (24) informes de ejecución presupuestal (12 DANE - 12 FONDANE), elaborados.</t>
  </si>
  <si>
    <t xml:space="preserve">Se elaboraron y publicaron 8 informes de ejecución presupuestal 4 DANE y 4 FONDANE correspondientes a los periodos de Diciembre 2020, Enero, febrero y Marzo 2021. </t>
  </si>
  <si>
    <t xml:space="preserve">Se elaboraron y publicaron 6 informes de ejecución presupuestal 3 DANE y 3 FONDANE correspondientes a los periodos de Abril, Mayo y Junio de 2021. </t>
  </si>
  <si>
    <t xml:space="preserve">Se elaboraron y publicaron 4 informes de ejecución presupuestal 2 DANE y 2 FONDANE correspondientes a los periodos de julio y agosto de 2021. </t>
  </si>
  <si>
    <t>Se elaboraron y publicaron 6 informes de ejecución presupuestal 2 DANE y 2 FONDANE correspondientes a los periodos de septiembre, octubre y noviembre  de 2021.</t>
  </si>
  <si>
    <t>Hito finalizado IV trimestre 2021 de acuerdo a lo planeado, mediante la elaboración de los informes mensuales de ejecución presupuestal (DANE -  FONDANE).</t>
  </si>
  <si>
    <t>SG_FIN_1.4</t>
  </si>
  <si>
    <t xml:space="preserve">Doce (12) informes de seguimiento a la programación y ejecución PAC DANE, elaborados. </t>
  </si>
  <si>
    <t>Se elaboraron 3 informes en donde se evidencia la programación y ejecución de PAC correspondientes a los periodos de Enero, Febrero y Marzo de 2021.</t>
  </si>
  <si>
    <t xml:space="preserve">Se elaboraron 3 informes en donde se evidencia la programación y ejecución de PAC correspondientes a los periodos de Abril, Mayo y Junio de 2021. </t>
  </si>
  <si>
    <t xml:space="preserve">Se elaboraron 3 informes en donde se evidencia la programación y ejecución de PAC correspondientes a los periodos de julio, agosto y septiembre de 2021. </t>
  </si>
  <si>
    <t>Se elaboraron 3 informes en donde se evidencia la programación y ejecución de PAC correspondientes a los periodos de octubre, noviembre y diciembre de 2021.</t>
  </si>
  <si>
    <t xml:space="preserve">Hito finalizado IV trimestre 2021 de acuerdo a lo planeado, mediante la elaboración de  los informes mensuales de seguimiento a la programación y ejecución PAC DANE. </t>
  </si>
  <si>
    <t>SG_FIN_2</t>
  </si>
  <si>
    <t>10. Gestión documental</t>
  </si>
  <si>
    <t>Un (1) proceso de control y seguimiento a PQRSD del proceso de Gestión Financiera, aplicado.</t>
  </si>
  <si>
    <t>SG_FIN_2.1</t>
  </si>
  <si>
    <t xml:space="preserve">Once (11) informes de seguimiento y control a las solicitudes de PQRSD, finalizados. </t>
  </si>
  <si>
    <t>Se generaron 2 informes de seguimiento de PQRSD del proceso, correspondientes a los periodos de Enero y Febrero, identificando 40 radicados entre peticiones y documentos informativos de los cuales la mayoría recibieron respuesta dentro de los términos. los demás se relacionaron como documentos de apoyo y no requerían respuesta.</t>
  </si>
  <si>
    <t>Se generaron 3 informes de seguimiento de PQRSD del proceso, correspondientes a los periodos de Marzo Abril y Mayo, identificando radicados entre peticiones y documentos informativos de los cuales la mayoría recibieron respuesta dentro de los términos. los demás se relacionaron como documentos de apoyo y no requerían respuesta.</t>
  </si>
  <si>
    <t>Se generaron 3 informes de seguimiento de PQRSD del proceso, correspondientes a los periodos de julio, agosto y septiembre, identificando radicados entre peticiones y documentos informativos de los cuales la mayoría recibieron respuesta dentro de los términos. Los demás se relacionaron como documentos de apoyo y no requerían respuesta.</t>
  </si>
  <si>
    <t>Se generaron 3 informes de seguimiento de PQRSD del proceso, correspondientes a los periodos de septiembre, octubre y noviembre, identificando radicados entre peticiones y documentos informativos de los cuales la mayoría recibieron respuesta dentro de los términos. Los demás se relacionaron como documentos de apoyo y no requerían respuesta.</t>
  </si>
  <si>
    <t>Para el primer trimestre del año se realizó la actualización de las TRD del Grupo Interno de Trabajo de Tesorería aclarando que hay dos tipos documentales que no pertenecen a la gestión del GIT, según las instrucciones dadas por Gestión Documental el pasado 10/02/2021 como lo evidencia el correo electrónico. 
Se generaron 2 informes de seguimiento de PQRSD del proceso, correspondientes a los periodos de Enero y Febrero, identificando 40 radicados entre peticiones y documentos informativos de los cuales la mayoría recibieron respuesta dentro de los términos. los demás se relacionaron como documentos de apoyo y no requerían respuesta.</t>
  </si>
  <si>
    <t>Se generaron 3 informes de seguimiento de PQRSD del proceso, correspondientes a los periodos de julio, agosto y septiembre, identificando radicados entre peticiones y documentos informativos de los cuales la mayoría recibieron respuesta dentro de los términos. los demás se relacionaron como documentos de apoyo y no requerían respuesta.</t>
  </si>
  <si>
    <t xml:space="preserve">Se generaron 3 informes de seguimiento de PQRSD del proceso, correspondientes a los periodos de septiembre, octubre y noviembre, identificando radicados entre peticiones y documentos informativos de los cuales la mayoría recibieron respuesta dentro de los términos. Los demás se relacionaron como documentos de apoyo y no requerían respuesta, dando cumplimiento a lo establecido en la meta para un total de 11 informes generados. </t>
  </si>
  <si>
    <t xml:space="preserve">Hito finalizado IV trimestre 2021 de acuerdo a lo planeado, mediante la elaboración de  los informes mensuales de seguimiento y control a las solicitudes de PQRSD. </t>
  </si>
  <si>
    <t>Meta finalizada según lo planeado. Se cumplió mediante las gestiones realizadas al control y seguimiento a PQRSD del proceso de Gestión Financiera.</t>
  </si>
  <si>
    <t>Secretaria General - GIT Gestión Humana</t>
  </si>
  <si>
    <t>PO_SG_GH_1</t>
  </si>
  <si>
    <t>Las actividades de formación en temas misionales de la entidad, aportarán en un  2,59% al cumplimiento del objetivo estratégico de mejorar el bienestar, las competencias y las habilidades de los servidores. 
Las temáticas en que se capaciten los servidores contribuirán al buen desempeño de las actividades misionales.</t>
  </si>
  <si>
    <t>Un (1) contrato de actividades de formación para fortalecer las competencias y capacidades técnicas de los servidores en temas misionales, ejecutado.</t>
  </si>
  <si>
    <t>Plan Estratégico Institucional (PEI)  2019 – 2022</t>
  </si>
  <si>
    <t>PO_SG_GH_1.1</t>
  </si>
  <si>
    <t>Un (1) documento de los requerimientos técnicos para contratación de la capacitación, elaborado.</t>
  </si>
  <si>
    <t xml:space="preserve">El GIT Área de Gestión Humana realizó el documento de los requerimientos técnicos para la contratación de la capacitación. </t>
  </si>
  <si>
    <t>El GIT Área de Gestión Humana realizó el documento de requerimientos técnicos para el contrato de actividades de formación para fortalecer las competencias y capacidades técnicas de los servidores en temas misionales, ejecutado.</t>
  </si>
  <si>
    <t>Una vez suscrito el convenio se dio inicio con la recepción de las fichas de los cursos y hojas de vida de los docentes,  estableciendo fechas para la ejecución de los cursos.</t>
  </si>
  <si>
    <t>El Área de Gestión Humana a través de la Universidad Nacional ha ejecutado el contrato de actividades de formación para fortalecer las competencias y capacidades técnicas de los servidores en temas misionales acorde con lo programado.</t>
  </si>
  <si>
    <t>El contrato de actividades de formación para fortalecer las competencias y capacidades técnicas de los servidores en temas misionales, fue ejecutado por la Universidad Nacional de acuerdo con el cronograma establecido, finalizando con la entrega del 4 informe en el mes de diciembre de 2021.</t>
  </si>
  <si>
    <t>Hito finalizado I trimestre 2021 de acuerdo a lo planeado, mediante la elaboración de un (1) documento de los requerimientos técnicos para contratación de la capacitación.</t>
  </si>
  <si>
    <t>Meta finalizada según lo planeado. Se cumplió mediante la ejecución de las actividades de formación para fortalecer las competencias y capacidades técnicas de los servidores en temas misionales.</t>
  </si>
  <si>
    <t>PO_SG_GH_1.2</t>
  </si>
  <si>
    <t>Un (1) contrato interadministrativo para la prestación de servicios de capacitación perfeccionado.</t>
  </si>
  <si>
    <t>No se presenta avance en el hito</t>
  </si>
  <si>
    <t xml:space="preserve"> GIT de Desarrollo de Personal y la Oficina Asesora Jurídica gestionaron la firma del contrato interadministrativo con la Universidad Nacional con el objeto de Contratar el Servicio de entrenamiento y aprendizaje dirigido a los servidores del Departamento Administrativo Nacional de Estadística DANE, para fortalecer sus competencias en el levantamiento de la información con calidad, cobertura y oportunidad, que les permita gestionar bases de datos, depurar la información estadística, planificar operaciones, recolectar la información y así contribuir al cumplimiento de la misión institucional </t>
  </si>
  <si>
    <t>Hito finalizado II trimestre 2021 de acuerdo a lo planeado, mediante la suscripción de un (1) contrato interadministrativo para la prestación de servicios de capacitación perfeccionado.</t>
  </si>
  <si>
    <t>PO_SG_GH_1.3</t>
  </si>
  <si>
    <t>Un (1) informe de la ejecución del contrato elaborado, con el registro de actividades realizadas.</t>
  </si>
  <si>
    <t>Durante el mes de junio el GIT Desarrollo de Personal con el acompañamiento de la DIMPE y DIRPEN  adelantó la revisión de las fichas del contenido de los cursos entregados por la UNAL.
El 17 de junio se dio inicio al curso R Nivel básico compuesto por 16 horas</t>
  </si>
  <si>
    <t>El Área de Gestión Humana través de la Universidad Nacional tiene a disposicion  dos informes de ejecución  con todos sus anexos de los ocho (8) cursos realizados durante el tercer trimestre de 2021.</t>
  </si>
  <si>
    <t>En el mes de noviembre la Universidad Nacional - UN, culminó la ejecución de las actividades definidas para el fortalecimiento de las competencias laborales de los servidores del DANE. 
Se cuenta con 4 informes sobre la ejecución del contrato.</t>
  </si>
  <si>
    <t>Hito finalizado IV trimestre 2021 de acuerdo a lo planeado, mediante la elaboración de un (1) informe de la ejecución del contrato elaborado, con el registro de actividades realizadas.</t>
  </si>
  <si>
    <t>PO_DICE_1</t>
  </si>
  <si>
    <t>Esta meta contribuye a la reformulación del proyecto de inversión de DIMCE que permita el fortalecimiento de la difusión de la información estadística producida por el DANE Nacional para el 2022</t>
  </si>
  <si>
    <t>1. Planeación Institucional</t>
  </si>
  <si>
    <t>Un (1) proyecto de inversión 2022 de DIMCE, formulado</t>
  </si>
  <si>
    <t>PO_DICE_1.1</t>
  </si>
  <si>
    <t>Un (1) análisis con la identificación de las necesidades para el fortalecimiento de la difusión de la información estadística finalizado</t>
  </si>
  <si>
    <t>Se realizó la entrega del documento "anteproyecto de presupuesto para el proyecto de inversión 2022". En este documento se encuentra la definición de productos, actividades y recursos de inversión necesarios el día 15 de marzo de 2021.</t>
  </si>
  <si>
    <t xml:space="preserve">Se realizó la entrega del documento "anteproyecto de presupuesto para el proyecto de inversión 2022". En este documento se encuentra la definición de productos, actividades y recursos de inversión necesarios. </t>
  </si>
  <si>
    <t xml:space="preserve">Se entrega finalizado y aprobada la ampliación del proyecto de inversión hasta el 2022. </t>
  </si>
  <si>
    <t>Hito finalizado I trimestre 2021 de acuerdo a lo planeado, mediante la elaboración de un (1) análisis con la identificación de las necesidades para el fortalecimiento de la difusión de la información estadística.</t>
  </si>
  <si>
    <t>Meta finalizada según lo planeado. Se cumplió con la formulación de un (1) proyecto de inversión 2022.</t>
  </si>
  <si>
    <t>PO_DICE_1.2</t>
  </si>
  <si>
    <t xml:space="preserve">Un (1) proyecto de inversión finalizado </t>
  </si>
  <si>
    <t>Se realizan mesas de trabajo con la Oficina Asesora de Planeación para la revisión del anteproyecto para iniciar los tramites respectivos para la aprobación del proyecto por parte del Departamento Nacional de Planeación.</t>
  </si>
  <si>
    <t xml:space="preserve">El anteproyecto que tenía como objetivo ampliar el horizonte del proyecto de inversión “FORTALECIMIENTO DE LA DIFUSIÓN DE LA INFORMACIÓN ESTADÍSTICA PRODUCIDA POR EL DANE” hasta el 2022, fue aprobado por el Departamento Nacional de Planeación.  Se entrega como evidencia la Ficha EBI del Sistema Unificado de Inversiones y Finanzas Publicas – SUIFP. </t>
  </si>
  <si>
    <t>Hito finalizado II trimestre 2021 de acuerdo a lo planeado, mediante la elaboración de un (1) proyecto de inversión para la vigencia 2022.</t>
  </si>
  <si>
    <t>PO_DICE_2</t>
  </si>
  <si>
    <t>Tiene como objetivo realizar la planeación anual para el cumplimiento de las metas del Plan Estratégico Institucional.</t>
  </si>
  <si>
    <t>Dos (2) planes institucionales, formulados</t>
  </si>
  <si>
    <t>PO_DICE_2.1</t>
  </si>
  <si>
    <t>Una (1) formulación finalizado</t>
  </si>
  <si>
    <t>Se formularon las actividades e indicadores para:
Plan Anticorrupción y Atención al Ciudadano 
Plan de Acción DICE 2021- 2022
Una vez aprobado y por solicitud de la Oficina Asesora de Planeación se realizó la publicación de los planes en la pagina web de la entidad.</t>
  </si>
  <si>
    <t>Se entregó la formulación de las actividades e indicadores para:
Plan Anticorrupción y Atención al Ciudadano 
Plan de Acción DICE 2021- 2022
Una vez aprobado y por solicitud de la Oficina Asesora de Planeación se realizó la publicación de los planes en la pagina web de la entidad.</t>
  </si>
  <si>
    <t xml:space="preserve">De conformidad con la formulación e implementación de los Planes Institucionales, se entregan las matrices de seguimiento que evidencian las acciones ejecutadas para el cumplimiento de las metas propuestas. </t>
  </si>
  <si>
    <t>Servicio de información implementado</t>
  </si>
  <si>
    <t>Hito finalizado I trimestre 2021 de acuerdo a lo planeado, mediante la formulación de un plan institucional</t>
  </si>
  <si>
    <t>Meta finalizada según lo planeado. Se cumplió mediante la formulación y seguimiento a dos (2) planes institucionales.</t>
  </si>
  <si>
    <t>PO_DICE_2.2</t>
  </si>
  <si>
    <t>Una (1) matriz de seguimiento finalizada</t>
  </si>
  <si>
    <t>Se realiza el primer seguimiento al cumplimiento de las metas del plan de acción, este fue presentado en comité directivo el día martes 20 de abril.</t>
  </si>
  <si>
    <t>Se realizó el segundo seguimiento al cumplimiento de las metas del plan de acción (II trimestre)  y el primer seguimiento a la ejecución de las metas del Plan de Anticorrupción y Atención al Ciudadano (I cuatrimestre).</t>
  </si>
  <si>
    <t>Se realizó el tercer seguimiento al cumplimiento de las metas del plan de acción (II trimestre)  y el segundo seguimiento a la ejecución de las metas del Plan de Anticorrupción y Atención al Ciudadano (I cuatrimestre).</t>
  </si>
  <si>
    <t>Se realizó el tercer seguimiento al cumplimiento de las metas del plan de acción (III trimestre)  y el segundo seguimiento a la ejecución de las metas del Plan de Anticorrupción y Atención al Ciudadano (IV cuatrimestre).</t>
  </si>
  <si>
    <t>Hito finalizado IV trimestre 2021 de acuerdo a lo planeado, mediante el control a la matriz de seguimiento finalizada</t>
  </si>
  <si>
    <t>PO_DICE_3</t>
  </si>
  <si>
    <t>La meta contribuye al objetivo específico dado que contribuye en la producción del material para el registro de las encuestas realizadas y así  asegurar la calidad estadística en procesos y resultados.</t>
  </si>
  <si>
    <t>Un (1) reporte mensual con la información de las impresiones realizadas en el marco de las operaciones estadísticas producidas por el DANE, finalizado</t>
  </si>
  <si>
    <t xml:space="preserve">Plan Estratégico Institucional (PEI)  2019 – 2022 </t>
  </si>
  <si>
    <t>PO_DICE_3.1</t>
  </si>
  <si>
    <t xml:space="preserve">El  Grupo Interno de Trabajo del Taller de Ediciones realizó la entrega del informe con el reporte de impresiones realizadas durante los meses de enero, febrero y marzo. </t>
  </si>
  <si>
    <t>El  Grupo Interno de Trabajo del Taller de Ediciones realizó la entrega del informe con el reporte de impresiones realizadas durante los meses de abril, mayo y junio.</t>
  </si>
  <si>
    <t xml:space="preserve">El  Grupo Interno de Trabajo del Taller de Ediciones realizó la entrega del informe con el reporte de impresiones realizadas durante los meses de julio, agosto y septiembre. </t>
  </si>
  <si>
    <t>Se entrega reporte para los meses de enero, febrero y marzo con la información de las impresiones realizadas en el marco de las operaciones estadísticas producidas por el DANE.</t>
  </si>
  <si>
    <t>Se entrega reporte para los meses de abril, mayo y junio con la información de las impresiones realizadas en el marco de las operaciones estadísticas producidas por el DANE.</t>
  </si>
  <si>
    <t>El  Grupo Interno de Trabajo del Taller de Ediciones ha realizado las entregas del informe con el reporte de impresiones realizadas mensualmente durante la vigencia 2021.</t>
  </si>
  <si>
    <t>FORTALECIMIEINTO CAPACIDAD TÉCNICA Y ADMINISTRATIVA</t>
  </si>
  <si>
    <t>COM_2021_SIA</t>
  </si>
  <si>
    <t>Meta finalizada según lo planeado. Se cumplió las gestiones realizadas en los reportes mensual con la información de las impresiones realizadas en el marco de las operaciones estadísticas producidas por el DANE.</t>
  </si>
  <si>
    <t>PO_DIRPEN_1</t>
  </si>
  <si>
    <t>Contar con un mayor número de bases de microdatos anonimizadas, que garanticen la confidencialidad de la fuente, incentiva la articulación entre los miembros del SEN.  Esto promueve el fortalecimiento de la capacidad estadística al ampliar la disponibilidad de información estadística útil y que responda a las necesidades de información para la toma de decisiones requerida por investigadores, entidades públicas del orden nacional y territorial.</t>
  </si>
  <si>
    <t>Dos (2) bases de microdatos anonimizadas</t>
  </si>
  <si>
    <t>PO_DIRPEN_1.1</t>
  </si>
  <si>
    <t>El GIT ha realizado revisión de riesgos y ataque a bases de datos relacionados con requerimientos hechos por comunidades indígenas en la MPC.   Se han presentado reportes de dichos análisis de riesgos, ataque y recomendaciones para la anonimización de datos requerido ante el comité de reserva de la entidad.  También se ha realizado un ejercicio exploratorio de las técnicas de anonimización que pueden ser aplicadas a bases de datos tipo panel, esto orientado a dar respuesta a inquietudes presentadas por los equipos de la ELCO y la EMSB.</t>
  </si>
  <si>
    <t>Se atienden requerimientos de la mesa permanente de concertación indígena para el ajuste de las bases de datos anonimizadas en dicha mesa.  Se avanza con los ejercicios de  anonimización de la muestra de datos del Censo de Población la cual se busca compartir con IPUMS.</t>
  </si>
  <si>
    <t>En Julio continuaron los ejercicios de definición metodológica de la anonimización de las bases de datos requeridas en el marco de la Mesa Permanente de Concertación, se realizan ajustes a la Nota Técnica elaborada en este proceso. En Agosto se realizaron los ejercicios de análisis de la base de datos de muestra del CNPV 2018 requerido por IPUMS, se elaboró un documento con los principales hallazgos de este análisis. En agosto también se realizan ejercicios de revisión y ajuste de los códigos en SAS desarrollados para la anonimización del Censo de Edificaciones en 2020.  En Septiembre se continúo los ejercicios de revisión de las bases IPUMS frente a las bases anonimizadas del CNPV2018.</t>
  </si>
  <si>
    <t>En octubre continúan los ejercicios de análisis de la base de datos de muestra del CNPV 2018 requerido por IPUMS, se elaboró un documento con los principales hallazgos de este análisis. Entre noviembre y diciembre no se atienden requerimientos adicionales en temas de anonimización.</t>
  </si>
  <si>
    <t>Con los ejercicios de análisis de riesgos y ataque realizados a las bases de datos requeridos por la MPC se ha identificado los mecanismos de anonimización de datos más adecuados para dar respuesta a los requerimientos planteados por las comunidades indígenas al DANE.</t>
  </si>
  <si>
    <t xml:space="preserve">
Se atienden requerimientos de la mesa permanente de concertación indígena para el ajuste de las bases de datos anonimizadas.  Se atiende requerimiento de la Dirección de Censos y Demografías de revisión de bases de datos IPUMS. Se atienden requerimientos del equipo del Censo de Edificaciones y la Oficina de Sistemas relacionados con la revisión de los algoritmos de anonimización del Censo de Edificaciones realizados en 2020.
</t>
  </si>
  <si>
    <t>Debido al incidente informático ya conocido por la opinión publica quedó pendiente la selección de la muestra a utilizar en pruebas, esta meta se finalizaría en el Plan de Acción 2022 a través de la meta un programa de Fortalecimiento de RRAA implementado</t>
  </si>
  <si>
    <t>Bases de microdatos anonimizados</t>
  </si>
  <si>
    <t>C-0401-1003-26-0-0401091-02</t>
  </si>
  <si>
    <t>UAD_2021_BMA</t>
  </si>
  <si>
    <t>Los archivos dispuestos en el repositorio establecido para el efecto por Oplan difieren del hito previsto: "Dos (2) bases de microdatos anonimizadas", decir del acceso a las bases de datos esperadas y no identificadas, por parte de los usuarios.</t>
  </si>
  <si>
    <t>No se dispone evidencia adecuada de la meta "Dos (2) bases de microdatos anonimizadas" en el repositorio establecidos por Oplan para este seguimiento. La OCI recomienda Precisar los hitos, subproductos o entregables necesarios y suficientes para lograr la meta de manera inequívoca para facilitar la verificación de su evidencia.</t>
  </si>
  <si>
    <t>PO_DIRPEN_2</t>
  </si>
  <si>
    <t>El seguimiento a los planes de mejoramiento aporta al 100% al cumplimiento del objetivo estratégico de asegurar la calidad estadística en procesos y resultados, puesto que contribuye a la mejora continua del proceso estadístico a través de la verificación de las acciones formuladas por parte de los responsables de las operaciones estadísticas para subsanar los hallazgos encontrados en el proceso de evaluación de la calidad</t>
  </si>
  <si>
    <t>Cuarenta (40) operaciones estadísticas con seguimiento de plan de mejoramiento, para identificar el nivel de cumplimiento de las acciones propuestas y subsanar las debilidades del proceso estadístico, realizado</t>
  </si>
  <si>
    <t>Plan Estratégico Institucional PEI 2019-2022</t>
  </si>
  <si>
    <t>PO_DIRPEN_2.1</t>
  </si>
  <si>
    <t>Cuarenta (40) formatos de seguimiento finalizados</t>
  </si>
  <si>
    <t>En el marco del esquema de evaluación y certificación de la calidad estadística, el GIT Calidad Estadística realiza vigilancia de las operaciones estadísticas certificadas, asimismo, de acuerdo con el Documento de Condiciones para la Evaluación y la Certificación Estadística, numeral 9 “Reporte del Desarrollo del Proceso Estadístico”, anualmente los responsables deben presentar el resultado de su ejercicio de autoevaluación, con el propósito de entre otros aspectos soportar la implementación de mejoras en la producción estadística.  
Seguimientos Operaciones Estadísticas DANE:
*Durante el primer trimestre de la vigencia 2021 se construyeron y notificaron presentaciones para cada uno de los Grupos Internos de Trabajo de la Dirección de Metodología y Producción Estadística (DIMPE) y para la Dirección de Censos y Demografía (DCD), incluyendo el estado actual y el cronograma detallado de los seguimientos a las operaciones estadísticas certificadas  y el plan de intervención para las operaciones estadísticas no certificadas.
*Se realizaron requerimientos de información para  7 operaciones estadísticas del DANE,
Seguimientos Operaciones Estadísticas Entidades SEN:
*Se realizaron requerimientos de información para 10 operaciones estadísticas certificadas de Entidades SEN,</t>
  </si>
  <si>
    <t>En el marco del Esquema de Evaluación y Certificación de la Calidad Estadística se ejecuta vigilancia a las operaciones estadísticas certificadas en las vigencias 2018, 2019 y 2020, por medio del seguimiento a los planes de mejoramiento establecidos en los formatos de declaración de no conformidades. Durante el segundo trimestre de la vigencia 2021 se revisaron las evidencias entregadas por los responsables de 5 operaciones estadísticas de Entidades SEN y de 10 operaciones estadísticas del DANE.
Así mismo se desarrollaron mesas de trabajo con los responsables de los Grupos Internos de Trabajo de DIMPE, para validar el estado y avance de los planes de mejoramiento, validando el estado de las acciones para 17 operaciones estadísticas.
Se elaboraron y notificaron a la Dirección General reportes del estado de seguimiento de los planes de mejoramiento generados de las evaluaciones de la calidad a las operaciones estadísticas del DANE, de la siguiente manera:
*Abril: Diagnóstico sobre la evolución de las acciones establecidas para las no conformidades generadas de las evaluaciones de la calidad estadística (correspondientes a los años 2018 y 2019), en comparación con los resultados de la vigencia 2020, describiendo aspectos reiterativos.
*Mayo: Resultados de seguimiento  a 9 operaciones estadísticas (2 evaluadas en la vigencia 2018 y 7 evaluadas en la vigencia 2019).
*Junio: Resultados de los seguimientos realizados a 5 operaciones estadísticas (1 evaluada en la vigencia 2020, y 4 evaluadas en la vigencia 2019).</t>
  </si>
  <si>
    <t xml:space="preserve">En el marco del Esquema de Evaluación y Certificación de la Calidad Estadística se ejecuta vigilancia a las operaciones estadísticas certificadas en las vigencias 2018, 2019 y 2020, por medio del seguimiento a los planes de mejoramiento establecidos en los formatos de identificación de evidencias, de la siguiente manera: 
*Entidades SEN: Durante el tercer trimestre del año se solicitó requerimientos de información a supersubsidio familiar, Ideam, Migración Colombia, Banco de la República y Ministerio de Educación;  *Se realizó seguimiento Variables Hidrológicas, ENDS, IPE, MINTIC, MEN, MIGRACIÓN COLOMBIA  desarrollando mesas de trabajo con los grupos internos de trabajo de Migración Colombia y MEN. 
*Se finaliza plan de mejoramiento de ANI, AUNAP, REMESAS, COLOCACIÓN
DANE
*Se realizó seguimiento a las condiciones establecidas por el Comité de Certificación para ampliar el alcance de la Certificación de 2 operaciones estadísticas.
*Se revisaron las evidencias reportadas sobre los planes de mejoramiento de 3 operaciones estadísticas
*Se desarrolló diagnóstico de las correcciones y acciones correctivas suscritas ante el GIT Calidad Estadística en los Formatos de Declaración de No Conformidades con respecto a las suscritas ante la Oficina de Control Interno para 8 operaciones estadísticas.
Los resultados de las actividades relacionadas previamente fueron incluidos y notificados a la Dirección General en los reportes del estado de seguimiento de los planes de mejoramiento generados de las evaluaciones de la calidad a las operaciones estadísticas del DANE correspondientes a los meses de julio, agosto y septiembre de 2021.
</t>
  </si>
  <si>
    <t xml:space="preserve">En el marco del Esquema de Evaluación y Certificación de la Calidad Estadística se ejecuta vigilancia a las operaciones estadísticas certificadas en las vigencias 2018, 2019 y 2020, por medio del seguimiento a los planes de mejoramiento establecidos en los formatos de identificación de evidencias, de la siguiente manera: 
ENTIDADES SEN
Durante el cuarto trimestre se realizó el seguimiento y el acompañamiento a las condiciones establecidas en los PM de la Superintendencia del Subsidio Familiar, Migración Colombia, Ministerio de Educación,  realizando mesas de trabajo con los responsables de las Operaciones Estadísticas.
Se realizó la revisión a las evidencias enviadas.
DANE
*Se realizó seguimiento a las condiciones establecidas por el Comité de Certificación para ampliar el alcance de la Certificación de 3 operaciones estadísticas.
*Se inició el seguimiento a las condiciones establecidas por el Comité de Certificación para ampliar el alcance de la certificación de 2 operaciones estadísticas:
*Se revisaron las evidencias reportadas sobre los planes de mejoramiento de 2 operaciones estadísticas
*Se desarrolló diagnóstico de las correcciones y acciones correctivas suscritas ante el GIT Calidad Estadística en los Formatos de Declaración de No Conformidades con respecto a las suscritas ante la Oficina de Control Interno para 2 operaciones estadísticas.
Los resultados de las actividades relacionadas previamente fueron incluidos y notificados a la Dirección General en los reportes del estado de seguimiento de los planes de mejoramiento generados de las evaluaciones de la calidad a las operaciones estadísticas del DANE correspondientes a los meses de julio, agosto y septiembre de 2021.
</t>
  </si>
  <si>
    <t>Seguimientos Operaciones Estadísticas DANE: 
Durante el primer trimestre de la vigencia 2021 se construyeron y notificaron presentaciones para cada uno de los Grupos Internos de Trabajo de la Dirección de Metodología y Producción Estadística (DIMPE) y para la Dirección de Censos y Demografía (DCD), incluyendo el estado actual y el cronograma detallado de los seguimientos a las operaciones estadísticas certificadas  y el plan de intervención para las operaciones estadísticas no certificadas.
*Se realizaron requerimientos de información para  7 operaciones estadísticas del DANE,
Seguimientos Operaciones Estadísticas Entidades SEN:
*Se realizaron requerimientos de información para 10 operaciones estadísticas certificadas de Entidades SEN,</t>
  </si>
  <si>
    <t>En el marco del Esquema de Evaluación y Certificación de la Calidad Estadística se ejecuta vigilancia a las operaciones estadísticas certificadas en las vigencias 2018, 2019 y 2020, por medio del seguimiento a los planes de mejoramiento establecidos en los formatos de identificación de evidencias, de la siguiente manera: 
*Entidades SEN: Durante el segundo trimestre del año se finalizó el seguimiento a las operaciones estadísticas IBR, CAPTACIÓN, Deuda externa, Resultado de operaciones de desminado humanitario y Variables hidrológicas.
*DANE: Se realizó seguimiento a los planes de mejoramiento de las operaciones estadísticas EAS, ENAM, ETUP, IPP, ECG, EC, ELIC, CHV, ECV e IIOC, desarrollando mesas de trabajo con los responsables de las operaciones estadísticas y generando reportes a la Dirección General del DANE.</t>
  </si>
  <si>
    <t>Se realizó la verificación de las acciones formuladas por parte de los responsables de las operaciones estadísticas para subsanar los hallazgos encontrados en el proceso de evaluación de la calidad, así como el cumplimiento de las condiciones establecidas por el comité de certificación para mantenimiento de la certificación, de la siguiente manera:
ENTIDADES SEN
*Se solicitaron requerimientos de información a supersubsidio familiar, IDEAM, Migración Colombia, Banco de la República y Ministerio de Educación;  
*Se realizó seguimiento a las operaciones estadísticas Variables Hidrológicas, ENDS, IPE, MINTIC, MEN, Entradas y salidas de personas del país  desarrollando mesas de trabajo con los grupos internos de trabajo de Migración Colombia y MEN. 
*Se finalizó seguimiento al plan de mejoramiento de ANI, AUNAP, REMESAS, COLOCACIÓN
DANE
*Se realizó seguimiento a las condiciones establecidas por el Comité de Certificación para ampliar el alcance de la certificación de las operaciones estadísticas: Encuesta Ambiental Industrial (EAI) e índice de Producción Industrial (IPI)
*Se revisaron las evidencias reportadas sobre los planes de mejoramiento de las operaciones estadísticas e Concreto Premezclado (EC), Estadísticas de Cemento Gris (ECG)  e Índice de Valoración Predial (IVP)
*Se desarrolló diagnóstico de las correcciones y acciones correctivas suscritas ante el GIT Calidad Estadística en los Formatos de Declaración de No Conformidades con respecto a las suscritas ante la Oficina de Control Interno para las operaciones estadísticas ENA, EGIT, ETUP, IPP, EAS, ECV, ENAM y  ENPH
Los resultados de las actividades relacionadas previamente fueron incluidos y notificados a la Dirección General en los  reportes del estado de seguimiento de los planes de mejoramiento generados de las evaluaciones de la calidad a las operaciones estadísticas del DANE correspondientes a los meses de julio, agosto y septiembre de 2021.</t>
  </si>
  <si>
    <t>Se realizó la verificación de las acciones formuladas por parte de los responsables de las operaciones estadísticas para subsanar los hallazgos encontrados en el proceso de evaluación de la calidad, así como el cumplimiento de las condiciones establecidas por el comité de certificación para mantenimiento de la certificación, de la siguiente manera:
ENTIDADES SEN
Se realizó seguimiento y revisión de las evidencias entregadas por la Superintendencia del Subsidio Familiar de la OE estadística general del subsidio familiar, Ministerio de Educación Estadísticas de Educación Superior, Revisión evidencias IDEAM Calidad del Aire; de la misma forma acompañamiento a Migración Colombia en las no conformidades establecidas en el PM para la OE Entrada y Salida de Personas del País, la cual continúa en seguimiento con la revisión de los avances enviados como evidencia  
DANE
*Se realizó seguimiento a las condiciones establecidas por el Comité de Certificación para ampliar el alcance de la certificación de las operaciones estadísticas: Encuesta Ambiental Industrial (EAI), Encuesta de Convivencia y Seguridad Ciudadana (ECSC), y Cuenta Satélite de las Tecnologías de la Información y las Comunicaciones (TIC)
*Se inició el seguimiento a las condiciones establecidas por el Comité de Certificación para ampliar el alcance de la certificación de las operaciones estadísticas: Cuenta Satélite de Cultura y Economía Naranja (CSECN) y Medición de Pobreza (PM-IPM)
*Se revisaron las evidencias reportadas sobre los planes de mejoramiento de las operaciones estadísticas e Concreto Premezclado (EC) y Estadísticas de Cemento Gris (ECG) 
Los resultados de las actividades relacionadas previamente fueron incluidos y notificados a la Dirección General en los  reportes del estado de seguimiento de los planes de mejoramiento generados de las evaluaciones de la calidad a las operaciones estadísticas del DANE correspondientes al mes de octubre de 2021.</t>
  </si>
  <si>
    <t>Se dispone evidencia del hito "Cuarenta (40) formatos de seguimiento finalizados" en el repositorio destablecido por Oplan para este seguimiento, 3 del SEN y  8 de DANE en el 2° semestre 2021.</t>
  </si>
  <si>
    <t>Se dispone evidencia la meta "Cuarenta (40) operaciones estadísticas con seguimiento de plan de mejoramiento, para identificar el nivel de cumplimiento de las acciones propuestas y subsanar las debilidades del proceso estadístico, realizado", en el repositorio dispuesto por Oplan para este seguimiento.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DIRPEN con los planes institucionales previstos en el artículo  “2.2.22.3.14" del Decreto 612 de 1018. 4) Precisar los hitos, subproductos o entregables necesarios y suficientes para lograr la meta de manera inequívoca para facilitar la verificación de su evidencia. 5) Se recomienda evidenciar también la eficacia de la socialización, capacitación, divulgación o actividad similar, es decir la comprensión del mensaje, aprehensión del conocimiento o desarrollo de la habilidad que se pretende entre los participantes.</t>
  </si>
  <si>
    <t>PO_DIRPEN_3</t>
  </si>
  <si>
    <t>La herramienta contribuye al aseguramiento de la calidad en el cumplimiento de las metas de la DIRPEN, generando alertas tempranas para la corrección de posibles desviaciones en la planeación definida para la vigencia</t>
  </si>
  <si>
    <t>Un (1) tablero de control en planear, elaborado</t>
  </si>
  <si>
    <t>PO_DIRPEN_3.1</t>
  </si>
  <si>
    <t>Una (1) herramienta de tablero de control diseñada</t>
  </si>
  <si>
    <t>Se realizó un diseño de seguimiento de metas en MS Planner, se actualizan las actividades con base en el reporte quincenal</t>
  </si>
  <si>
    <t>Se realizó un diseño de seguimiento de metas en MS Planner, se actualizan las actividades con base en el reporte quincenal, con base en el reporte se envían reportes de metas mensualmente</t>
  </si>
  <si>
    <t>Se elaboró tablero de control de las metas del PAI se actualizan metas, responsables y fechas cada vez que hay un cambio en el plan de acción, contiene responsables, notas sobre el avance, fechas de inicio y fin.</t>
  </si>
  <si>
    <t>Finalizada la construcción del plan operativo del DANE</t>
  </si>
  <si>
    <t>Se realizó diseño de tablero de control en MS Planner, se alimenta con base en los informes quincenales.</t>
  </si>
  <si>
    <t>Se elaboró un tablero de control para las metas de DIRPEN en Planner el diseño contiene metas, hitos, responsables fechas de inicio y fin, con base en el registro s e informa a los responsables mensualmente el inicio de hitos o su finalización, esto se para que entregue los productos en los tiempos establecidos</t>
  </si>
  <si>
    <t>Se culminó el diseño de  un tablero de contra y la realización de su prueba piloto durante la vigencia 2021</t>
  </si>
  <si>
    <t>No se dispone evidencia adecuada de la meta "Un (1) tablero de control en planear, elaborado" en el repositorio establecido por Oplan para este seguimiento.</t>
  </si>
  <si>
    <t>PO_DIRPEN_3.2</t>
  </si>
  <si>
    <t>Una (1) prueba piloto de tablero de control implementada</t>
  </si>
  <si>
    <t>Se realizó prueba piloto del tablero, con base en este plan se envía mensualmente una comunicación que contiene información sobre los hitos que inician para dicho mes y los hitos que finalizan el siguiente mes de la comunicación a los responsables de las metas, este reporte contiene el estado en el que debería ir teniendo en cuenta y las fechas de cierre.</t>
  </si>
  <si>
    <t>Se realizó seguimiento a las metas hasta el final de la vigencia, debido al ataque cibernético algunas tuvieron impacto en sus entregar independiente de la alerta generada.</t>
  </si>
  <si>
    <t>Los 5 archivos (4 en pdf y otro en Word) dispuestos en el repositorio designado por Oplan diferirían de la evidencia esperada: "Una (1) prueba piloto de tablero de control implementada", Sin embargo, el contratista asignado refirio que la prueba piloto realizada detectó que la herramienta utilizada carece de alertas tempranas, y se subsano de forma manual.</t>
  </si>
  <si>
    <t>PO_DIG_1</t>
  </si>
  <si>
    <t>Un (1) registro base de inmuebles versión 1.0 alineado con las directrices del Catastro Multipropósito, conformado.</t>
  </si>
  <si>
    <t>SISCONPES</t>
  </si>
  <si>
    <t>PO_DIG_1.1</t>
  </si>
  <si>
    <t>Un (1) registro de base de inmuebles conformado y disponible</t>
  </si>
  <si>
    <t>Se avanza en la definición de la metodología de este registro administrativo</t>
  </si>
  <si>
    <t>Durante este semestre se  genero el Documento con el modelo de datos geográfico del registro de inmuebles y esquema del diccionario de datos en formato Excel, así como consolidación de información a cierre del mes de junio en formato gdb y se adelanto la presentación con la definición de la nueva estructura de la GDB (base de datos geoestadística).ETL de las validaciones de propietarios sin cruce, propietarios y preparación del cruce general del registro base conformado por catastro y Supernotariado y registro.</t>
  </si>
  <si>
    <t>Durante el tercer trimestre se genero los documentos  con la versión final del análisis de la inclusión y hallazgos sobre el manejo de los datos geográficos y alfanuméricos. Asimismo se incluye la primera versión del Dashboard en formato de PowerBI el cual sigue las actualizaciones del Registro de Inmuebles por círculo registral, un Excel que lista las variables del Registro con las actualizaciones realizadas en julio y agosto.</t>
  </si>
  <si>
    <t xml:space="preserve">Se cuenta con un (1) documento final de la conceptualización del Registro que incorpora el resumen trabajado de los círculos registrales, procesamiento y reglas de validación para su integración al Registro.  </t>
  </si>
  <si>
    <t xml:space="preserve">Durante este periodo se avanza en la construcción de la metodología para la integración de la información alfanumérica y geográfica de los dos proveedores de mayor tamaño: SNR y Catastro e inicio de Prueba Piloto de aplicación de criterios de calidad, validación e integración de la información para círculos registrales de Sabanalarga y Cali.
</t>
  </si>
  <si>
    <t>En este semestre se cuenta con el primer documento en proceso de construcción de conceptualización de diferentes metodologías y criterios de calidad aplicados en las diferentes etapas de análisis de la información del Supernotariado y registro que se integra como base del registro de inmuebles.</t>
  </si>
  <si>
    <t xml:space="preserve">Se finalizó la conceptualización del Registro que incorpora el resumen trabajado de los círculos registrales, procesamiento y reglas de validación para su integración al Registro.  </t>
  </si>
  <si>
    <t xml:space="preserve">Según la evidencia dispuesta en el repositorio establecido por Oplan para este seguimiento "Describir el producto(s): 1.documento final de la conceptualización del Registro que incorpora el resumen trabajado de  los  círculos  registrales,  procesamiento  y  reglas  de  validación  para  su  integración  al Registro." Sin embargo, no se pueden consultar el hito esperado: "Un (1) registro de base de inmuebles conformado y disponible", por parte de los usuarios, se aduce a causa del incidente tecnológico. </t>
  </si>
  <si>
    <t>La evidencia dispuesta en el repositorio destinado por la Oplan para este seguimiento, describe la gestión realizada para obtener los hitos y la meta: "Un (1) registro base de inmuebles versión 1.0 alineado con las directrices del Catastro Multipropósito, conformado." Sin embargo,no se puede consultar ni la meta ni el hito por parte de los usuarios, se aduce a causa del incidente tecnológico.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la DIG con los planes institucionales previstos en el artículo  “2.2.22.3.14" del Decreto 612 de 1018. 4) Precisar los hitos, subproductos o entregables necesarios y suficientes para lograr la meta de manera inequívoca para facilitar la verificación de su evidencia.</t>
  </si>
  <si>
    <t>PO_DIG_2</t>
  </si>
  <si>
    <t>La atención a solicitudes requeridas aportaran 100% a la capacidad metodológica que Contempla acciones integrales relacionadas con el diseño, producción, análisis, difusión y regulación de la información estadística.</t>
  </si>
  <si>
    <t>Modelamientos espaciales y análisis postcensales requeridos para soportar los procesos de producción y análisis de información estadística, realizados.</t>
  </si>
  <si>
    <t>Plan Estratégico Institucional</t>
  </si>
  <si>
    <t>PO_DIG_2.1</t>
  </si>
  <si>
    <t>Productos a demanda geoespaciales temáticos, geoanalíticos y geovisores para la difusión y geovisualización de resultados de operaciones estadísticas y otras fuentes de información generados.</t>
  </si>
  <si>
    <t xml:space="preserve">Se han generado los productos geoespaciales temáticos y geonaliticos demandados
</t>
  </si>
  <si>
    <t>Se han generado los productos geoespaciales temáticos y geonaliticos demandados</t>
  </si>
  <si>
    <t>Se han generado los productos geoespaciales temáticos y geonaliticos demandados por las operaciones estadisticas</t>
  </si>
  <si>
    <t>Para este periodo se generaron productos geoespaciales temáticos para direcciones técnicas del DANE en temas como: CNPV 2018, GEIH, Economía Circular, Censo Habitantes de Calle, SIPSA, CNUE 
Y frente a la geovisualización se generaron 56 Superficies raster de tendencia espacial de tasas de desempleo y concentración de unidades económicas en capitales departamentales y 2 Visores de los ODS 11.2.1 y 11.1.1</t>
  </si>
  <si>
    <t xml:space="preserve">Durante el primer trimestre del año 2021, se avanzo en la generación de 226  productos geoanalíticos y geovisores de las operaciones estadísticas: CNPV 2018, GEIH, ESAG, ENAM, EMICRON, CNUE, SIPSA. Y 114 productos de temas como la tasa de desempleo; NBI y miseria; déficit de vivienda.
</t>
  </si>
  <si>
    <t>Productos geoespaciales temáticos: 47 productos generados en temas tales como: PIB departamental 2002pr; conteo de unidades económicas; FEDEGÁN; resguardos indígenas.  Productos geoanalíticos: 67 productos generados para temas como: GEIH; Pobreza; CENPV 2018.  Desarrollo de dos (2) geovisores para la publicación del PIB departamental 2020pr y serie histórica.</t>
  </si>
  <si>
    <t xml:space="preserve">Se generaron productos geoespaciales temáticos en temas tales como: PIB departamental 2002pr; conteo de unidades económicas; anticonceptivos; FEDEGÁN; resguardos indígenas.  y productos geoanalíticos: en temas como: GEIH; tasas de desempleo; CENPV 2018.  </t>
  </si>
  <si>
    <t>Se generaron los productos geoespaciales temáticos y geonaliticos demandados por las operaciones estadisticas</t>
  </si>
  <si>
    <t xml:space="preserve">Según la evidencia dispuesta en el repositorio establecido por Oplan para este seguimiento "Describir el producto(s): 1.productos  geoespaciales  temáticos  y  geonalíticos  demandados  por  las  operaciones estadísticas  " Sin embargo, no se pueden consultar el hito esperado: "Productos a demanda geoespaciales temáticos, geoanalíticos y geovisores para la difusión y geovisualización de resultados de operaciones estadísticas y otras fuentes de información generados", por parte de los usuarios, se aduce a causa del incidente tecnológico. </t>
  </si>
  <si>
    <t>La evidencia dispuesta en el repositorio destinado por la Oplan para este seguimiento, describe la gestión realizada para obtener los hitos y la meta: "Modelamientos espaciales y análisis postcensales requeridos para soportar los procesos de producción y análisis de información estadística, realizados." Sin embargo,no se puede consultar ni la meta ni el hito por parte de los usuarios, se aduce a causa del incidente tecnológico. La OCI recomienda: 1) Disponer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 3) Articular el cumplimiento de las atribuciones, facultades o funciones de la DIG con los planes institucionales previstos en el artículo  “2.2.22.3.14" del Decreto 612 de 1018. 4) Precisar los hitos, subproductos o entregables necesarios y suficientes para lograr la meta de manera inequívoca para facilitar la verificación de su evidencia.</t>
  </si>
  <si>
    <t>PO_DCD_1</t>
  </si>
  <si>
    <t>Una (1) base de datos con información estadística de nacimientos y defunciones a nivel nacional para el registro de hechos vitales en Colombia, producida.</t>
  </si>
  <si>
    <t>PO_DCD_1.1</t>
  </si>
  <si>
    <t>Tres (3) publicaciones (boletín, presentación y cuadros de salida) preliminar 2020 y 2021.</t>
  </si>
  <si>
    <t>El grupo de EEVV el 26 de marzo de 2021 publica en la página web el boletín técnico Estadísticas Vitales (EEVV) Cuarto trimestre 2020pr</t>
  </si>
  <si>
    <t>El grupo de EEVV el 25 de junio de 2021 publico en la página WEB, la informaron de nacimientos, defunciones fetales y no fetaes , correspondiente al primer trimestre 2021, pr.</t>
  </si>
  <si>
    <t>Durante el tercer cuatrimestre Estadística vitales publicó en la página WEB las cifras oficiales II trimestre año 2021pr, acumulado 2020pr, año corrido 2021pr Nacimientos y defunciones.</t>
  </si>
  <si>
    <t xml:space="preserve">Se realizaron las 3 publicaciones trimestrales preliminares. </t>
  </si>
  <si>
    <t>En el mes de marzo el GIT EEVV publica en la página web el boletín técnico y los cuadros de salida correspondientes a nacimiento y defunciones Estadísticas cifras oficiales Estadísticas vitales Trimestre IV de 2020pr, año corrido 2020pr y enero 2021pr</t>
  </si>
  <si>
    <t>En el mes de junio el GIT EEVV publica en la página web la información con los cuadros de salida correspondientes a nacimiento y defunciones Estadísticas cifras oficiales Estadísticas vitales del primer trimestre 2021 pr.</t>
  </si>
  <si>
    <t>Durante el tercer trimestre estadísticas vitales publicó los cuadros de salida boletines y comunicados de nacimientos y defunciones fetales y no fetales. Las cifras definitivas se publicaran en el ultimo cuatrimestre del 2021.</t>
  </si>
  <si>
    <t>*Las tres publicaciónes se cumplieron  al 100%.
* Se realizaron los trabajos correspondientes a la publicación de cifras definitivas, pero el incidente informático dificulto cumplir con el cronograma de publicación, por lo tanto no se realizó la publicación.</t>
  </si>
  <si>
    <t>Se realizaron los trabajos correspondientes a la publicación de cifras definitivas, pero el incidente informático dificulto cumplir con el cronograma de publicación, por lo tanto se  reprogramamó  la publicación.</t>
  </si>
  <si>
    <t>CARÁCTER SOCIODEMOGRAFICO- 2017011000343</t>
  </si>
  <si>
    <t>BASES DE DATOS DE LA TEMATICA DE SALUD</t>
  </si>
  <si>
    <t>EEVV_2022_BD</t>
  </si>
  <si>
    <t>La Dirección de Censos y Demografía aporta como evidencia documental link de la pagina web de la Entidad y captura de pantalla de las publicaciones, se reporta y dispone evidencia con avance del 100% de cumplimiento del hito.</t>
  </si>
  <si>
    <t>Meta con un porcentaje 87.50% de cumplimiento al cierre de la vigencia 2021,  la dependencia justificó las situaciones que conllevaron ese incumplimiento que dificultó cumplir con el cronograma de publicación, por tal motivo La Dirección de Censos y demografía   reprogramó  la publicación.</t>
  </si>
  <si>
    <t>PO_DCD_1.2</t>
  </si>
  <si>
    <t>Una (1) publicación (boletín, presentación y bases de datos) definitiva año 2020</t>
  </si>
  <si>
    <t>El grupo de EEVV el 26 de marzo de 2021 publica en la página web los cuadros de salidas de nacimientos y defunciones donde se puede consultar el número de nacimientos y defunciones en Colombia, para el acumulado 2020pr, para el IV trimestre 2020pr, así como las cifras preliminares del año corrido 2021pr</t>
  </si>
  <si>
    <t>El grupo de EEVV el 25 de junio de 2021 publico en la página WEB, la informaón de nacimentos, defuncioes fetales y no fetales , correspondiente al primer trimestre 2021, pr.</t>
  </si>
  <si>
    <t>Durante el tercer trimestre estadísticas vitales publicó la información correspondiente  a  nacimientos y defunciones fetales y no fetales, de las cifras oficiales II trimestre año 2021pr, acumulado 2020pr, año corrido 2021pr Nacimientos y defunciones. Las cifras definitivas se publicaran en el ultimo cuatrimestre del 2021.</t>
  </si>
  <si>
    <t>Se realizaron los trabajos correspondientes a la publicación de cifras definitivas, pero el ataque informático a la entidad imposibilito que se pudiera cumplir con el cronograma de publicación, por lo tanto, no se realizó la publicación.</t>
  </si>
  <si>
    <t>El porcentaje de cumplimiento  reportado por la dependencia es del 75%,  la dependencia  justifica el avance  menor al porcentaje  de avance esperado debido al incidente tecnológico presentados en el cuarto trimestre.</t>
  </si>
  <si>
    <t>PO_DCD_2</t>
  </si>
  <si>
    <t xml:space="preserve">Operaciones estadísticas que implementan acciones de mejora en la metodología (procesos e instrumentos) y resultados. Esta meta aporta de manera DIRECTA a los entregables:  Formatos implementados en cinco departamentos del país (Formato de notificación de muerte y nacimiento de personas pertenecientes a grupos étnicos). </t>
  </si>
  <si>
    <t>Dos (2) formatos (mínimo) para la recolección de información estadística de nacimiento y muerte para grupos étnicos, ajustados.</t>
  </si>
  <si>
    <t>PO_DCD_2.1</t>
  </si>
  <si>
    <t>Formatos de notificación para grupos étnicos: ajustados</t>
  </si>
  <si>
    <t>El 27 de febrero en reunión con las organizaciones wayuu, se recibió los últimos ajustes a los formatos de notificación de nacimiento y defunción en lengua wayunaiki, quedando listo para su uso.</t>
  </si>
  <si>
    <t xml:space="preserve">Esta actividad se cumplio en el primer trimestre </t>
  </si>
  <si>
    <t xml:space="preserve">se inicio el proceso de implementación del formato de notificación de nacimiento con la Asociación de parteras y parteros interracial de Choco ASOREDIPAR
</t>
  </si>
  <si>
    <t>Se realizó la implantación del formato de nacimiento con las parteras de Chocó, adscrito a la asociación ASOREDIPAR</t>
  </si>
  <si>
    <t>De acuerdo a lo reportado y las evidencias que se  presentan, la dependencia da por cumplida la meta</t>
  </si>
  <si>
    <t>PO_DCD_2.2</t>
  </si>
  <si>
    <t>Formatos de notificación para grupos étnicos: implementados</t>
  </si>
  <si>
    <t>Se realizó la implemtanción del formato de nacimiento con las parteras de choco, adscrito a a la asociación ASOREDIPAR</t>
  </si>
  <si>
    <t>Se continúa recibiendo los formatos diligenciados por las parteras y parteros de ASOREDIPAR Chocó con los nacimientos atendidos hasta el mes de septiembre</t>
  </si>
  <si>
    <t>Se culminaron los pilotajes y definición de los procesos necesarios para iniciar proceso de implementación en el 2022.</t>
  </si>
  <si>
    <t>Se han realizado talleres de socialización con los pueblos indígenas Kankuamo y Wayuu para la implementación de los formatos en las comunidades que hacen parte del resguardo</t>
  </si>
  <si>
    <t>Se cumplieron con los objetivos propuestos para el 2021.</t>
  </si>
  <si>
    <t>La Dirección de Censos y Demografía presenta  FORMATO INTERCULTURAL DE NOTIFICACIÓN DE NACIMIENTO Y REGISTRO PARA EL PUEBLO WUYUU  y FORMATO INTERCULTURAL DE NOTIFICACIÓN PARA EL PUEBLO WUYUU, se complementan las evidencias con los Actos administrativos y agendas de talleres;  se reporta y dispone evidencias con avance del 100% de cumplimiento del hito.</t>
  </si>
  <si>
    <t>PO_DCD_3</t>
  </si>
  <si>
    <t>Tres (3) bases de datos y dos (2) informes con el seguimiento y las gestiones correspondientes para apoyar la recuperación, que hace el sector salud, de los hechos vitales identificados como faltantes a partir del cruce periódico realizado con la Registraduría Nacional del Estado Civil.</t>
  </si>
  <si>
    <t>PO_DCD_3.1</t>
  </si>
  <si>
    <t>Tres (3) cruces de contraste con la RNEC: Reporte Excel trimestral con los hechos vitales que se encuentran en la base de la RNEC y que no se encontraron en las bases de publicación del DANE, para enviar al MSPS entidad que se encargará de la recuperación de estos hechos vitales, realizados</t>
  </si>
  <si>
    <t>Se adapto el esquema de descarga del RUAF de los registros correspondiente a los años antes del 2020</t>
  </si>
  <si>
    <t>Se realiza el cruce programado para el periodo.</t>
  </si>
  <si>
    <t xml:space="preserve">Se recibió oportunamente la información que corresponde a lo inscrito en la RNEC en el segundo trimestre de 2021 con las variables respectivas. Se realizó el cruce de información con la base del RUAF-ND, con el fin de determinar los registros que están en las bases de la RNEC pero no se encuentran en el Ruaf-ND y remitir al MSPS para su respectiva recuperación. </t>
  </si>
  <si>
    <t xml:space="preserve">Se realizaron los 3 cruzes programados y se enviaron al MSPS para la gestión correspondiente. </t>
  </si>
  <si>
    <t>Se captaron y recuperaron hechos vitales correspondiente a vigencias anteriores al 2020</t>
  </si>
  <si>
    <t xml:space="preserve">Se realizó el cruce de información entre las bases recibidas de la RNEC con la base del RUAF-ND, con el fin de determinar los registros que están en las bases de la RNEC pero no se encuentran en el Ruaf-ND y remitir al MSPS para su respectiva recuperación. La información corresponde a lo inscrito en la RNEC en el primer trimestre de 2021. Es importante aclarar que la competencia de la recuperación en territorio recae sobre el sector salud y su ente rector, el Ministerio de Salud. </t>
  </si>
  <si>
    <t xml:space="preserve">Se realizó el cruce de información entre las bases recibidas de la RNEC con la base del RUAF-ND, con el fin de determinar los registros que están en las bases de la RNEC pero no se encuentran en el Ruaf-ND y remitir al MSPS para su respectiva recuperación. La información corresponde a lo inscrito en la RNEC hasta el segundo trimestre de 2021. Es importante aclarar que la competencia de la recuperación en territorio recae sobre el sector salud y su ente rector, el Ministerio de Salud. </t>
  </si>
  <si>
    <t>Se cumplió con el objetivo al 100%.</t>
  </si>
  <si>
    <t>La Dirección de Censos y Demografía presenta como evidencia documental tres (3) correos electrónicos, de acuerdo a lo indicado por la DCD en estos correos se remiten los archivos que no cruzaron con las bases de la RNEC; se reporta y dispone evidencias con avance del 100% de cumplimiento del hito.</t>
  </si>
  <si>
    <t>PO_DCD_3.2</t>
  </si>
  <si>
    <t>Dos (2) informes con los totales de los hechos recuperados e ingresados en la base del RUAF-ND, realizados.</t>
  </si>
  <si>
    <t>Se hizo recuperación de información para los años anteriores a 2020</t>
  </si>
  <si>
    <t xml:space="preserve">Se generó informe de cruce de RNEC y RUAF-ND correspondiente a los avances con corte a Julio de 2021 y una actualización con corte a 15 de septiembre de 2021/ </t>
  </si>
  <si>
    <t>Se realizaron los dos informes mencionados.</t>
  </si>
  <si>
    <t>La Dirección de Censos y Demografía presenta  en carpeta con la relación de los hechos vitales y Excel con Reporte seguimiento y recuperación cruce con RNEC, Asimismo la DCD indica que los dos (2)informes se encuentran en este reporte y corresponden a porcentaje de avance en la recuperación de  nacimientos del año 2020 y 2021 y porcentaje de avance en la recuperación de defunciones del año 2020 y 2021.</t>
  </si>
  <si>
    <t>PO_DCD_4</t>
  </si>
  <si>
    <t>La operación de Proyecciones de Población aporta datos desagregados por edades , sexo y área para todas las entidades territoriales</t>
  </si>
  <si>
    <t>Un (1) conjunto de proyecciones de derivados para facilitar el análisis sectorial, realizado.</t>
  </si>
  <si>
    <t>PO_DCD_4.1</t>
  </si>
  <si>
    <t>Un (1) Cuadro de salida de la población económicamente activa estimada.</t>
  </si>
  <si>
    <t>Se ha realizado avance en la elaboración del cuadro de salida de las proyecciones de población Indígena en resguardos estimados.</t>
  </si>
  <si>
    <t>Revisión de algoritmos de estimación</t>
  </si>
  <si>
    <t>Detección de análisis de requerimientos OCDE</t>
  </si>
  <si>
    <t>Elaboración de estimaciones de PEA con base en los resultados del CNPV 2018</t>
  </si>
  <si>
    <t>El avance cualitativo es aplicación de técnicas de estimación en atención a los requerimientos del área de muestreo de la entidad para la calibración de las encuestas sociales</t>
  </si>
  <si>
    <t>Se completaron los procesos de certificación de población del primer semestre del año, adicionalmente, se priorizaron los boletines a ser producidos, a los cuales se les hizo función de producción teniendo en cuenta la edición de DICE y la producción de mapas de la DIG. Dos boletines ya están en edición por parte de DICE y dos boletines están en manos de los revisores internos de la DCD. Cada semana, todos los miércoles, se hace una reunión para revisar y dar aportes a los boletines por parte del equipo de la DCD</t>
  </si>
  <si>
    <t xml:space="preserve">Evaluación de coherencia de estimaciones a nivel nacional
</t>
  </si>
  <si>
    <t>Estimaciones exploratorias derivadas de proyecciones demográficas para el análisis sectorial</t>
  </si>
  <si>
    <t>Meta finalizada al 100%
No aplica</t>
  </si>
  <si>
    <t xml:space="preserve">La Dirección de Censos y Demografía presenta  en archivo comprimido los cuadros desagregados por Departamentos, de acuerdo con la dependencia estos archivos contienen los datos de empleo, desempleo, resumen, especificaciones y graficas. </t>
  </si>
  <si>
    <t xml:space="preserve"> La OCI recomienda para la formulación a futuro de metas e hitos:
•Definir claramente los hitos y el alcance de cada uno en relación con la meta macro.
•Afinar la redacción de los avances en el reporte de metas e hitos de acuerdo con el Instructivo  de reporte ​de Planes Institucionales  de la Oficina de Planeación OPLAN, de manera que sea clara su relación entre meta, hito y evidencia presentada.</t>
  </si>
  <si>
    <t>Continuar con el análisis sociodemográfico, con el aprovechamiento de los resultados del CNPV 2018.</t>
  </si>
  <si>
    <t>PO_DCD_4.2</t>
  </si>
  <si>
    <t>Un (1) Cuadro de salida de la población en edad escolar estimada.</t>
  </si>
  <si>
    <t>Se esta estructurando a la fecha los planes de trabajo para el diseño del cuadro.</t>
  </si>
  <si>
    <t>Elaboración y análisis de indicadores base de estimación</t>
  </si>
  <si>
    <t>Participación en la elaboración de informes sectoriales</t>
  </si>
  <si>
    <t>Elaboración de estimaciones del indicador de población en edad escolar</t>
  </si>
  <si>
    <t>En desarrollo de acuerdo con las necesidades de usuarios sectoriales</t>
  </si>
  <si>
    <t>Acompañamiento técnico para la elaboración de indicadores sociodemográficos para el análisis sectorial en materia de Educación, Ciencia, Tecnología e Innovación -ECTeI</t>
  </si>
  <si>
    <t>La Dirección de Censos y Demografía presenta Elaboración de estimaciones del indicador de población en edad escolar</t>
  </si>
  <si>
    <t>PO_DCD_4.3</t>
  </si>
  <si>
    <t>Un (1) Cuadro de salida de los años de vida perdidos por principales causas de muerte estimados.</t>
  </si>
  <si>
    <t xml:space="preserve">Estimaciones hasta la fecha son los AEVP para las 67 enfermedades del Sistema 6-67 para 2018. Para la estimación de 2020 se ha aproximado una primera versión de la curva de mortalidad qx con la información preliminar de Estadísticas Vitales. </t>
  </si>
  <si>
    <t>Estadísticas producidas derivadas del aprovechamiento de las proyecciones demográficas</t>
  </si>
  <si>
    <t>Documentación del análisis de resultados de años de esperanza de vida perdidos AEVP</t>
  </si>
  <si>
    <t>Análisis demográfico en procesos de documentación</t>
  </si>
  <si>
    <t>Análisis de las estimaciones demográficas de la mortalidad desagregadas a nivel subnacional, por edad, sexo y principales causas</t>
  </si>
  <si>
    <t>La Dirección de Censos y Demografía presenta  Documentación del análisis de resultados de años de esperanza de vida perdidos AEVP</t>
  </si>
  <si>
    <t>PO_DCD_4.4</t>
  </si>
  <si>
    <t>Un (1) Cuadro de salida de la población en edad de trabajar estimada.</t>
  </si>
  <si>
    <t>Estimaciones para todas las entidades territoriales de la PET del periodo 2020-2021</t>
  </si>
  <si>
    <t>Revisión de cálculos censales</t>
  </si>
  <si>
    <t>Desagregación de la PET en áreas menores</t>
  </si>
  <si>
    <t>En revisión general de consistencia</t>
  </si>
  <si>
    <t>Producción de insumos técnicos para la calibración y expansión de información poblacional de las encuestas sociales a hogares</t>
  </si>
  <si>
    <t>La Dirección de Censos y Demografía presenta archivo en formato Excel denominado "qncns_11_UPZ_2005_2024_V20211207", la dependencia indica que corresponde a un cuadro interno de la DCD.</t>
  </si>
  <si>
    <t>PO_DCD_4.5</t>
  </si>
  <si>
    <t>Un (1) Cuadro de salida de las proyecciones de población Indígena en resguardos estimados.</t>
  </si>
  <si>
    <t>se ha realizado avance en la elaboración del cuadro de salida de las proyecciones de población Indígena en resguardos estimados.</t>
  </si>
  <si>
    <t xml:space="preserve">Certificación al DNP vigencia 2022 con corte Junio 30 de 2021 </t>
  </si>
  <si>
    <t>Certificación de población indígena en resguardos formalmente constituidos vigencia 2022</t>
  </si>
  <si>
    <t>Acopio y complemento de novedades en los registros</t>
  </si>
  <si>
    <t>Cumplimiento a la entrega de información estadística poblacional de acuerdo con los mandatos normativos vigentes</t>
  </si>
  <si>
    <t>La Dirección de Censos y Demografía presenta CERTIFICACIÓN POBLACIÓN INDÍGENA EN RESGUARDOS INDÍGENAS  con corte a diciembre 30 de 2021,se reporta y dispone la evidencia con avance del 100% de cumplimiento del hito.</t>
  </si>
  <si>
    <t>PO_DCD_4.6</t>
  </si>
  <si>
    <t>Un (1) Anuario de movimientos de viajeros internacionales</t>
  </si>
  <si>
    <t>Se avanzó en la elaboración del anuario estadístico de movimientos internacionales, el cual se  publicó en la página web de la entidad el 5 de abril de 2021 y se está avanzando en la gestión del anuario 2020 que se publicará en el 2021.</t>
  </si>
  <si>
    <t>Publicación en la web institucional</t>
  </si>
  <si>
    <t>Documento elaborado en diagramación</t>
  </si>
  <si>
    <t>Aplicación de protocolos de difusión de la información producida</t>
  </si>
  <si>
    <t>En proceso de difusión</t>
  </si>
  <si>
    <t>Aprovechamiento estadístico de registros administrativos de carácter sociodemográfico</t>
  </si>
  <si>
    <t>La Dirección de Censos y Demografía presenta ANUARIO DE MOVIMIENTOS INTERNACIONALES 2020; se reporta y dispone la evidencia con avance del 100% de cumplimiento del hito.</t>
  </si>
  <si>
    <t>PO_DCD_4.7</t>
  </si>
  <si>
    <t>Un (1) Registro Estadístico de Migrantes Internacionales -REMI actualizado.</t>
  </si>
  <si>
    <t>Avance en la actualización del REMI</t>
  </si>
  <si>
    <t>Actualización de las estimaciones 2019 con corte al I-trim con base en el acumulado anual a 2020</t>
  </si>
  <si>
    <t>Revisión de algoritmos e implementación de ajustes metodológicos</t>
  </si>
  <si>
    <t>Uso de estimaciones derivadas de información administrativa del fenómeno migratorio internacional (registro estadístico de migración internacional - REMI)</t>
  </si>
  <si>
    <t>En proceso de consolidación y validación técnica</t>
  </si>
  <si>
    <t>Producción de información estadística demográfica derivada del aprovechamiento de datos administrativos</t>
  </si>
  <si>
    <t>​La Dirección de Censos y Demografía adjunta como evidencia de cumplimiento en presentación PowerPoint la Propuesta metodológica para el aprovechamiento de RRAA para medir la migración internacional</t>
  </si>
  <si>
    <t>PO_DCD_5</t>
  </si>
  <si>
    <t>Operaciones estadísticas que ampliaron su desagregación geográfica a nivel departamental o municipal. Esta meta impacta de manera INDIRECTA el entregable: Información resultante del Censo Nacional de Población y Vivienda (estudios postcensales)</t>
  </si>
  <si>
    <t>Una (1) base de datos con la relación de usuarios internos y externos de la información poblacional y demográfica, para atender los requerimientos de información de la DCD, procesada y difundida</t>
  </si>
  <si>
    <t>PO_DCD_5.1</t>
  </si>
  <si>
    <t>Una (1) bases de datos con la clasificación temática de las solicitudes de información población y demográfica, realizada.</t>
  </si>
  <si>
    <t>Se avanza con la caracterización de usuarios de información sociodemográfica durante el trimestre</t>
  </si>
  <si>
    <t>Se realiza caracterización de usuarios de información sociodemográfica durante el trimestre</t>
  </si>
  <si>
    <t>ESTUDIOS POSTCENSALES</t>
  </si>
  <si>
    <t xml:space="preserve">​La Dirección de Censos y Demografía adjunta como evidencia de cumplimiento MATRIZ PARA LA IDENTIFICACIÓN DE NECESIDADES DE INFORMACIÓN ESTADÍSTICA PARA LA CARACTERIZACIÓN DE GRUPOS DE INTERÉS DEL DANE, de acuerdo con la dependencia a través de esta matriz se identifica y caracteriza a población de usuarios junto con las necesidades que estos manifiestan a través de PQRS. </t>
  </si>
  <si>
    <t>De acuerdo a lo reportado y las evidencias que se  presentan, la dependencia da por cumplida la meta.
 La OCI recomienda afinar la redacción de los avances en el reporte de metas e hitos de acuerdo con el Instructivo  de reporte ​de Planes Institucionales 2021 de la Oficina de Planeación OPLAN, de manera que sea clara su relación entre meta, hito y evidencia presentada.</t>
  </si>
  <si>
    <t>PO_DCD_5.2</t>
  </si>
  <si>
    <t>Estandarización de procesamientos especializados y respuesta tipo realizadas, para atender las solicitudes de información poblacional y demográfica de los usuarios.</t>
  </si>
  <si>
    <t>Para atender estos requerimientos se cuenta con información estandarizada y procesamientos establecidos para requerimiento. Para caracterizar dichos requerimientos se produjo la matriz de información de caracterización de usuarios</t>
  </si>
  <si>
    <t>Para atender estos requerimientos se cuenta con información estandarizada y procesamientos establecidos para requerimiento. Para caracterizar dichos requerimientos se produjo la matriz de información de caractrerización de usuarios</t>
  </si>
  <si>
    <t>​La Dirección de Censos y Demografía adjunta como evidencia de cumplimiento MATRIZ PARA LA IDENTIFICACIÓN DE NECESIDADES DE INFORMACIÓN ESTADÍSTICA PARA LA CARACTERIZACIÓN DE GRUPOS DE INTERÉS DEL DANE, de acuerdo con la dependencia a través de esta matriz se da respuesta a las solicitudes y/o requerimientos que recaen sobre los procesamientos que se realizan en la Entidad.</t>
  </si>
  <si>
    <t>PO_DCD_6</t>
  </si>
  <si>
    <t>Un (1) sistema de gestión documental, almacenamiento y custodia para la conservación de la información producida en desarrollo del  Censo Nacional de Población y Vivienda 2018, actualizado.</t>
  </si>
  <si>
    <t>PO_DCD_6.1</t>
  </si>
  <si>
    <t>Sistema de gestión documental del CNPV , para los documento digitales, actualizado en los repositorios definidos.</t>
  </si>
  <si>
    <t>Con cargo a la vigencia futura autorizada, se llevó a cabo la adición para la vigencia 2021, del contrato de arrendamiento No. CO1.PCCNTR.1310808 de 2020 celebrado con el proveedor Ensobramatic, para garantizar el almacenamiento de la producción documental del Censo Nacional de Población y Vivienda 2018.</t>
  </si>
  <si>
    <t>El repositorio del CNPV se encuentra actualizado casi en su totalidad</t>
  </si>
  <si>
    <t>Se realiza actualización del CNPV con el cargue de documentación faltante</t>
  </si>
  <si>
    <t>Se elaboró la documentación faltante del CNPV 2018, sumado a la consolidación del documento de lecciones aprendidas.</t>
  </si>
  <si>
    <t>Se llevó a cabo la adición para la vigencia 2021, del contrato de arrendamiento No. CO1.PCCNTR.1310808 de 2020 celebrado con el proveedor Ensobramatic, para garantizar el almacenamiento de la producción documental del Censo Nacional de Población y Vivienda 2018 y se ha avanzado en la organización documental digital.</t>
  </si>
  <si>
    <t>Se consolida el sistema de gestión documental, almacenamiento y custodia para la conservación de la información producida en desarrollo del  Censo Nacional de Población y Vivienda 2018</t>
  </si>
  <si>
    <t xml:space="preserve">​La Dirección de Censos y Demografía adjunta como evidencia de cumplimiento captura de pantalla de Sistema de gestión documental del CNPV para los documento digitales, en el servidor \\systema44. </t>
  </si>
  <si>
    <t>De acuerdo a lo reportado y las evidencias que se  presentan, la dependencia da por cumplida la meta, no obstante la OCI recomienda verificar la disponibilidad e integridad de la información del CNPV almacenada en el repositorio \\systema44, después de superado el incidente tecnológico de noviembre de 2021</t>
  </si>
  <si>
    <t>PO_DCD_6.2</t>
  </si>
  <si>
    <t>Bodegaje material CNPV 2018 realizado.</t>
  </si>
  <si>
    <t>En el primer trimestre de 2021, se ha avanzado en la organización, eliminación de duplicados y organización de carpetas, de la producción documental digital del Censo Nacional de Población y Vivienda 2018, disponible en el servidor \\systema44\CNPV; se avanzó en la revisión de las carpetas: producción estadística ejecución, y análisis.</t>
  </si>
  <si>
    <t>Se realizan los pagos correspondientes</t>
  </si>
  <si>
    <t>​La Dirección de Censos y Demografía adjunta como evidencia de cumplimiento la relación de pagos del servicio de Arrendamiento de  espacio para el bodegaje, almacenamiento y conservación de archivos, se reporta y dispone la evidencia con avance del 100% de cumplimiento del hito.</t>
  </si>
  <si>
    <t>PO_DCD_7</t>
  </si>
  <si>
    <t>Bases de datos y procesamientos especializados que permitan visibilizar la información demográfica de grupos étnicos, implementadas.</t>
  </si>
  <si>
    <t>PO_DCD_7.1</t>
  </si>
  <si>
    <t xml:space="preserve">Un (1) visor de información sociodemográfica de pueblos indígenas, elaborado  </t>
  </si>
  <si>
    <t>Se elaboró y publicó el visor de pueblos indígenas</t>
  </si>
  <si>
    <t>Se realiza la publicación del visor de pueblos indígenas</t>
  </si>
  <si>
    <t xml:space="preserve">Esta actividad se cumplio en el tercer  trimestre </t>
  </si>
  <si>
    <t>Se avanza con la meta de visibilizar grupos étnicos mediante la consolidación de herramientas para la visibilización de dicha información</t>
  </si>
  <si>
    <t>​La Dirección de Censos y Demografía adjunta como evidencia enlace de descarga del Visor de Pueblos indígenas, se reporta y dispone la evidencia con avance del 100% de cumplimiento del hito.</t>
  </si>
  <si>
    <t xml:space="preserve">De acuerdo a lo reportado y las evidencias que se  presentan, la dependencia da por cumplida la meta.
 </t>
  </si>
  <si>
    <t>PO_DCD_7.2</t>
  </si>
  <si>
    <t>Un (1)  micrositio de información del pueblo wayuu, elaborado</t>
  </si>
  <si>
    <t>Se avanzó en el procesamiento de las tablas para alimentar el micrositio. Asimismo, se consolidó el temario del sitio web</t>
  </si>
  <si>
    <t>Se avanzó en el procesamiento de las tablas para alimentar el micrositio y se realiza visor del pueblo wayuu</t>
  </si>
  <si>
    <t>Se realizó la publicación del visor de información del pueblo wayuu a nivel municipal. Se realizó el procesamiento de las tablas del visor a nivel de Eirrukus. Esto se suma al geovisor de información del pueblo wayuu publicado en el geoportal</t>
  </si>
  <si>
    <t>​La Dirección de Censos y Demografía adjunta como evidencia captura de pantalla tomada de la pagina web con publicación  de información del pueblo wayuu.se reporta y dispone la evidencia con avance del 100% de cumplimiento del hito.</t>
  </si>
  <si>
    <t>PO_DCD_7.3</t>
  </si>
  <si>
    <t>Un (1) visor de información sociodemográfica de población negra, afrocolombiana, raizal y palenquera, elaborado</t>
  </si>
  <si>
    <t>Se avanza en la elaboración de dos visores de información: i) tierras de comunidades negras; ii) Población NARP a nivel departamental</t>
  </si>
  <si>
    <t>Se realiza la publicación del visor de información sociodemográfico de la población negra, afrocolombiana, raizal y palenquera, a nivel departamental</t>
  </si>
  <si>
    <t>​La Dirección de Censos y Demografía adjunta como evidencia captura de pantalla tomada de la pagina web con publicación Población Negra, Afrocolombiana, Raizal y Palenquera (NARP)</t>
  </si>
  <si>
    <t>PO_DSCN_1</t>
  </si>
  <si>
    <t>Una (1) publicación de la matriz de usos importados y nacionales, finalizada</t>
  </si>
  <si>
    <t>PO_DSCN_1.1</t>
  </si>
  <si>
    <t>Una (1) base de datos con información acopiada para la matriz de usos importados y nacionales finalizada</t>
  </si>
  <si>
    <t>Se acopió toda la información que sirve de insumo para la elaboración de la matriz de usos importados y nacionales: Matriz de Consumo Intermedio, Matriz de Producción, archivos de Síntesis de las cuentas nacionales anuales, base de datos de importaciones (DIAN y ZF), Modulo materias primas de la Encuesta Anual Manufacturera.</t>
  </si>
  <si>
    <t>Hito finalizado en el III trimestre</t>
  </si>
  <si>
    <t>Se realizó el acopio de todas las bases de datos que sirven de insumo para la elaboración de la matriz de usos importados y nacionales, y se avanzó en la construcción del Código en el software estadístico R para el cálculo de la matriz de usos importados y nacionales.</t>
  </si>
  <si>
    <t>En el trimestre (III) reportado, el GIT Cuentas de Bienes y Servicios - CABYS culminó el archivo de trabajo consolidado de la  matriz de usos importados y nacionales, a partir de la información procesada y analizada. Durante el tercer trimestre, las DSCN realizó la publicación de la matriz de usos importados y nacionales, mediante la difusión en página web del boletin técnico y su anexo estadístico según la fecha establecida.</t>
  </si>
  <si>
    <t>LEVANTAMIENTO RECOPILACIÓN Y ACTUALIZACIÓN DE LA INFORMACIÓN RELACIONADA CON
CUENTAS NACIONALES Y MACROECONÓMICAS A NIVEL NACIONAL</t>
  </si>
  <si>
    <t>C-0401-1003-25-0-0401075-02-11**BOLETINES TÉCNICOS DE LAS CUENTAS ANUALES DE BIENES Y SERVICIOS**LEVANTAMIENTO RECOPILACIÓN Y ACTUALIZACIÓN DE LA INFORMACIÓN RELACIONADA CON CUENTAS NACIONALES Y MACROECONÓMICAS A NIVEL NACIONAL</t>
  </si>
  <si>
    <t>Se cumplio en el 1er semestre 2021</t>
  </si>
  <si>
    <t>No se dispone la evidencia cumplimiento de la meta "Una (1) publicación de la matriz de usos importados y nacionales, finalizada" del PO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</si>
  <si>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PO_DSCN_1.2</t>
  </si>
  <si>
    <t>Un (1) archivo de trabajo con el procesamiento de la información acopiada, para la matriz de usos importados y nacionales finalizada</t>
  </si>
  <si>
    <t xml:space="preserve">Se avanzó en la construcción de código en R que servirá para realizar el cálculo de la matriz de usos importados y nacionales. </t>
  </si>
  <si>
    <t>Se construyó y finalizó un (1) archivo de trabajo con el procesamiento de la información acopiada, para la matriz de usos importados y nacionales.</t>
  </si>
  <si>
    <t>No se dispone la evidencia adecuada del hito Un (1) archivo de trabajo con el procesamiento de la información acopiada, para la matriz de usos importados y nacionales finalizada, en el repositorio destinados  por la Oplan para este seguimiento.</t>
  </si>
  <si>
    <t>PO_DSCN_1.3</t>
  </si>
  <si>
    <t>Un (1) boletín técnico y 1 anexo de publicación, para la matriz de usos importados y nacionales finalizados</t>
  </si>
  <si>
    <t>Se elaboró y finalizó un (1) boletín técnico y un (1) anexo estadístico de la matriz de usos importados y nacionales.</t>
  </si>
  <si>
    <t>NO Se dispone la evidencia adecuada del hito Un (1) boletín técnico y 1 anexo de publicación, para la matriz de usos importados y nacionales finalizados, en el repositorio destinados  por la Oplan para este seguimiento.</t>
  </si>
  <si>
    <t>PO_DSCN_2</t>
  </si>
  <si>
    <t>Una (1) publicación de la matriz de trabajo, finalizada</t>
  </si>
  <si>
    <t>PO_DSCN_2.1</t>
  </si>
  <si>
    <t>Una (1) base de datos con información acopiada para la matriz de trabajo finalizada</t>
  </si>
  <si>
    <t>Se realizó el acopio de información básica para la construcción de la matriz de trabajo</t>
  </si>
  <si>
    <t>Durante el primer trimestre de 2021 el equipo técnico de la DSCN, realizó el acopio de la información básica para la elaboración de la matriz complementaria al marco central de las cuentas nacionales (Matriz de Trabajo). Así, mismo se inicio el proceso de revisión de consistencia de la misma, mediante pruebas de cobertura, calidad y continuidad.</t>
  </si>
  <si>
    <t>Se culminó el procesamiento de las bases de datos correspondientes, se realizó la síntesis de información para generar los cuadros de salida y productos de publicación de la matriz de trabajo. Finalmente se realizó la publicación de la matriz de trabajo en la página web del DANE, en la fecha establecida.</t>
  </si>
  <si>
    <t>PO_DSCN_2.2</t>
  </si>
  <si>
    <t>Un (1) archivo de trabajo con el procesamiento de la información acopiada, para la matriz de trabajo finalizada</t>
  </si>
  <si>
    <t>Se realizó el procesamiento de la información acopiada, con el fin de generar los resultados finales de la matriz de trabajo</t>
  </si>
  <si>
    <t>PO_DSCN_2.3</t>
  </si>
  <si>
    <t>Un (1) boletín técnico y 1 anexo de publicación, para la matriz de trabajo finalizada</t>
  </si>
  <si>
    <t>Se elaboraron los productos de publicación y realizó la publicación en la página web de la matriz de trabajo</t>
  </si>
  <si>
    <t>PO_DSCN_3</t>
  </si>
  <si>
    <t>Una (1) publicación de las cuentas anuales por bienes y servicios para los años 2018 def y 2019 provisional, finalizada</t>
  </si>
  <si>
    <t>PO_DSCN_3.1</t>
  </si>
  <si>
    <t>Una (1) base de datos con información acopiada para las cuentas anuales de bienes y servicios finalizada</t>
  </si>
  <si>
    <t>Se construyó la base de datos con la información acopiada y cargada en el modo informático de las CNA</t>
  </si>
  <si>
    <t>En el primer trimestre de 2021 la DSCN, culminó la elaboración y publicación de las cuentas nacionales anuales correspondientes al año 2019 provisional y 2018 definitivo. Se trabajó la base de datos definitiva en el módulo informático, se procesó, consolidó y se realizó la síntesis general del marco central. De igual manera, se elaboró el boletín técnico y los anexos estadísticos donde se presentan las series encadenadas de volumen con año de referencia 2015 para el Producto Interno Bruto (PIB) desde el enfoque de la producción y el gasto; así mismo se reflejan los resultados a precios corrientes, desde el enfoque de la producción, el gasto y el ingreso, y los agregados macroeconómicos fundamentales, resultado de la síntesis macroeconómica de las cuentas de bienes y servicios.</t>
  </si>
  <si>
    <t> Armando Sánchez Guevara</t>
  </si>
  <si>
    <t>PO_DSCN_3.2</t>
  </si>
  <si>
    <t>Un (1) archivo de trabajo con el procesamiento, consolidación y síntesis, para las cuentas de bienes y servicios finalizada</t>
  </si>
  <si>
    <t>Se elaboraron los archivos de trabajo con la consolidación, matrices y síntesis de las CNA</t>
  </si>
  <si>
    <t>PO_DSCN_3.3</t>
  </si>
  <si>
    <t>Un (1) boletín técnico y 1 anexo de publicación, para las cuentas de bienes y servicios finalizados</t>
  </si>
  <si>
    <t>Se realizó y publicó el boletín técnico y los anexos de las CNA 2019p y 2018</t>
  </si>
  <si>
    <t>PO_DSCN_4</t>
  </si>
  <si>
    <t>Aporta de manera indirecta al PEI ya que ampliará la oferta de información estadística que requiere el país, contribuyendo a la formulación y evaluación de la política pública y la toma de decisiones.</t>
  </si>
  <si>
    <t>Una (1) base de datos con información acopiada para las estimaciones de las cuentas anuales por bienes y servicios para los años 2019 def y 2020 provisional, finalizada</t>
  </si>
  <si>
    <t>PO_DSCN_4.1</t>
  </si>
  <si>
    <t>Un (1) cronograma de trabajo para el desarrollo de las estimaciones para las cuentas anuales de bienes y servicios para los años 2019 def y 2020 provisional finalizado</t>
  </si>
  <si>
    <t xml:space="preserve">Se culminó la elaboración de un (1) cronograma de trabajo para el desarrollo de las estimaciones de las cuentas anuales de bienes y servicios de los años 2019 definitivo y 2020 provisional </t>
  </si>
  <si>
    <t>En el tercer trimestre de 2021 la DSCN, realizó y socializó la programación de actividades para el cálculo de las cuentas anuales de bienes y servicios 2019 definitivo y 2020 provisional, a partir de los lineamientos establecidos en el modelo de producción GSBPM para cada una de las fases del proceso estadístico aplicables a estadisticas derivadas. En el periodo, el GIT CABYS estructuró la propuesta de plan de trabajo de las temáticas susceptibles de actualización y/o mejora, en el marco central de las cuentas anuales,  a partir de la información disponible. El grupo CABYS de la DSCN, realizó la gestión y avanzó en el acopio de la información preliminar básica disponible para los años 2019 y 2020, generada en las cuentas coyunturales de bienes y servicios.</t>
  </si>
  <si>
    <t>Se finaliza la elaboración del archivo de trabajo correspondiente a la base de datos de información disponible para las estimaciones de las cuentas anuales de bienes y servicios para los años 2019 y 2020 provisional</t>
  </si>
  <si>
    <t>NO Se dispone la evidencia adecuada del hito Un (1) cronograma de trabajo para el desarrollo de las estimaciones para las cuentas anuales de bienes y servicios para los años 2019 def y 2020 provisional finalizado, en el repositorio destinados  por la Oplan para este seguimiento.</t>
  </si>
  <si>
    <r>
      <t>NO Se dispone la evidencia cumplimiento de la meta "</t>
    </r>
    <r>
      <rPr>
        <b/>
        <sz val="18"/>
        <color rgb="FF000000"/>
        <rFont val="Segoe UI"/>
        <family val="2"/>
      </rPr>
      <t>Una (1) base de datos</t>
    </r>
    <r>
      <rPr>
        <sz val="18"/>
        <color rgb="FF000000"/>
        <rFont val="Segoe UI"/>
        <family val="2"/>
      </rPr>
      <t xml:space="preserve"> con información acopiada para las estimaciones de las cuentas anuales por bienes y servicios para los años 2019 def y 2020 provisional, finalizada" del PO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r>
  </si>
  <si>
    <t>PO_DSCN_4.2</t>
  </si>
  <si>
    <t>Un (1) documento de plan de trabajo que contenga las mejoras y actualizaciones del marco central para las cuentas de bienes y servicios finalizado</t>
  </si>
  <si>
    <t>Se elaboró un (1) documento de plan de trabajo que contiene la propuesta de mejoras y actualizaciones al marco central de las cuentas de bienes y servicios en version provisional</t>
  </si>
  <si>
    <t>NO Se dispone la evidencia adecuada del hito Un (1) documento de plan de trabajo que contenga las mejoras y actualizaciones del marco central para las cuentas de bienes y servicios finalizado, en el repositorio destinados  por la Oplan para este seguimiento.</t>
  </si>
  <si>
    <t>PO_DSCN_4.3</t>
  </si>
  <si>
    <t>Un (1) archivo de trabajo con el procesamiento y consolidación de información preliminar, para las cuentas  de bienes y servicios finalizado</t>
  </si>
  <si>
    <t>Se avanzó en el archivo de trabajo correspondiente al procesamiento y consolidación de la información preliminar básica, para las cuentas  de bienes y servicios</t>
  </si>
  <si>
    <t xml:space="preserve">Culmina la elaboración del archivo de trabajo con el procesamiento y consolidación de información preliminar, para las cuentas anuales de bienes y servicios </t>
  </si>
  <si>
    <t>Se dispone la evidencia adecuada del hito Un (1) archivo de trabajo con el procesamiento y consolidación de información preliminar, para las cuentas  de bienes y servicios finalizado, en el repositorio destinados  por la Oplan para este seguimiento.</t>
  </si>
  <si>
    <t>PO_DSCN_5</t>
  </si>
  <si>
    <t>Una (1) publicación de la Productividad Total de Factores años 2018 definitivo, 2019 provisional y 2020 preliminar, finalizada.</t>
  </si>
  <si>
    <t>PO_DSCN_5.1</t>
  </si>
  <si>
    <t>Una (1) base de datos con información acopiada de estadística básica para las variables relacionadas con capital y trabajo, finalizada</t>
  </si>
  <si>
    <t>Fue construida una base de datos con información acopiada de estadística básica para las variables relacionadas con capital y trabajo.</t>
  </si>
  <si>
    <t xml:space="preserve">Fueron realizados los cálculo de la PTF lo que permitió la publicación de la Productividad Total de Factores años 2018 definitivo, 2019 provisional y 2020 preliminar, así como la elaboración de un documento metodológico de acuerdo con los lineamientos del proyecto LEKLEMS. </t>
  </si>
  <si>
    <t>PO_DSCN_5.2</t>
  </si>
  <si>
    <t>Un (1) documento metodológico actualizado según las recomendaciones internacionales más recientes, finalizado.</t>
  </si>
  <si>
    <t>Fue elaborado un documento metodológico actualizado según las recomendaciones internacionales acordadas por el proyecto LAKLEMS.</t>
  </si>
  <si>
    <t>PO_DSCN_5.3</t>
  </si>
  <si>
    <t>Un (1) boletín técnico y sus respectivos anexos estadísticos de publicación, finalizados</t>
  </si>
  <si>
    <t>Fueron generados el boletín técnico y los anexos estadísticos de publicación de  la PTF y de los acervos de capital</t>
  </si>
  <si>
    <t>PO_DSCN_6</t>
  </si>
  <si>
    <t>Una (1) publicación de las cuentas anuales por sector institucional para los años 2018 def y 2019 provisional, finalizada</t>
  </si>
  <si>
    <t>PO_DSCN_6.1</t>
  </si>
  <si>
    <t>Una (1) base de datos con información acopiada para las cuentas por sector institucional finalizada</t>
  </si>
  <si>
    <t>Se construyó la base de datos con la información acopiada y cargada en el módulo informático de las CNA</t>
  </si>
  <si>
    <t>En el primer trimestre de 2021 la DSCN, culminó la elaboración y publicación de las cuentas nacionales anuales correspondientes al año 2019 provisional y 2018 definitivo. Se trabajó la base de datos definitiva en el módulo informático, se procesó, consolidó y se realizó la síntesis general del marco central. De igual manera, se elaboró el boletín técnico y los anexos  los agregados macroeconómicos  y el cuadro económico integrado fundamentales, resultado de la síntesis macroeconómica de las cuentas de las cuentas de sectores institucionales.</t>
  </si>
  <si>
    <t>Se cumplio en el 1er semestre 2021 2021</t>
  </si>
  <si>
    <t>PO_DSCN_6.2</t>
  </si>
  <si>
    <t>Un (1) archivo de trabajo con el procesamiento, consolidación y síntesis, para las cuentas por sector institucional finalizada</t>
  </si>
  <si>
    <t>Se construyeron los archivos de trabajo y se cargó en el módulo informático de las CNA</t>
  </si>
  <si>
    <t>PO_DSCN_6.3</t>
  </si>
  <si>
    <t>Un (1) boletín técnico y 1 anexo de publicación, para las cuentas por sector institucional finalizados</t>
  </si>
  <si>
    <t>Se generaron el boletín técnico y los anexos de publicación correspondientes</t>
  </si>
  <si>
    <t>PO_DSCN_7</t>
  </si>
  <si>
    <t xml:space="preserve">Una (1) publicación del gasto por finalidad anual 2020 provisional para el gobierno general por subsector central, local y seguridad social según la clasificación COFOG para representar los gastos del gobierno en la economía, analizada. </t>
  </si>
  <si>
    <t>PO_DSCN_7.1</t>
  </si>
  <si>
    <t>Una (1) base de datos con información acopiada por fuente del gasto por finalidad del gobierno de acuerdo con la clasificación COFOG, finalizada.</t>
  </si>
  <si>
    <t>Se realizaron la bases de datos y la consolidación de la fuente SIIF, FUT y regalías  transformadas a la clasificación COFOG</t>
  </si>
  <si>
    <r>
      <t>NO Se dispone la evidencia cumplimiento de la meta "Una (1) publicación del gasto por finalidad anual 2020 provisional para el gobierno general por subsector central, local y seguridad social según la clasificación COFOG para representar los gastos del gobierno en la economía, analizada" del PO 2021 en el 2° semestre en el repositorio destinados  por la Oplan; se recomienda:</t>
    </r>
    <r>
      <rPr>
        <b/>
        <sz val="18"/>
        <color rgb="FF000000"/>
        <rFont val="Segoe UI"/>
        <family val="2"/>
      </rPr>
      <t xml:space="preserve"> 1</t>
    </r>
    <r>
      <rPr>
        <sz val="18"/>
        <color rgb="FF000000"/>
        <rFont val="Segoe UI"/>
        <family val="2"/>
      </rPr>
      <t xml:space="preserve">)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t>
    </r>
    <r>
      <rPr>
        <b/>
        <sz val="18"/>
        <color rgb="FF000000"/>
        <rFont val="Segoe UI"/>
        <family val="2"/>
      </rPr>
      <t>2)</t>
    </r>
    <r>
      <rPr>
        <sz val="18"/>
        <color rgb="FF000000"/>
        <rFont val="Segoe UI"/>
        <family val="2"/>
      </rPr>
      <t xml:space="preserve"> Denominar la evidencia del hito, subproducto y/o meta de la misma manera tanto en el PAI y PO y en el repositorio asignado a fin de facilitar su verificación.</t>
    </r>
  </si>
  <si>
    <t>PO_DSCN_7.2</t>
  </si>
  <si>
    <t>Un (1) archivo de trabajo con el procesamiento  y consolidación del gasto por finalidad del gobierno de acuerdo con la clasificación COFOG, finalizado.</t>
  </si>
  <si>
    <t>Se avanzó en la consolidación de las fuentes de información transformadas a la clasificación COFOG</t>
  </si>
  <si>
    <t>Se consoldaron las bases de SIIF, FUT y SGR  FINANCIEROS  convertidos al sistema de cuentas nacionales y finalidad</t>
  </si>
  <si>
    <t>Se concluyó el proceso de consilidación</t>
  </si>
  <si>
    <t>NO Se dispone la evidencia adecuada del hito Un (1) archivo de trabajo con el procesamiento  y consolidación del gasto por finalidad del gobierno de acuerdo con la clasificación COFOG, finalizado., en el repositorio destinados  por la Oplan para este seguimiento.</t>
  </si>
  <si>
    <t>PO_DSCN_7.3</t>
  </si>
  <si>
    <t>Un (1) boletín técnico y 1 anexo de publicación del gasto por finalidad del gobierno de acuerdo con la clasificación COFOG, finalizados.</t>
  </si>
  <si>
    <t>Este producto fue completado ,  incluye nuevos logros al incluir los cuadros cruzados de las series finalidad /transacción y una articulación con las cuentas economicas integradas y las mesas de  CIFP - Minhacienda de directorio y COFOG.</t>
  </si>
  <si>
    <t>Meta  cumplida se presentó en los diferentes comites y se publicó en página web.</t>
  </si>
  <si>
    <t>NO Se dispone la evidencia adecuada del hito Un (1) boletín técnico y 1 anexo de publicación del gasto por finalidad del gobierno de acuerdo con la clasificación COFOG, finalizados, en el repositorio destinados  por la Oplan para este seguimiento.</t>
  </si>
  <si>
    <t>PO_DSCN_8</t>
  </si>
  <si>
    <t>Un (1) envío a la OCDE del anexo de gasto social público y privado anual 2020 provisional, de acuerdo con la metodología SOCX-OCDE para la economía total, entregado.</t>
  </si>
  <si>
    <t>PO_DSCN_8.1</t>
  </si>
  <si>
    <t>Una (1) base de datos con información acopiada  del gasto social público y privado de acuerdo con la metodología SOCX-OCDE, finalizada.</t>
  </si>
  <si>
    <t>Se consoldaron las bases de SIIF, FUT y SGR  FINANCIEROS  convertidos al sistema de cuentas nacionales/SOCX.</t>
  </si>
  <si>
    <t xml:space="preserve">Se concluyeron los procesos de actualización de la información básica </t>
  </si>
  <si>
    <t>Se avanzó en la consolidación de la información de FUT, SIIF, SGR año 2020
Se actualizó la información del año 2019 y su parametrización a clasificación  SOCX y se concreto en un archivo las salidas con los resultados preliminares.</t>
  </si>
  <si>
    <t>Se concluyeron los proceso de actualización de la información básica, consolidación y sintesis de la investigación y se envió a la OCDE los archivos requeridos.</t>
  </si>
  <si>
    <t>Se dispone la evidencia adecuada del hito Una (1) base de datos con información acopiada  del gasto social público y privado de acuerdo con la metodología SOCX-OCDE, finalizada, en el repositorio destinados  por la Oplan para este seguimiento.</t>
  </si>
  <si>
    <t>Se dispone la evidencia cumplimiento de la meta "Un (1) envío a la OCDE del anexo de gasto social público y privado anual 2020 provisional, de acuerdo con la metodología SOCX-OCDE para la economía total, entregado." del PO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</si>
  <si>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PO_DSCN_8.2</t>
  </si>
  <si>
    <t>Un (1) archivo de trabajo con el procesamiento y consolidación del gasto social público y privado de acuerdo con la metodología SOCX-OCDE, finalizado</t>
  </si>
  <si>
    <t>Se actualizó la parámetrización y  la información del año 2019, adicionalmente  se incluyó la información del año 2020.</t>
  </si>
  <si>
    <t>Se concluyeron los prcesos de consolidación y sintesis del la investigación</t>
  </si>
  <si>
    <t>Se dispone la evidencia adecuada del hito Un (1) archivo de trabajo con el procesamiento y consolidación del gasto social público y privado de acuerdo con la metodología SOCX-OCDE, finalizado, en el repositorio destinados  por la Oplan para este seguimiento.</t>
  </si>
  <si>
    <t>PO_DSCN_8.3</t>
  </si>
  <si>
    <t>Un  (1) envío  a la OCDE del anexo de gasto social público y privado de acuerdo con la metodología SOCX-OCDE, finalizados</t>
  </si>
  <si>
    <t>avance esperado para el siguiente trimestre</t>
  </si>
  <si>
    <t>Se envió a la OCDE los archivos requeridos.</t>
  </si>
  <si>
    <t>Se dispone la evidencia adecuada del hito Un  (1) envío  a la OCDE del anexo de gasto social público y privado de acuerdo con la metodología SOCX-OCDE, finalizados, en el repositorio destinados  por la Oplan para este seguimiento.</t>
  </si>
  <si>
    <t>PO_DSCN_9</t>
  </si>
  <si>
    <t>Una (1) base de datos con información acopiada para las estimaciones de las cuentas anuales por sector institucional para los años 2019 def y 2020 provisional, finalizada</t>
  </si>
  <si>
    <t>PO_DSCN_9.1</t>
  </si>
  <si>
    <t>Un (1) cronograma de trabajo para el desarrollo de las estimaciones para las cuentas anuales por sector institucional  para los años 2019 def y 2020 provisional finalizado</t>
  </si>
  <si>
    <t>Se elaboró cronograma de trabajo con las lineas de trabajo del GIT completo.</t>
  </si>
  <si>
    <t>Hito  finalizado en III trimestre</t>
  </si>
  <si>
    <t>Se elaboró cronograma de trabajo
Se propuso las nuevas lineas de acción para actualizar las presentación de resultados - incluyendo el calculo de  subsectores financieros como avance de esta investigación.
Se empezó el proceso de cargas y consolidación del sistema</t>
  </si>
  <si>
    <t>Se diseñó un equema manual para seguir con el proeceso de conslidacion para los año  2019 defintivo y 2020 y a la fecha se avanzó en la consolidacón de la información.</t>
  </si>
  <si>
    <t>NO Se dispone la evidencia adecuada del hito Un (1) cronograma de trabajo para el desarrollo de las estimaciones para las cuentas anuales por sector institucional  para los años 2019 def y 2020 provisional finalizado, en el repositorio destinados  por la Oplan para este seguimiento.</t>
  </si>
  <si>
    <t>Se dispone la evidencia cumplimiento de la meta "Una (1) base de datos con información acopiada para las estimaciones de las cuentas anuales por sector institucional para los años 2019 def y 2020 provisional, finalizada" del PO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</si>
  <si>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PO_DSCN_9.2</t>
  </si>
  <si>
    <t>Un (1) documento de plan de trabajo que contenga las mejoras y actualizaciones del marco central para las cuentas anuales por sector institucional  finalizado</t>
  </si>
  <si>
    <t>Se presentan los avances metodologicos a incluir en el año 2020.</t>
  </si>
  <si>
    <t>NO Se dispone la evidencia adecuada del hito Un (1) documento de plan de trabajo que contenga las mejoras y actualizaciones del marco central para las cuentas anuales por sector institucional  finalizado, en el repositorio destinados  por la Oplan para este seguimiento.</t>
  </si>
  <si>
    <t>PO_DSCN_9.3</t>
  </si>
  <si>
    <t>Un (1) archivo de trabajo con el procesamiento y consolidación de información preliminar, para las cuentas anuales por sector institucional  finalizado</t>
  </si>
  <si>
    <t>El archivo contiene la cargas al sistemas de las transacciones distributivas d61-d62 del año 2020.</t>
  </si>
  <si>
    <t>Se logro consolidar una base de datos manual para proseguir con la sintesis.</t>
  </si>
  <si>
    <t>Se dispone la evidencia adecuada del hito Un (1) archivo de trabajo con el procesamiento y consolidación de información preliminar, para las cuentas anuales por sector institucional  finalizado, en el repositorio destinados  por la Oplan para este seguimiento.</t>
  </si>
  <si>
    <t>PO_DSCN_10</t>
  </si>
  <si>
    <t>Una (1) publicación del Producto Interno Bruto por departamentos año 2018 definitivo y 2019 provisional. Valor agregado por municipio, años 2018 definitivo y 2019 provisional, finalizada.</t>
  </si>
  <si>
    <t>PO_DSCN_10.1</t>
  </si>
  <si>
    <t>Una (1) base de datos con información acopiada de estadística básica por departamento y municipio, finalizada</t>
  </si>
  <si>
    <t>Se realizó el acopio de la estadística básica usada para la medición del PIB por departamentos y valor agregado por municipios.</t>
  </si>
  <si>
    <t>Hito finalizado en el primer trimestre</t>
  </si>
  <si>
    <t>Acopio de estadística básica por actividades económicas por departamentos y municipios; crítica y análisis a la estadística básica, cálculo de indicadores sectoriales por departamentos y municipios; cálculo y medición del valor agregado a nivel territorial, cálculo del producto interno bruto; consolidaciones y síntesis por departamentos y municipios, preparación cuadros de salida, publicaciones de las investigaciones con enfoque territorial: PIB por departamentos y valor agregado por municipios</t>
  </si>
  <si>
    <t>PO_DSCN_10.2</t>
  </si>
  <si>
    <t>Un (1) archivo de trabajo analizado y consolidado por departamento y municipio, finalizado.</t>
  </si>
  <si>
    <t>Se realizó la consolidación y análisis de las investigaciones con enfoque territorial: Análisis cuentas departamentales, consolidación cuentas departamentales, análisis municipal, consolidación valor agregado municipal</t>
  </si>
  <si>
    <t>PO_DSCN_10.3</t>
  </si>
  <si>
    <t>Se realizó la publicación en la página web, se adjuntan los siguientes 7 archivos: PIB total, por actividades económicas, por departamentos, por regiones, serie retropolada, valor agregado por municipios y boletín técnico</t>
  </si>
  <si>
    <t>PO_DSCN_11</t>
  </si>
  <si>
    <t>Una (1) publicación del Producto Interno Bruto por departamentos año 2020 preliminar, finalizada</t>
  </si>
  <si>
    <t>PO_DSCN_11.1</t>
  </si>
  <si>
    <t>Una (1) base de datos con información acopiada de estadística básica por departamento, finalizada</t>
  </si>
  <si>
    <t>Se realizó el acopio de la estadística básica usada para la medición del PIB por departamentos del año 2020 preliminar.</t>
  </si>
  <si>
    <t>Hito finalizado segundo  trimestre</t>
  </si>
  <si>
    <t>Se realizó la  publicación del Producto Interno Bruto por departamentos año 2020, se adjuntan los siguientes 8 archivos: PIB total, por actividades económicas, por departamentos, por regiones, serie retropolada, boletín técnico, presentación rueda de prensa, comunicado de prensa.</t>
  </si>
  <si>
    <t>PO_DSCN_11.2</t>
  </si>
  <si>
    <t>Un (1) archivo de trabajo analizado y consolidado por departamento, finalizado.</t>
  </si>
  <si>
    <t>Se realizó la consolidación y análisis de las investigaciones con enfoque territorial: Análisis cuentas departamentales, consolidación cuentas departamentales.</t>
  </si>
  <si>
    <t>PO_DSCN_11.3</t>
  </si>
  <si>
    <t>Un (1) boletín técnico y anexos estadísticos de publicación, finalizados</t>
  </si>
  <si>
    <t>Se realizó la publicación en la página web, se adjuntan los siguientes 8 archivos: PIB total, por actividades económicas, por departamentos, por regiones, serie retropolada, boletín técnico, presentación rueda de prensa, comunicado de prensa.</t>
  </si>
  <si>
    <t>PO_DSCN_12</t>
  </si>
  <si>
    <t>Aporta al indicador PEI "Operaciones estadísticas que implementan acciones de mejora en la metodología (procesos e instrumentos) y resultados". Adicionalmente, aporta de manera indirecta al PEI ya que al ser parte de la oferta de información estadística que requiere el país, contribuye a la formulación y evaluación de la política pública y la toma de decisiones.</t>
  </si>
  <si>
    <t>Siete (7) publicaciones de las operaciones estadísticas de la Cuenta Satélite Ambiental (cuentas ambientales y económicas de flujos del agua, productos del bosque, energía, residuos sólidos y emisiones; cuenta ambiental y económica de activos de los recursos minerales y energéticos; cuenta ambiental y económica de actividades ambientales y transacciones asociadas), y sus documentos metodológicos, actualizadas.</t>
  </si>
  <si>
    <t>PO_DSCN_12.1</t>
  </si>
  <si>
    <t>Siete (7) bases de datos con información acopiada para las cuentas ambientales y económicas, finalizadas</t>
  </si>
  <si>
    <t>Se realizó gestión para el acopio de las fuentes de información internas y externas, para la CAE-FE, CAE-ARME, CAE-FB, CAEB, CAE-AATA, CAEFM-RS; y se realizó el acopio de las fuentes para la CAE-FE, CAE-FB, CAEFM-RS, y CAE-AATA</t>
  </si>
  <si>
    <t>Se realizó gestión para el acopio de las fuentes de información internas y externas, para la CAE-ARME, CAE-AATA, CAEFM-RS, CAE-FA, CAEFM-EA; y se realizó el acopio de las fuentes para la CAE-ARME, CAE-AATA, CAEFM-RS, CAE-FA, CAEFM-EA</t>
  </si>
  <si>
    <t xml:space="preserve">Se culminó el acopio de información de las fuentes de datos para la CAE-AATA y la CAE-FA. </t>
  </si>
  <si>
    <t>En el marco del desarrollo de la Cuenta Satélite Ambiental (CSA), se avanzó en el acopio y análisis de información de las cuentas ambientales y económicas de: flujos de energía, flujos del bosque, residuos sólidos, y actividades ambientales y transacciones asociadas</t>
  </si>
  <si>
    <t xml:space="preserve">En el marco del desarrollo de la Cuenta Satélite Ambiental (CSA), se avanzó en el acopio y análisis de información de las cuentas ambientales y económicas de: flujos del bosque, residuos sólidos, actividades ambientales y transacciones asociadas, activos minero energéticos, flujos del agua y emisiones al aire. Se avanzó en el procesamiento de información para el cálculo de la CAE-FE, CAE-ARME, CAE-FB, CAEB, CAE-AATA, CAE-FA, CAEFM-RS. Se realizó publicación de resultados de las cuentas ambientales y económicas de: flujos de energía y flujos del bosque.  </t>
  </si>
  <si>
    <t xml:space="preserve">En el marco del desarrollo de la Cuenta Satélite Ambiental (CSA), se culminó el acopio y análisis de información de las cuentas ambientales y económicas de: actividades ambientales y transacciones asociadas y  flujos del agua. Se culminó el procesamiento de información para el cálculo de la CAEB, CAEFM-RS, CAE-FA, CAE-AATA y CAEFM-EA. Se realizó publicación de resultados de las cuentas ambientales y económicas de: activos de los recursos minerales y energéticos, flujos de materiales de residuos sólidos, flujos del agua y actividades ambientales y transacciones asociadas. Se elaboraron siete (7) documentos metodológicos correspondientes a las cuentas ambientales y económicas. </t>
  </si>
  <si>
    <t xml:space="preserve">En el marco del desarrollo de la Cuenta Satélite Ambiental (CSA) se realizó la publicación de resultados de la cuenta ambiental y económica de flujos de materiales de emisiones al aire. Se culminaron siete (7) documentos metodológicos correspondientes a las cuentas ambientales y económicas. </t>
  </si>
  <si>
    <t>NO Se dispone la evidencia adecuada del hito Siete (7) bases de datos con información acopiada para las cuentas ambientales y económicas, finalizadas, en el repositorio destinados  por la Oplan para este seguimiento.</t>
  </si>
  <si>
    <t>Se dispone la evidencia cumplimiento de la meta "Siete (7) publicaciones de las operaciones estadísticas de la Cuenta Satélite Ambiental (cuentas ambientales y económicas de flujos del agua, productos del bosque, energía, residuos sólidos y emisiones; cuenta ambiental y económica de activos de los recursos minerales y energéticos; cuenta ambiental y económica de actividades ambientales y transacciones asociadas), y sus documentos metodológicos, actualizadas." del PO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</si>
  <si>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PO_DSCN_12.2</t>
  </si>
  <si>
    <t>Siete (7) archivos de trabajo con el procesamiento de la información acopiada, para las cuentas ambientales y económicas, finalizados</t>
  </si>
  <si>
    <t>Se avanzó en el procesamiento de información para el cálculo de la CAE-FE, CAE-FB, CAEB y CAE-AATA</t>
  </si>
  <si>
    <t>Se avanzó en el procesamiento de información para el cálculo de la CAE-FE, CAE-FB, CAEB, CAE-AATA, CAE-ARME,CAE-FA, CAEFM-RS</t>
  </si>
  <si>
    <t>Se culminó el procesamiento de información para el cálculo de la CAEB, CAE-AATA, CAE-FA, CAEFM-RS y CAEFM-EA.</t>
  </si>
  <si>
    <t>NO Se dispone la evidencia adecuada del hito Siete (7) archivos de trabajo con el procesamiento de la información acopiada, para las cuentas ambientales y económicas, finalizados, en el repositorio destinados  por la Oplan para este seguimiento.</t>
  </si>
  <si>
    <t>PO_DSCN_12.3</t>
  </si>
  <si>
    <t>Siete (7) boletines técnicos y siete (7) anexos de publicación para las cuentas ambientales y económicas finalizados</t>
  </si>
  <si>
    <t xml:space="preserve">Se publicaron resultados (boletín técnico y anexos) de las cuentas ambientales y económicas de: flujos de energía y flujos del bosque  </t>
  </si>
  <si>
    <t xml:space="preserve">Se publicaron resultados (boletín técnico y anexos) de las cuentas ambientales y económicas de: activos de los recursos minerales y energéticos, flujos de materiales de residuos sólidos, flujos del agua y actividades ambientales y transacciones asociadas. </t>
  </si>
  <si>
    <t>Se publicaron resultados (boletín técnico y anexos) de la cuenta ambiental y económica de flujos de materiales de emisiones al aire</t>
  </si>
  <si>
    <t>Se dispone la evidencia adecuada del hito Siete (7) boletines técnicos y siete (7) anexos de publicación para las cuentas ambientales y económicas finalizados, en el repositorio destinados  por la Oplan para este seguimiento.</t>
  </si>
  <si>
    <t>PO_DSCN_12.4</t>
  </si>
  <si>
    <t>Siete (7) documentos metodológicos para las cuentas ambientales finalizados</t>
  </si>
  <si>
    <t xml:space="preserve">Se elaboraron siete (7) documentos metodológicos de las cuentas ambientales y económicas: flujos del bosque, flujos de energía, activos de los recursos minerales y energéticos, flujos de materiales de residuos sólidos, flujos del agua, actividades ambientales y transacciones asociadas, y  flujos de materiales de emisiones al aire. </t>
  </si>
  <si>
    <t>Se dispone la evidencia adecuada del hito Siete (7) documentos metodológicos para las cuentas ambientales finalizados, en el repositorio destinados  por la Oplan para este seguimiento.</t>
  </si>
  <si>
    <t>PO_DSCN_13</t>
  </si>
  <si>
    <t>Una (1) publicación de la Cuenta Satélite de las Tecnologías de la Información y las Comunicaciones (CSTIC), finalizada</t>
  </si>
  <si>
    <t>PO_DSCN_13.1</t>
  </si>
  <si>
    <t>Un (1) archivo de trabajo con el procesamiento de la información acopiada para la CSTIC, finalizado</t>
  </si>
  <si>
    <t>Se procesaron las bases de datos de las fuentes de la CSTIC y se generaron los resultados de la matriz de producción, las cuentas de producción y generación del ingreso, los balances oferta utilización y la matriz de trabajo</t>
  </si>
  <si>
    <t xml:space="preserve">Se realizó procesamiento de las bases de datos de las encuestas económicas y los registros administrativos para generar los resultados de la CSTIC correspondientes a la matriz de producción, las cuentas de producción y generación del ingreso, los balances oferta utilización y la matriz de trabajo. Se elaboraron los productos de publicación (boletín técnico y anexos) y se realizó la publicación el día 19 de marzo de 2021 </t>
  </si>
  <si>
    <t>Boletines Técnicos de la Cuenta Satélite de Cultura</t>
  </si>
  <si>
    <t>C-0401-1003-25-0-0401078-02-11**BOLETINES TÉCNICOS DE LA CUENTA SATÉLITE DE CULTURA**LEVANTAMIENTO RECOPILACIÓN Y ACTUALIZACIÓN DE LA INFORMACIÓN RELACIONADA CON CUENTAS NACIONALES Y MACROECONÓMICAS A NIVEL NACIONAL</t>
  </si>
  <si>
    <t>CSCUL_2021</t>
  </si>
  <si>
    <t>PO_DSCN_13.2</t>
  </si>
  <si>
    <t>Un (1) boletín técnico y un (1) anexo de publicación de la CSTIC, finalizados</t>
  </si>
  <si>
    <t>Se elaboró el boletín técnico y los anexos de la CSTIC correspondientes a 2019 provisional y 2020 preliminar</t>
  </si>
  <si>
    <t>PO_DSCN_14</t>
  </si>
  <si>
    <t>Una (1) publicación de la Cuenta Satélite de Turismo (CST), finalizada</t>
  </si>
  <si>
    <t>PO_DSCN_14.1</t>
  </si>
  <si>
    <t>Una (1) base de datos con información acopiada para la CST finalizada</t>
  </si>
  <si>
    <t>Se realizó capacitación de la fase de acopio y se realizó la gestión para el acopio de las bases de datos de las fuentes de información de la CST</t>
  </si>
  <si>
    <t>Se realizó capacitación de la fase de acopio para la CST y se realizó la gestión para el acopio de las bases de datos de la EGIT y Migración Colombia. Se avanzó en el procesamiento de las bases correspondientes a Migración Colombia; y GEIH para la matriz de trabajo</t>
  </si>
  <si>
    <t>Se culminó el procesamiento de las bases de datos correspondientes a Migración Colombia, GEIH y Encuesta de Gasto Interno de Turismo para los años 2019 y 2020, y se realizó la síntesis de información para generar los cuadros de salida y productos de publicación de la CST. El día 14 de mayo se realizó la publicación de la CST en la página web del DANE</t>
  </si>
  <si>
    <t>Boletines Técnicos de la Cuenta Satélite de Turismo</t>
  </si>
  <si>
    <t>C-0401-1003-25-0-0401077-02-11**BOLETINES TÉCNICOS DE LA CUENTA SATÉLITE DE TURISMO**LEVANTAMIENTO RECOPILACIÓN Y ACTUALIZACIÓN DE LA INFORMACIÓN RELACIONADA CON CUENTAS NACIONALES Y MACROECONÓMICAS A NIVEL NACIONAL</t>
  </si>
  <si>
    <t>CST_2021</t>
  </si>
  <si>
    <t>PO_DSCN_14.2</t>
  </si>
  <si>
    <t>Un (1) archivo de trabajo con el procesamiento de la información acopiada para la CST finalizada</t>
  </si>
  <si>
    <t>Se avanzó en el procesamiento de la base de datos correspondiente a Migración Colombia y de la GEIH</t>
  </si>
  <si>
    <t>Se realizó el procesamiento de las bases de datos correspondientes a Migración Colombia, GEIH y Encuesta de Gasto Interno de Turismo para los años 2019 y 2020</t>
  </si>
  <si>
    <t>PO_DSCN_14.3</t>
  </si>
  <si>
    <t>Un (1) boletín técnico y un (1) anexo de publicación de la CST, finalizados</t>
  </si>
  <si>
    <t>Se publicó en página web los productos de publicación de la CST el día 14 de mayo de 2021</t>
  </si>
  <si>
    <t>PO_DSCN_15</t>
  </si>
  <si>
    <t>Una (1) publicación de la Cuenta Satélite de Cultura y Economía Naranja (CSCEN), finalizada</t>
  </si>
  <si>
    <t>Plan de Acción (PA) 2021</t>
  </si>
  <si>
    <t>PO_DSCN_15.1</t>
  </si>
  <si>
    <t>Una (1) base de datos con información acopiada para la CSCEN finalizada</t>
  </si>
  <si>
    <t xml:space="preserve">Se realizó capacitación de la fase de acopio y se realizó la gestión para el acopio de las bases de datos de las fuentes de información de la CSCEN. </t>
  </si>
  <si>
    <t>Se realizó el acopio del total de fuentes de información (EAS, EAM, EAC, EDUC, EMMET, EMS, MINEDUCACION, DIAN, SIET, SUPERSOCIEDADES, Estadísticas del libro)</t>
  </si>
  <si>
    <t>Se realizó capacitación de la fase de acopio para la CSCEN y se realizó la gestión para el acopio de las bases de datos de las encuestas económicas y la GEIH. Se avanzó en el procesamiento de las cuentas de producción y generación del ingreso a precios corrientes para las actividades de: edición de libros, diarios y revistas y otras; exhibición de cine, radiodifusión, TV abierta y por suscripción; diseño y publicidad; fabricación de juegos y juguetes, joyas e instrumentos musicales; educación superior cultural y creativa; producción de malta, elaboración de cerveza y otras bebidas malteadas; tejeduría y acabado de productos textiles; fabricación de tejidos de punto y ganchillo</t>
  </si>
  <si>
    <t>Se realizó el acopio del total de fuentes de información para la Cuenta Satélite de Cultura y Economía Naranja y se procesaron las bases de datos para el cálculo de las cuentas de producción y generación del ingreso de las 101 actividades económicas, agregación por segmentos y áreas. Se procesó la información para elaborar los balances oferta utilización y los ocupados y trabajos equivalentes a tiempo completo; y se avanzó en la elaboración del anexo de publicación de ocupados y TETC.</t>
  </si>
  <si>
    <t>Se realizó capacitación de la fase de acopio para la CSCEN,  se realizó el acopio de las bases de datos del total de las fuentes. Se realizó el procesamiento de las cuentas de producción y generación del ingreso de todas las actividades económicas, segmentos y áreas de economía naranja. Se elaboraron los productos de publicación y se realizó la publicación en página web, según lo programado en el calendario de publicaciones, el día 23 de julio</t>
  </si>
  <si>
    <t>Se dispone la evidencia cumplimiento de la meta "Una (1) publicación de la Cuenta Satélite de Cultura y Economía Naranja (CSCEN), finalizada" del PO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</si>
  <si>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PO_DSCN_15.2</t>
  </si>
  <si>
    <t>Un (1) archivo de trabajo con el procesamiento de la información acopiada para la CSCEN finalizado</t>
  </si>
  <si>
    <t>Se avanzó en el procesamiento de las cuentas de producción y generación del ingreso a precios corrientes para las actividades de: edición de libros, diarios y revistas y otras; exhibición de cine, radiodifusión, TV abierta y por suscripción; diseño y publicidad; fabricación de juegos y juguetes, joyas e instrumentos musicales; educación superior cultural y creativa; producción de malta, elaboración de cerveza y otras bebidas malteadas; tejeduría y acabado de productos textiles; fabricación de tejidos de punto y ganchillo</t>
  </si>
  <si>
    <t>Se realizó el procesamiento del total de bases de datos para la CSCEN, correspondientes a los años 2019 y 2020 y se realizó la síntesis de información para generar las cuentas de producción y generación del ingreso, los balances oferta utilización, ocupados y trabajos equivalentes a tiempo completo</t>
  </si>
  <si>
    <t>PO_DSCN_15.3</t>
  </si>
  <si>
    <t>Un (1) boletín técnico y un (1) anexo de publicación de la CSCEN, finalizados</t>
  </si>
  <si>
    <t xml:space="preserve">Se avanzó en el anexo de publicación de ocupados y trabajos equivalentes a tiempo completo de la CSCEN </t>
  </si>
  <si>
    <t>Se elaboraron los productos de publicación de la cuenta satélite de cultura y economía naranja y se realizó la publicación en página web, según lo programado en el calendario de publicaciones, el día 23 de julio</t>
  </si>
  <si>
    <t>Se dispone la evidencia adecuada del hito Un (1) boletín técnico y un (1) anexo de publicación de la CSCEN, finalizados, en el repositorio destinados  por la Oplan para este seguimiento.</t>
  </si>
  <si>
    <t>PO_DSCN_16</t>
  </si>
  <si>
    <t>Una (1) publicación de la Cuenta Satélite de la Agroindustria del Arroz, finalizada</t>
  </si>
  <si>
    <t>PO_DSCN_16.1</t>
  </si>
  <si>
    <t>Una (1) base de datos con información acopiada para la Cuenta Satélite de la Agroindustria del Arroz, finalizada</t>
  </si>
  <si>
    <t>Se realizó gestión y acopio de la información de SIPSA correspondiente a los productos y subproductos del arroz en molino 2013-2021.</t>
  </si>
  <si>
    <t>Se realizó el acopio de las bases de datos correspondientes a las áreas sembradas y cosechadas de arroz, producción de arroz y precio promedio</t>
  </si>
  <si>
    <t>Se realizó gestión y acopio de la información de SIPSA correspondiente a los productos y subproductos del arroz en molino 2013-2021, para la cuenta satélite de la agroindustria del arroz.</t>
  </si>
  <si>
    <t xml:space="preserve">Se realizó el acopio de las bases de datos correspondientes a las áreas sembradas y cosechadas de arroz, producción de arroz y precio promedio; y se avanzó en el procesamiento de las bases de área sembradas y precios para el cálculo de la producción de arroz </t>
  </si>
  <si>
    <t>Se realizó el acopio de las bases de datos correspondientes a las áreas sembradas y cosechadas de arroz, producción de arroz y precio promedio; se culminó el procesamiento de las bases de datos para el cálculo de las cuentas de producción y generación del ingreso. Se elaboraron los productos de publicación de la cuenta satélite de la agroindustria del arroz y se realizó la publicación en página web, según lo programado en el calendario de publicaciones, el día 3 de septiembre</t>
  </si>
  <si>
    <t>Boletines Técnicos de la Cuenta Satélite Piloto de
Agroindustria</t>
  </si>
  <si>
    <t>C-0401-1003-25-0-0401080-02-11**BOLETINES TÉCNICOS DE LA CUENTA SATÉLITE PILOTO DE AGROINDUSTRIA**LEVANTAMIENTO RECOPILACIÓN Y ACTUALIZACIÓN DE LA INFORMACIÓN RELACIONADA CON CUENTAS NACIONALES Y MACROECONÓMICAS A NIVEL NACIONAL</t>
  </si>
  <si>
    <t>CSPA_2021</t>
  </si>
  <si>
    <t>NO Se dispone la evidencia cumplimiento de la meta "Una (1) publicación de la Cuenta Satélite de la Agroindustria del Arroz, finalizada" del PO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</si>
  <si>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PO_DSCN_16.2</t>
  </si>
  <si>
    <t>Un (1) archivo de trabajo con el procesamiento de la información acopiada para la Cuenta Satélite de la Agroindustria del Arroz, finalizado</t>
  </si>
  <si>
    <t xml:space="preserve">Se realizó el procesamiento de áreas sembradas de arroz y precios SIPSA </t>
  </si>
  <si>
    <t>Se culminó el procesamiento de la información para la elaboración de las cuentas de producción y generación del ingreso de la fase agrícola, pecuaria y agroindustria del arroz</t>
  </si>
  <si>
    <t>NO Se dispone la evidencia adecuada del hito Un (1) archivo de trabajo con el procesamiento de la información acopiada para la Cuenta Satélite de la Agroindustria del Arroz, finalizado, en el repositorio destinados  por la Oplan para este seguimiento.</t>
  </si>
  <si>
    <t>PO_DSCN_16.3</t>
  </si>
  <si>
    <t>Un (1) boletín técnico y 1 anexo de publicación de la Cuenta Satélite de la Agroindustria del Arroz, finalizada</t>
  </si>
  <si>
    <t>Se elaboraron los productos de publicación de la cuenta satélite de la agroindustria del arroz y se realizó la publicación en página web, según lo programado en el calendario de publicaciones, el día 3 de septiembre</t>
  </si>
  <si>
    <t>NO Se dispone la evidencia adecuada del hito Un (1) boletín técnico y 1 anexo de publicación de la Cuenta Satélite de la Agroindustria del Arroz, finalizada, en el repositorio destinados  por la Oplan para este seguimiento.</t>
  </si>
  <si>
    <t>PO_DSCN_17</t>
  </si>
  <si>
    <t>Una (1) publicación de la Cuenta Satélite de Cultura y Economía Naranja Bogotá (CSCENB), finalizada</t>
  </si>
  <si>
    <t>PO_DSCN_17.1</t>
  </si>
  <si>
    <t>Una (1) base de datos con información acopiada para la CSCENB finalizada</t>
  </si>
  <si>
    <t>Se realizó el acopio de información correspondiente a la Encuesta Anual de Servicios; Encuesta Mensual de Servicios y Encuesta Mensual Manufacturera con Enfoque Territorial</t>
  </si>
  <si>
    <t>Se culminó el acopio de información para la elaboración de las cuentas de producción y generación del ingreso de la CSCEN de Bogotá</t>
  </si>
  <si>
    <t>Se realizó capacitación de la fase de acopio para la CSCEN Bogotá y se realizó el acopio de las bases de datos correspondientes a la Encuesta Anual de Servicios; Encuesta Mensual de Servicios y Encuesta Mensual Manufacturera con Enfoque Territorial, para la cuenta satélite de cultura y economía naranja de Bogotá</t>
  </si>
  <si>
    <t>Se realizó capacitación de la fase de acopio para la CSCEN Bogotá,  se realizó el acopio de las bases de datos del total de las fuentes. Se realizó el procesamiento de las cuentas de producción y generación del ingreso de todas las actividades económicas, segmentos y áreas de economía naranja de Bogotá. Se elaboraron los productos de publicación y se realizó la publicación en página web, según lo programado en el calendario de publicaciones, el día 30 de septiembre</t>
  </si>
  <si>
    <t>Boletines Técnicos de la Cuenta Satélite de Cultura Bogotá</t>
  </si>
  <si>
    <t>NO Se dispone la evidencia adecuada del hito Una (1) base de datos con información acopiada para la CSCENB finalizada, en el repositorio destinados  por la Oplan para este seguimiento.</t>
  </si>
  <si>
    <t>NO Se dispone la evidencia cumplimiento de la meta "Una (1) publicación de la Cuenta Satélite de Cultura y Economía Naranja Bogotá (CSCENB), finalizada" del PO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</si>
  <si>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PO_DSCN_17.2</t>
  </si>
  <si>
    <t>Un (1) archivo de trabajo con el procesamiento de la información acopiada para la CSCENB finalizada</t>
  </si>
  <si>
    <t>Se realizó el procesamiento de las bases de datos para obtener los resultados de las cuentas de producción y generación del ingreso por actividad económica, segmento y área de economía naranja para Bogotá</t>
  </si>
  <si>
    <t>NO Se dispone la evidencia adecuada del hito Un (1) archivo de trabajo con el procesamiento de la información acopiada para la CSCENB finalizada, en el repositorio destinados  por la Oplan para este seguimiento.</t>
  </si>
  <si>
    <t>PO_DSCN_17.3</t>
  </si>
  <si>
    <t>Un (1) boletín técnico y un (1) anexo de publicación de la CSCENB, finalizados</t>
  </si>
  <si>
    <t>Se elaboraron los productos de publicación de la cuenta satélite de cultura y economía naranja de Bogotá y se realizó la publicación en página web, según lo programado en el calendario de publicaciones, el día 30 de septiembre</t>
  </si>
  <si>
    <t>NO Se dispone la evidencia adecuada del hito Un (1) boletín técnico y un (1) anexo de publicación de la CSCENB, finalizados, en el repositorio destinados  por la Oplan para este seguimiento.</t>
  </si>
  <si>
    <t>PO_DSCN_18</t>
  </si>
  <si>
    <t>Una (1) publicación de la Cuenta Satélite de la Agroindustria Avícola, finalizada</t>
  </si>
  <si>
    <t>PO_DSCN_18.1</t>
  </si>
  <si>
    <t>Una (1) base de datos con información acopiada para la Cuenta Satélite de la Agroindustria Avícola, finalizada</t>
  </si>
  <si>
    <t>Se realizó el acopio de información correspondiente a encasetamientos, costos, inventarios y producción</t>
  </si>
  <si>
    <t>Se culminó el acopio de las fuentes de datos para la elaboración de las cuentas de producción y generación del ingreso de la fase pecuaria y la fase industrial de la cuenta satélite de la agroindustria avícola</t>
  </si>
  <si>
    <t>Se realizó el acopio de las bases de datos correspondientes a encasetamientos, costos, inventarios y producción para la cuenta satélite de la agroindustria avícola</t>
  </si>
  <si>
    <t>Se realizó el acopio de la totalidad de fuentes de información de la cuenta satélite de la agroindustria avícola y se realizó el procesamiento de la información para la elaboración de las cuentas de producción y generación del ingreso de la fase pecuaria y la fase industrial. Se avanzó en la elaboración del anexo de publicación</t>
  </si>
  <si>
    <t>Se realizó acopio de la totalidad de fuentes de información de la cuenta satélite de la agroindustria avícola y se realizó el procesamiento de la información para la elaboración de las cuentas de producción y generación del ingreso de la fase pecuaria y la fase industrial. Se elaboró el boletín técnico y el anexo de publicación y se publicaron los resultados el 22 de octubre de 2021</t>
  </si>
  <si>
    <t>NO Se dispone la evidencia adecuada del hito Una (1) base de datos con información acopiada para la Cuenta Satélite de la Agroindustria Avícola, finalizada, en el repositorio destinados  por la Oplan para este seguimiento.</t>
  </si>
  <si>
    <t>Se dispone la evidencia cumplimiento de la meta "Una (1) publicación de la Cuenta Satélite de la Agroindustria Avícola, finalizada" del PO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</si>
  <si>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PO_DSCN_18.2</t>
  </si>
  <si>
    <t>Un (1) archivo de trabajo con el procesamiento de la información acopiada para la Cuenta Satélite de la Agroindustria Avícola, finalizado</t>
  </si>
  <si>
    <t>Se culminó el procesamiento de la información para la elaboración de las cuentas de producción y generación del ingreso de la fase pecuaria y la fase industrial de la cuenta satélite de la agroindustria avícola</t>
  </si>
  <si>
    <t>NO Se dispone la evidencia adecuada del hito Un (1) archivo de trabajo con el procesamiento de la información acopiada para la Cuenta Satélite de la Agroindustria Avícola, finalizado, en el repositorio destinados  por la Oplan para este seguimiento.</t>
  </si>
  <si>
    <t>PO_DSCN_18.3</t>
  </si>
  <si>
    <t>Un (1) boletín técnico y un (1) anexo de publicación de la Cuenta Satélite de la Agroindustria Avícola, finalizados</t>
  </si>
  <si>
    <t>Se avanzó en la elaboración del anexo de publicación de la cuenta satélite de la agroindustria avícola</t>
  </si>
  <si>
    <t>Se elaboraron los productos de publicación de la cuenta satélite de la agroindustria avícola y se realizó la publicación en página web, según lo programado en el calendario de publicaciones, el día 22 de octubre</t>
  </si>
  <si>
    <t>Se dispone la evidencia adecuada del hito Un (1) boletín técnico y un (1) anexo de publicación de la Cuenta Satélite de la Agroindustria Avícola, finaliza, en el repositorio destinados  por la Oplan para este seguimiento.</t>
  </si>
  <si>
    <t>PO_DSCN_19</t>
  </si>
  <si>
    <t>Una (1) publicación de la Cuenta Satélite de Salud (CSS), finalizada</t>
  </si>
  <si>
    <t>PO_DSCN_19.1</t>
  </si>
  <si>
    <t>Una (1) base de datos con información acopiada para la CSS finalizada</t>
  </si>
  <si>
    <t>Se realizó gestión y acopio de información de Sanidad Militar y Sanidad Policía. Adicionalmente se realizó el acopio de la base de datos de ADRES subsidiado y Supersalud, a través de la página web.</t>
  </si>
  <si>
    <t>Se realizó acopio del catálogo de información financiera de Supersalud y Ministerio de Salud para EPS e IPS; movilidad régimen contributivo; EPS públicas régimen contributivo; y EPS públicas régimen subsidiado</t>
  </si>
  <si>
    <t>Se realizó acopio del catálogo de información financiera de Supersalud y Ministerio de Salud para EPS e IPS; movilidad régimen contributivo; públicas régimen contributivo; y públicas régimen subsidiado, para la cuenta satélite de salud. Adicionalmente se avanzó en el procesamiento de la conciliación de EPS contributivo privado, movilidad y contributivo público para 2020</t>
  </si>
  <si>
    <t>Se realizó el acopio de las fuentes de información y se realizó el procesamiento de las bases de datos acopiadas, para obtener los resultados de ingresos y gastos de los administradores del esquema contributivo, subsidiado, regimenes especiales, compañías de seguros</t>
  </si>
  <si>
    <t>Se realizó el acopio de las fuentes de información y se realizó el procesamiento de las bases de datos acopiadas, para obtener los resultados de ingresos y gastos de los administradores del esquema contributivo, subsidiado, regimenes especiales, compañías de seguros. Se elaboró el boletín técnico y el anexo de publicación y se publicaron los resultados el 29 de octubre de 2021</t>
  </si>
  <si>
    <t>NO Se dispone la evidencia adecuada del hito Una (1) base de datos con información acopiada para la CSS finalizada, en el repositorio destinados  por la Oplan para este seguimiento.</t>
  </si>
  <si>
    <t>Se dispone la evidencia cumplimiento de la meta "Una (1) publicación de la Cuenta Satélite de Salud (CSS), finalizada" del PO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</si>
  <si>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PO_DSCN_19.2</t>
  </si>
  <si>
    <t>Un (1) archivo de trabajo con el procesamiento de la información acopiada para la CSS finalizado</t>
  </si>
  <si>
    <t>Se avanzó en el procesamiento de la conciliación de EPS contributivo privado, movilidad y contributivo público para 2020</t>
  </si>
  <si>
    <t>Se realizó el procesamiento de las bases de datos acopiadas, para obtener los resultados de ingresos y gastos de los administradores del esquema contributivo, subsidiado, regimenes especiales, compañías de seguros</t>
  </si>
  <si>
    <t>NO Se dispone la evidencia adecuada del hito Un (1) archivo de trabajo con el procesamiento de la información acopiada para la CSS finalizado, en el repositorio destinados  por la Oplan para este seguimiento.</t>
  </si>
  <si>
    <t>PO_DSCN_19.3</t>
  </si>
  <si>
    <t>Un (1) boletín técnico y un (1) anexo de publicación de la CSS, finalizados</t>
  </si>
  <si>
    <t>Se elaboraron los productos de publicación de la cuenta satélite de salud y se realizó la publicación en página web, según lo programado en el calendario de publicaciones, el día 29 de octubre</t>
  </si>
  <si>
    <t>Se dispone la evidencia adecuada del hito Un (1) boletín técnico y un (1) anexo de publicación de la CSS, finalizados, en el repositorio destinados  por la Oplan para este seguimiento.</t>
  </si>
  <si>
    <t>PO_DSCN_20</t>
  </si>
  <si>
    <t>Una (1) publicación de la Cuenta Satélite de la Agroindustria del Maíz, Sorgo y Soya, finalizada</t>
  </si>
  <si>
    <t>PO_DSCN_20.1</t>
  </si>
  <si>
    <t>Una (1) base de datos con información acopiada para la Cuenta Satélite de la Agroindustria del Maíz, Sorgo y Soya, finalizada</t>
  </si>
  <si>
    <t xml:space="preserve">Se realizó el acopio de la información correspondiente a los indicadores cerealistas de Fenalce </t>
  </si>
  <si>
    <t>Se culminó el acopio de la información básica para elaborar las cuentas de producción de la fase agrícola e industrial de maíz, sorgo y soya</t>
  </si>
  <si>
    <t>Se realizó el acopio de la información correspondiente a los indicadores cerealistas de Fenalce, que incluye información relacionada con producción, importaciones, y precios de los cereales en Colombia</t>
  </si>
  <si>
    <t>Se realizó el acopio de las fuentes de información y se avanzó en el procesamiento de las bases de datos acopiadas, para obtener los resultados de la producción de maiz, sorgo y soya</t>
  </si>
  <si>
    <t>Se realizó el acopio de las fuentes de información y se realizó el procesamiento de las bases de datos acopiadas, para obtener los resultados de las cuentas de producción y generación del ingreso de la agroindustria del maiz, sorgo y soya. Se elaboró el boletín técnico y el anexo de publicación y se publicaron los resultados el 12 de noviembre de 2021</t>
  </si>
  <si>
    <t>NO Se dispone la evidencia adecuada del hito Una (1) base de datos con información acopiada para la Cuenta Satélite de la Agroindustria del Maíz, Sorgo y Soya, finalizada, en el repositorio destinados  por la Oplan para este seguimiento.</t>
  </si>
  <si>
    <t>Se dispone la evidencia cumplimiento de la meta "Una (1) publicación de la Cuenta Satélite de la Agroindustria del Maíz, Sorgo y Soya, finalizada" del PO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</si>
  <si>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PO_DSCN_20.2</t>
  </si>
  <si>
    <t>Un (1) archivo de trabajo con el procesamiento de la información acopiada para la Cuenta Satélite de la Agroindustria del Maíz, Sorgo y Soya, finalizado</t>
  </si>
  <si>
    <t>Se avanzó en el procesamiento de las cuentas de producción de la fase agrícola de maíz, sorgo y soya</t>
  </si>
  <si>
    <t>Se finalizó el procesamiento de las cuentas de producción de la fase agrícola y la fase industrial de la agroindustria de maíz, sorgo y soya</t>
  </si>
  <si>
    <t>Se dispone la evidencia adecuada del hito Un (1) archivo de trabajo con el procesamiento de la información acopiada para la Cuenta Satélite de la Agroindustria del Maíz, Sorgo y Soya, finalizado, en el repositorio destinados  por la Oplan para este seguimiento.</t>
  </si>
  <si>
    <t>PO_DSCN_20.3</t>
  </si>
  <si>
    <t>Un (1) boletín técnico y un (1) anexo de publicación de la Cuenta Satélite de la Agroindustria del Maíz, Sorgo y Soya, finalizados</t>
  </si>
  <si>
    <t>Se elaboraron los productos de publicación de la cuenta satélite de la agroindustria del maíz, sorgo y soya y se realizó la publicación en página web, según lo programado en el calendario de publicaciones, el día 12 de noviembre</t>
  </si>
  <si>
    <t>Se dispone la evidencia adecuada del hito Un (1) boletín técnico y un (1) anexo de publicación de la Cuenta Satélite de la Agroindustria del Maíz, Sorgo y Soya, finalizados, en el repositorio destinados  por la Oplan para este seguimiento.</t>
  </si>
  <si>
    <t>PO_DSCN_21</t>
  </si>
  <si>
    <t>Cuatro (4) estimaciones preliminares (internas) del PIB trimestral por el enfoque del ingreso y de las cuentas por sector institucional para los periodos: cuarto trimestre de 2020, y los tres primeros trimestre de 2021, finalizadas.</t>
  </si>
  <si>
    <t>PO_DSCN_21.1</t>
  </si>
  <si>
    <t>Cuatro (4) bases de datos con información acopiada para el enfoque del ingreso y de las cuentas por sector institucional para los periodos: cuarto trimestre de 2020, y los tres primeros trimestre de 2021, finalizadas.</t>
  </si>
  <si>
    <t xml:space="preserve">Se obtiene la base datos de la información básica para la elaboración de la cuentas nacionales  trimestrales por sector institucional </t>
  </si>
  <si>
    <t>Se elaboró y estructuró la base de datos requerida en los cáluclos del PIB enfoque ingreso y las CNTSI para trimestre 2 2021 y actualizaciones</t>
  </si>
  <si>
    <t>Se construyó la base de datos con la información necesaria para la elaboración de las cuentas nacionales trimestrales por sector institucional y el PIB enfoque ingreso</t>
  </si>
  <si>
    <t>Se realizo el ejercicio en tiempo real y se desarrollaron las diferentes fases del proceso respetando los tiempo definidos</t>
  </si>
  <si>
    <t>Se realizó la publicación de la serie 2016_1 a 2020_1, cumpliendo con los tiempos establecidos.</t>
  </si>
  <si>
    <t>Se realiza la publicación de las CNTSI y PIB enfoque ingreso para el trimestre 2 2021</t>
  </si>
  <si>
    <t>El GIT de cuentas trimestrales por sectores institucionales, realizó la publicación de las CNTSI y PIB enfoque ingreso para el trimestre 3 2021, el 30 de Diciembre de 2021.Este trabajo se realizo de manera articulada e integrada con la cuenta financiera producida por el Banco de la república.</t>
  </si>
  <si>
    <t>Se dispone la evidencia adecuada del hito Cuatro (4) bases de datos con información acopiada para el enfoque del ingreso y de las cuentas por sector institucional para los periodos: cuarto trimestre de 2020, y los tres primeros trimestre de 2021, finalizadas., en el repositorio destinados  por la Oplan para este seguimiento.</t>
  </si>
  <si>
    <t>Se dispone la evidencia cumplimiento de la meta "Cuatro (4) estimaciones preliminares (internas) del PIB trimestral por el enfoque del ingreso y de las cuentas por sector institucional para los periodos: cuarto trimestre de 2020, y los tres primeros trimestre de 2021, finalizadas." del PO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</si>
  <si>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PO_DSCN_21.2</t>
  </si>
  <si>
    <t>Cuatro (4) archivos de trabajo con el procesamiento, consolidación y síntesis  para el enfoque del ingreso y de las cuentas por sector institucional para los periodos: cuarto trimestre de 2020, y los tres primeros trimestre de 2021, finalizadas.</t>
  </si>
  <si>
    <t>Se realiza el proceso de consolidación y síntesis de las cuentas nacionales trimestrales por sector institucional</t>
  </si>
  <si>
    <t>Se elaboro la consolidación y síntesis del trimestre 2 2021 de las CNTSI y el PIB enfoque ingreso</t>
  </si>
  <si>
    <t>Se elaboró la consolidación y síntesis del trimestre 3 2021preliminar de las CNTSI y el PIB enfoque ingreso</t>
  </si>
  <si>
    <t>Se dispone la evidencia adecuada del hito Cuatro (4) archivos de trabajo con el procesamiento, consolidación y síntesis  para el enfoque del ingreso y de las cuentas por sector institucional para los periodos: cuarto trimestre de 2020, y los tres primeros trimestre de 2021, finalizadas, en el repositorio destinados  por la Oplan para este seguimiento.</t>
  </si>
  <si>
    <t>PO_DSCN_21.3</t>
  </si>
  <si>
    <t>Cuatro (4) boletines técnicos y sus respectivos anexos de publicación para el enfoque del ingreso y de las cuentas por sector institucional para los periodos: cuarto trimestre de 2020, y los tres primeros trimestre de 2021, finalizados.</t>
  </si>
  <si>
    <t>Se elaboran los anexos de publicación de las cuentas nacionales trimestrales por sector institucional</t>
  </si>
  <si>
    <t xml:space="preserve">Se elaboraron los anexos de publicación de las CNTSI </t>
  </si>
  <si>
    <t>Se elaboraron los anexos de publicación de las CNTSI para el trimestre 3 2021preliminar</t>
  </si>
  <si>
    <t>Se dispone la evidencia adecuada del hito Cuatro (4) boletines técnicos y sus respectivos anexos de publicación para el enfoque del ingreso y de las cuentas por sector institucional para los periodos: cuarto trimestre de 2020, y los tres primeros trimestre de 2021, finalizados, en el repositorio destinados  por la Oplan para este seguimiento.</t>
  </si>
  <si>
    <t>PO_DSCN_22</t>
  </si>
  <si>
    <t>Aporta al indicador del PEI "Operaciones estadísticas que publican indicadores de calidad en alguno de sus productos de difusión" ya que en este boletín registrará el indicador allí descrito. Adicionalmente, hace parte de la oferta de información estadística que requiere el país, contribuyendo a la formulación y evaluación de la política pública y la toma de decisiones.</t>
  </si>
  <si>
    <t>Cuatro (4) publicaciones del PIB trimestral por los enfoques de la producción y el gasto para los periodos: cuarto trimestre de 2020, y los tres primeros trimestre de 2021, finalizadas.</t>
  </si>
  <si>
    <t>PO_DSCN_22.1</t>
  </si>
  <si>
    <t>Cuatro (4) bases de datos con información acopiada para los enfoques de la producción y el gasto para los periodos: cuarto trimestre de 2020, y los tres primeros trimestre de 2021, finalizadas.</t>
  </si>
  <si>
    <t>Se realizó el acopio completo de la información básica para el cálculo del PIB, de sus dos enfoques, correspondiente al cuarto trimestre de 2020.</t>
  </si>
  <si>
    <t>Se realizó el acopio completo de la información básica para el cálculo del PIB, de sus dos enfoques, correspondiente al segundo trimestre de 2021.</t>
  </si>
  <si>
    <t>Se realizó el acopio completo de la información básica para el cálculo del PIB, de sus dos enfoques, correspondiente al tercer  trimestre de 2021.</t>
  </si>
  <si>
    <t xml:space="preserve">El GIT de indicadores y cuentas trimestrales de bienes y servicios realizó la publicación del Producto Interno Bruto del cuarto trimestre de 2020 y año total, desde sus dos enfoques (producción y gasto); el día 15 de febrero de 2021. Para cada uno de los enfoques se realizó el acopio completo de la información, la consolidación y síntesis de resultados a cabalidad y sin ningún contratiempo. </t>
  </si>
  <si>
    <t xml:space="preserve">El GIT de indicadores y cuentas trimestrales de bienes y servicios realizó la publicación del Producto Interno Bruto del segundo trimestre de 2021, desde sus dos enfoques (producción y gasto); el día 17 de agosto de 2021. Para cada uno de los enfoques se realizó el acopio completo de la información, la consolidación y síntesis de resultados a cabalidad y sin ningún contratiempo. </t>
  </si>
  <si>
    <t xml:space="preserve">El GIT de indicadores y cuentas trimestrales de bienes y servicios realizó la publicación del Producto Interno Bruto del tercer trimestre de 2021, desde sus dos enfoques (producción y gasto); el día 16 de noviembre de 2021. Para cada uno de los enfoques se realizó el acopio completo de la información, la consolidación y síntesis de resultados a cabalidad y sin ningún contratiempo. </t>
  </si>
  <si>
    <t>Boletines Técnicosdel PIB Nacional</t>
  </si>
  <si>
    <t>C-0401-1003-25-0-0401084-02-11**BOLETINES TÉCNICOSDEL PIB NACIONAL**LEVANTAMIENTO RECOPILACIÓN Y ACTUALIZACIÓN DE LA INFORMACIÓN RELACIONADA CON CUENTAS NACIONALES Y MACROECONÓMICAS A NIVEL NACIONAL</t>
  </si>
  <si>
    <t>CT_2021</t>
  </si>
  <si>
    <t>Se dispone la evidencia adecuada del hito Cuatro (4) bases de datos con información acopiada para los enfoques de la producción y el gasto para los periodos: cuarto trimestre de 2020, y los tres primeros trimestre de 2021, finalizadas, en el repositorio destinados  por la Oplan para este seguimiento.</t>
  </si>
  <si>
    <t>Se dispone la evidencia cumplimiento de la meta "Cuatro (4) publicaciones del PIB trimestral por los enfoques de la producción y el gasto para los periodos: cuarto trimestre de 2020, y los tres primeros trimestre de 2021, finalizadas" del PO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</si>
  <si>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PO_DSCN_22.2</t>
  </si>
  <si>
    <t>Cuatro (4) archivos de trabajo con el procesamiento, consolidación y síntesis  para los enfoques de la producción y el gasto para los periodos: cuarto trimestre de 2020, y los tres primeros trimestre de 2021, finalizadas.</t>
  </si>
  <si>
    <t>Para el primer trimestre de 2021, se realizó la consolidación y síntesis del PIB, desde los enfoques de la producción y el gasto, correspondiente al cuarto trimestre de 2020 y año total, esta publicación incluye las cifras de las Cuentas Anuales 2018 definitivo y 2019 provisional.</t>
  </si>
  <si>
    <t>Para el segundo trimestre de 2021, se realizó la consolidación y síntesis del PIB, desde los enfoques de la producción y el gasto, correspondiente primer trimestre de 2021, esta publicación incluye la revisión de las cifras del año 2020 preliminar.</t>
  </si>
  <si>
    <t>Para el tercer trimestre de 2021, se realizó la consolidación y sintesís del PIB, desde los enfoques de la producción y el gasto, correspondiente segundo trimestre de 2021.</t>
  </si>
  <si>
    <t>Para el cuarto trimestre de 2021, se realizó la consolidación y sintesís del PIB, desde los enfoques de la producción y el gasto, correspondiente al tercer trimestre de 2021.</t>
  </si>
  <si>
    <t>Se dispone la evidencia adecuada del hito Cuatro (4) archivos de trabajo con el procesamiento, consolidación y síntesis  para los enfoques de la producción y el gasto para los periodos: cuarto trimestre de 2020, y los tres primeros trimestre de 2021, finalizadas, en el repositorio destinados  por la Oplan para este seguimiento.</t>
  </si>
  <si>
    <t>PO_DSCN_22.3</t>
  </si>
  <si>
    <t>Cuatro (4) boletines técnicos y sus respectivos anexos de publicación para los enfoques de la producción y el gasto para los periodos: cuarto trimestre de 2020, y los tres primeros trimestre de 2021, finalizados.</t>
  </si>
  <si>
    <t xml:space="preserve">Se publicó el boletín técnico y los anexos estadísticos, con los resultados del Producto Interno Bruto del cuarto trimestre de 2020 y año total. </t>
  </si>
  <si>
    <t xml:space="preserve">Se publicó el boletín técnico y los anexos estadísticos, con los resultados del Producto Interno Bruto del primer trimestre de 2021. </t>
  </si>
  <si>
    <t xml:space="preserve">Se elaboró el boletín técnico y los anexos estadísticos, con los resultados del Producto Interno Bruto del segundo trimestre de 2021. </t>
  </si>
  <si>
    <t xml:space="preserve">Se publicó el boletín técnico y los anexos estadísticos, con los resultados del Producto Interno Bruto del tercer trimestre de 2021. </t>
  </si>
  <si>
    <t>PO_DSCN_23</t>
  </si>
  <si>
    <t>Doce (12) publicaciones del Indicador de Seguimiento a la Economía ISE para los periodos: noviembre y diciembre de 2020, y los meses de enero a octubre de 2021, finalizadas.</t>
  </si>
  <si>
    <t>PO_DSCN_23.1</t>
  </si>
  <si>
    <t>Doce (12) bases de datos con información acopiada por actividad económica, para los periodos: noviembre y diciembre de 2020, y los meses de enero a octubre de 2021, finalizadas.</t>
  </si>
  <si>
    <t>Se realizó el acopio completo de la información básica para los cálculos del ISE del mes de noviembre y diciembre de 2020; y enero de 2021</t>
  </si>
  <si>
    <t>Se realizó el acopio completo de la información básica para los cálculos del ISE de los meses de febrero, marzo y abril de 2021</t>
  </si>
  <si>
    <t>Se realizó el acopio completo de la información básica para los cálculos del ISE de los meses de may, junio y julio de 2021</t>
  </si>
  <si>
    <t>Se realizó el acopio completo de la información básica para los cálculos del ISE de los meses de agosto, septiembre y octubre de 2021</t>
  </si>
  <si>
    <t xml:space="preserve">El GIT de indicadores y cuentas trimestrales de bienes y servicios realizó las publicaciones del Indicador de Seguimiento a la Economía de los meses de noviembre y diciembre de 2020; y enero de 2021; los días 18 de enero, 15 de febrero y 18 de marzo de 2021, respectivamente. Para cada una de las publicaciones se realizó el acopio completo de la información, la consolidación y síntesis de resultados a cabalidad y sin ningún contratiempo. </t>
  </si>
  <si>
    <t xml:space="preserve">El GIT de indicadores y cuentas trimestrales de bienes y servicios realizó las publicaciones del Indicador de Seguimiento a la Economía de los meses febrero, marzo y abril de 2021; los días 19 de julio, 17 de agosto y 17 de septiembre de 2021, respectivamente. Para cada una de las publicaciones se realizó el acopio completo de la información, la consolidación y síntesis de resultados a cabalidad y sin ningún contratiempo. </t>
  </si>
  <si>
    <t xml:space="preserve">El GIT de indicadores y cuentas trimestrales de bienes y servicios realizó las publicaciones del Indicador de Seguimiento a la Economía de los meses agosto, septiembre y octubre de 2021; los días 19 de octubre, 16 de noviembre y 17 de diciembre de 2021, respectivamente. Para cada una de las publicaciones se realizó el acopio completo de la información, la consolidación y síntesis de resultados a cabalidad y sin ningún contratiempo. </t>
  </si>
  <si>
    <t>Boletines Técnicos del indicador de Seguimiento a la
Economía -ISE</t>
  </si>
  <si>
    <t>C-0401-1003-25-0-0401099-02-11**BOLETINES TÉCNICOS DEL INDICADOR DE SEGUIMIENTO A LA ECONOMÍA -ISE**LEVANTAMIENTO RECOPILACIÓN Y ACTUALIZACIÓN DE LA INFORMACIÓN RELACIONADA CON CUENTAS NACIONALES Y MACROECONÓMICAS A NIVEL NACIONAL</t>
  </si>
  <si>
    <t>ISE_2021</t>
  </si>
  <si>
    <t>Se dispone la evidencia adecuada del hito Doce (12) bases de datos con información acopiada por actividad económica, para los periodos: noviembre y diciembre de 2020, y los meses de enero a octubre de 2021, finalizadas., en el repositorio destinados  por la Oplan para este seguimiento.</t>
  </si>
  <si>
    <t>Se dispone la evidencia cumplimiento de la meta "Doce (12) publicaciones del Indicador de Seguimiento a la Economía ISE para los periodos: noviembre y diciembre de 2020, y los meses de enero a octubre de 2021, finalizadas" del PO 2021 en el 2° semestre en el repositorio destinados  por la Oplan;  se recomienda: 1) documentar también la evidencia de ejecución del PAI y PO en el archivo de gestión de la dependencia responsable, de acuerdo con las normas de gestión documental, porque los archivos son el repositorio permanentes de documentos, acumulados en un proceso natural, conservados respetando el orden de la gestión como testimonio e información para la persona o institución que los produce y los ciudadanos, o como fuentes de la historia; 2) Denominar la evidencia del hito, subproducto y/o meta de la misma manera tanto en el PAI y PO y en el repositorio asignado a fin de facilitar su verificación.</t>
  </si>
  <si>
    <t>PO_DSCN_23.2</t>
  </si>
  <si>
    <t>Doce (12) archivos de trabajo con el procesamiento, consolidación y síntesis, para los periodos: noviembre y diciembre de 2020, y los meses de enero a octubre de 2021, finalizadas.</t>
  </si>
  <si>
    <t>Para el primer trimestre de 2021, se realizaron 3  consolidaciones y síntesis del ISE, de los meses de noviembre y diciembre de 2020; y enero de 2021 .</t>
  </si>
  <si>
    <t>Para el segundo trimestre de 2021, se realizaron 3  consolidaciones y síntesis del ISE, de los meses de febrero, marzo y abril de 2021 .</t>
  </si>
  <si>
    <t>Para el tercer trimestre de 2021, se realizaron 3  consolidaciones y sintesís del ISE, de los meses de mayo, junio y julio de 2021 .</t>
  </si>
  <si>
    <t>Para el cuarto trimestre de 2021, se realizaron 3  consolidaciones y sintesís del ISE, de los meses de agosto, septiembre y octubre de 2021 .</t>
  </si>
  <si>
    <t>Se dispone la evidencia adecuada del hito Doce (12) archivos de trabajo con el procesamiento, consolidación y síntesis, para los periodos: noviembre y diciembre de 2020, y los meses de enero a octubre de 2021, finalizadas, en el repositorio destinados  por la Oplan para este seguimiento.</t>
  </si>
  <si>
    <t>PO_DSCN_23.3</t>
  </si>
  <si>
    <t>Doce (12) boletines técnicos y sus respectivos anexos de publicación, para los periodos: noviembre y diciembre de 2020, y los meses de enero a octubre de 2021, finalizadas.</t>
  </si>
  <si>
    <t xml:space="preserve">Se publicó el boletín técnico y los anexos estadísticos, con los resultados del ISE para los meses de noviembre y diciembre de 2020; y enero de 2021. </t>
  </si>
  <si>
    <t xml:space="preserve">Se publicó el boletín técnico y los anexos estadísticos, con los resultados del ISE para los meses de febrero, marzo y abril de 2021. </t>
  </si>
  <si>
    <t xml:space="preserve">Se elaboró el boletín técnico y los anexos estadísticos, con los resultados del ISE para los meses de mayo, junio y julio de 2021. </t>
  </si>
  <si>
    <t xml:space="preserve">Se publicó el boletín técnico y los anexos estadísticos, con los resultados del ISE para los meses de agosto, septiembre y octubre de 2021 </t>
  </si>
  <si>
    <t>Se dispone la evidencia adecuada del hito Doce (12) boletines técnicos y sus respectivos anexos de publicación, para los periodos: noviembre y diciembre de 2020, y los meses de enero a octubre de 2021, finalizadas, en el repositorio destinados  por la Oplan para este seguimiento.</t>
  </si>
  <si>
    <t>PO_DIMPE_1</t>
  </si>
  <si>
    <t>La producción de información recurrente de los índices de precios y costos aporta indirectamente al cumplimiento  de la estrategia de la Capacidad Metodológica, dado que se entregarán las cifras de los Índices de Precios y Costos.</t>
  </si>
  <si>
    <t xml:space="preserve">Una (1) producción de información recurrente de los índices de precios y costos para obtener datos relacionados con el consumidor, productor, de la construcción, del transporte, campañas electorales y educación superior, de los precios de la vivienda y valoración predial, actualizados. Operación continua. </t>
  </si>
  <si>
    <t>PO_DIMPE_1.1</t>
  </si>
  <si>
    <t>Una (1) matriz para la identificación de necesidades de información estadística para la caracterización de grupos de interés del DANE. diligenciada para el correspondiente análisis.</t>
  </si>
  <si>
    <t>Se cuenta con la matriz de caracterización</t>
  </si>
  <si>
    <t xml:space="preserve">Tareas a cargo del GIT de Precios, se procesó y analizó la información recolectada para los tres meses del primer trimestre del año, correspondientes al IPC, igualmente se implementaron los ajustes a la canasta (nivel flexible) del índice para 2021
Igualmente, se desarrolló la metodología de diseño del ICOCIV, un índice nuevo a cargo del DANE
 </t>
  </si>
  <si>
    <t>Tareas a cargo del GIT de Precios, se procesó y analizó la información recolectada para los tres meses del segundo trimestre del año, correspondientes al IPC e igualmente se avanzó en los ajustes de los documentos metodológicos del IPP</t>
  </si>
  <si>
    <t>Tareas a cargo del GIT de Precios, se procesó y analizó la información recolectada para los tres meses del segundo trimestre del año, correspondientes al IPC e igualmente se avanzó en los ajustes requeridos para avanzar en la prueba piloto de recolección, en el marco del rediseño del ICCV</t>
  </si>
  <si>
    <t>Tareas a cargo del GIT de Precios, se procesó y analizó la información recolectada para los tres meses del último trimestre del año, correspondientes al IPC e igualmente se avanzó en los ajustes requeridos para avanzar en la prueba piloto de recolección, en el marco del rediseño del ICCV</t>
  </si>
  <si>
    <t xml:space="preserve">LEVANTAMIENTO Y ACTUALIZACIÓN DE ESTADÍSTICAS EN TEMAS ECONÓMICOS
</t>
  </si>
  <si>
    <t>TE_PRECIOS_2021_IPC
TE_PRECIOS_2021_IPP
TE_PRECIOS_2021_ICCP</t>
  </si>
  <si>
    <t>Para el tercer trimestre se presentan matrices de caracterización de grupos de interés de los meses junio, julio y agosto así: 02 MAtriz_ICTIP_II_21 06. Matriz IPP_jun_21, 06. Matriz_ICCP_jun_21., ,06. Matriz_ICCV_jun_21, 06. Matriz_ICOCIV_jun_21., 06. MAtriz_ICTC_jun_21, 06. MAtriz_IPC_jun_21, 07. Matriz IPP_jul_21, 07. Matriz_ICCP_jul_21, 07. Matriz_ICCV_jul_21,  07. Matriz_ICOCIV_jul_21, 07. MAtriz_ICTC_jul_21, 07. MAtriz_IPC_jul_21,08. Matriz IPP_ago_21, 08. Matriz_ICCP_ago_21, 08. Matriz_ICCV_ago_21, 08. Matriz_ICOCIV_ago_21, 08. MAtriz_ICTC_ago_21, 08. MAtriz_IPC_ago_21, IPVN_II  y para el cuarto trimestre se presentan matrices de caracterización de grupos de interés de los meses seeptiembre, octubre, noviembre así: 01. IPVN_III_21, Matriz_ICES_II_21, 03 MAtriz_ICTIP_III_21, 10. Matriz_ICCP_sep_21, 10. Matriz_ICCV_sep_21, 10. Matriz_ICOCIV_sep_21, 10. MAtriz_ICTC_sep_21, 10.MAtriz_IPC_sep_21, 11. Matriz IPP_nov_21, 11. Matriz IPP_oct_21, 11. Matriz_ICCP_oct_21, 11. Matriz_ICCV_oct_21, 11. Matriz_ICOCIV_oct_21, 11. MAtriz_ICTC_oct_21, 11. MAtriz_IPC_oct_21, 12. Matriz IPP_nov_21, 12. Matriz_ICCP_nov_21, 12. Matriz_ICCV_nov_21, 12. Matriz_ICOCIV_nov_21., 12. MAtriz_ICTC_nov_21 y 12. MAtriz_IPC_nov_21. Considerando que el alcance de la meta contemplan las OE de índices de Precios y Costos, las evidencias soportan el avance  reportado del hito.</t>
  </si>
  <si>
    <t>Se observó  que  registra un porcentaje de finalización del 100% y estado de meta terminada. De acuerdo con la meta propuesta, se identifica que esta contempla todas las operaciones estadísticas relacionadas con índices de precios y costos, por tal razón al analizar las evidencias aportadas, estas  se encaminan a tres operaciones específicas (ICOCIV, IPP e IPC; teniendo en cuenta lo descrito se recomienda al proceso definir de manera específica el alcance de cada hito establecido de tal manera que sea claro  el producto esperado para su cumplimiento, de tal manera que se incluyan las OE del sector servicio y su periodicidad.</t>
  </si>
  <si>
    <t>PO_DIMPE_1.2</t>
  </si>
  <si>
    <t>Metodología de diseño del ICOCIV, un índice nuevo cuya difusión se realizó por primera vez, el primer trimestre de 2021</t>
  </si>
  <si>
    <t>Revisión de la metodología IPP</t>
  </si>
  <si>
    <t>Revisión metodología del IPP finalizada</t>
  </si>
  <si>
    <t>Cumplido en el III trimestre</t>
  </si>
  <si>
    <t>Se evidenció para tercer trimestre documento adjunto word con comentarios denominado " METODOLOGÍA GENERAL ÍNDICE DE PRECIOS DEL PRODUCTOR - IPP ", para cuarto trimestre no se evienció  documento  que diera cuenta del diseño/ rediseño ajustado o definitivo,  por lo anterior y dado el alcance de la meta que contemplan las OE de índices de Precios y Costos y al hito propuesto, las evidencias aportadas por el proceso no son suficientemente claras respecto al avance y cumplimiento reportado, se recomienda definir de  manera clara los productos y entregables específicos seg{un las Operaciones Estadísticas contempladas para la vigencia.</t>
  </si>
  <si>
    <t>PO_DIMPE_1.3</t>
  </si>
  <si>
    <t>Un (1) documento que presente el desarrollo de requerimientos , ajustes y pruebas de los diferentes componentes que integran el proceso estadístico para la OE finalizado.</t>
  </si>
  <si>
    <t>Revisión de la actualización del nivel flexible del IPC, se adjunta la revisión final de la canasta IPC</t>
  </si>
  <si>
    <t>Actualización de la matriz de especificaciones de los artículos del IPC</t>
  </si>
  <si>
    <t>Ajustes en la canasta del ICCV</t>
  </si>
  <si>
    <t xml:space="preserve">
BOLETINES TÉCNICOS DE LA TEMÁTICA PRECIOS Y COSTOS
</t>
  </si>
  <si>
    <t>TE_PRECIOS_2021_ICCP
TE_PRECIOS_2021_IPC
TE_PRECIOS_2021_IPP</t>
  </si>
  <si>
    <t>Se evidenció para III  trimestre archivo en Excel con la revisión de la canasta ICCV del agosto 31 de 2021 y para el cuarto trimestre documento Matriz de recolección y descripción de los artículos en ICCV del 01 de noviembre de 2021. De acuerdo con el alcance de la meta que contemplan las OE de índices de Precios y Costos y al hito propuesto, las evidencias aportadas por el proceso no son suficientemente claras respecto al avance y cumplimiento reportado, pues los soportes no incluyen a matriz correspndiente a IPP, por lo anterior se recomienda definir de  manera clara los productos y entregables específicos según las Operaciones Estadísticas contempladas.</t>
  </si>
  <si>
    <t>PO_DIMPE_1.4</t>
  </si>
  <si>
    <t>Bases de cálculo IPC. Tres bases de datos (Enero, febrero y marzo), disponibles en Oracle, pero de las cuales no es posible compartir información. Se adjunta boletín final que describe resultados</t>
  </si>
  <si>
    <t>Bases de cálculo IPC. Tres bases de datos (abril, mayo y junio), disponibles en Oracle, pero de las cuales no es posible compartir información. Se adjunta boletín final que describe resultados</t>
  </si>
  <si>
    <t>Bases de cálculo IPC. Tres bases de datos (julio, agosto y septiembre), disponibles en Oracle, pero de las cuales no es posible compartir información. Se adjunta boletín final que describe resultados.</t>
  </si>
  <si>
    <t>Bases de cálculo IPC. Tres bases de datos (octubre, noviembre y diciembre), disponibles en Oracle, pero de las cuales no es posible compartir información. Se adjunta boletín final que describe resultados.</t>
  </si>
  <si>
    <t>Adquisición de Bienes y Servicios</t>
  </si>
  <si>
    <t>LEVANTAMIENTO DE INFORMACIÓN ESTADÍSTICA CON CALIDAD, COBERTURA Y OPORTUNIDAD NACIONAL</t>
  </si>
  <si>
    <t>C-0401-1003-24</t>
  </si>
  <si>
    <t>PRECIOS_2021_IPC</t>
  </si>
  <si>
    <t>Se evidenció para el tercer trimestre se  reporta la ralización de bases de cálculo IPC. (Tres bases de datos (julio, agosto y septiembre), disponibles en Oracle, no obstante no es posible acceder a las  bases de datos dado su nivel de confidencialidad,  por tal razón se aportan boletines que describen los resultados, de los mesees julio,  agosto y septiembre en los cuales se describen resultados.  Para  cuatro trimestre, se adjuntaron boletines técnicos mensuales de los meses octubre, noviembre y diciembre de 2021, no obstante, según el alcance de la meta el cual contempla las OE de índices de Precios y Costos y teniendo en cuenta el hito definido, las evidencias aportadas no sonsuficientemente claras respecto al total del avance reportado puesto que unicamente se  relacionan boletines para IPC,  por lo anterior se recomienda definir los productos específicos considerando las OE  contempladas.</t>
  </si>
  <si>
    <t>PO_DIMPE_1.5</t>
  </si>
  <si>
    <t>Proceso de revisión para las bases IPC de enero, febrero y marzo finalizados, se adjunta documento final resultado</t>
  </si>
  <si>
    <t>Proceso de revisión para las bases IPC de abril, mayo y junio finalizados, se adjunta documento final resultado</t>
  </si>
  <si>
    <t>Proceso de revisión para las bases IPC de julio, agosto y septiembre finalizados, se adjunta documento final resultado</t>
  </si>
  <si>
    <t>Proceso de revisión para las bases IPC de octubre, noviembre y diciembre finalizados, se adjunta documento final resultado</t>
  </si>
  <si>
    <t>Se evidenció frente al procesamiento de información que se aporta para el tercer trimestre boletines técnicos mensuales  de ulio, agosto y septiembre,  y para cuarto trimstre se aportaron boletines de los meses octubre, noviembre y diciembre. Según el alcance de la meta que contemplan las OE de índices de Precios y Costos y al hito propuesto, las evidencias aportadas no permiten conocer de manera clara el avance reportado, toda vez que solo se relaciona documentos específicos para IPC, por lo anterior es necesario definir los productos específicos considerando las OE contempladas.</t>
  </si>
  <si>
    <t>PO_DIMPE_1.6</t>
  </si>
  <si>
    <t>Un (1) proceso de análisis terminado.</t>
  </si>
  <si>
    <t>Proceso de revisión para las bases IPC de abril, mayo y junio, finalizados, se adjunta documento final resultado</t>
  </si>
  <si>
    <t>Frente al  proceso de análisis terminado se aporta para el tercer trimestre boletines técnicos mensuales  de ulio, agosto y septiembre,  y para cuarto trimstre se aportaron boletines de los meses octubre, noviembre y diciembre. Según el alcance de la meta que contemplan las OE de índices de Precios y Costos y al hito propuesto, las evidencias aportadas no permiten conocer de manera clara el avance reportado, toda vez que solo se relaciona documentos específicos para IPC, por lo anterior es necesario definir los productos específicos considerando las OE contempladas.</t>
  </si>
  <si>
    <t>PO_DIMPE_2</t>
  </si>
  <si>
    <t>La producción de información continua sobre las operaciones estadísticas que se investigan en el sector servicios, entregadas para difusión, aporta indirectamente al cumplimiento  de la estrategia de la Capacidad Metodológica</t>
  </si>
  <si>
    <t xml:space="preserve">Una (1) producción de información continua sobre las operaciones estadísticas que se investigan en el sector servicios, entregadas para difusión. Operación continua. </t>
  </si>
  <si>
    <t>PO_DIMPE_2.1</t>
  </si>
  <si>
    <t>El equipo temático del GIT Servicios diligenció y entregó al equipo de calidad de DIMPE las matrices de identificación de necesidades de información de los meses correspondientes.</t>
  </si>
  <si>
    <t>El equipo de la Oficina de Sistemas, el equipo Logístico, de Diseños muestrales y temático de la operación estadística compiló las evidencias de necesidades de información estadística. El equipo logístico garantizó el operativo de campo y la consistencia de la información. El equipo de Sistemas y de Diseños muestrales generó las bases para revisión de información, El equipo de Diseños muestrales generó los cuados de salida para la publicación de la información. El equipo Temático articuló a los equipos que participan de la las operaciones estadísticas de Servicios y procesó la información y realizó los productos de publicación que se encuentran en la página web del DANE, esto
 se realizó con la articulación de los equipos que participan en algunos de los procesos mencionados.
También se ha contado con el apoyo de la DIG para la consecución del directorio final para el rediseño de Agencias de viaje</t>
  </si>
  <si>
    <t>Se entregaron las matrices de identificación de necesidades al equipo de calidad de DIMPE</t>
  </si>
  <si>
    <t xml:space="preserve">"El GIT de servicios en conjunto con la Oficina de Sistemas, el equipo Logístico y Diseños muestrales de la operación estadística compiló las evidencias de necesidades de información estadística. El equipo logístico garantizó el operativo de campo y la consistencia de la información. El equipo de Sistemas y de Diseños muestrales generó las bases para revisión de información, El equipo de Diseños muestrales generó los cuados de salida para la publicación de la información. El equipo Temático del GIT Servicios articuló a los equipos que participan de la las operaciones estadísticas de Servicios y procesó la información y realizó los productos de publicación que se encuentran en la página web del DANE, esto
 se realizó con la articulación de los equipos que participan en algunos de los procesos mencionados.
"
</t>
  </si>
  <si>
    <t xml:space="preserve">
BOLETINES TÉCNICOS PARA LA TEMÁTICA DE SERVICIOS
</t>
  </si>
  <si>
    <t>C-0401-1003-22-0-0401015</t>
  </si>
  <si>
    <t xml:space="preserve">
    TE SERVICIOS 2021 EAS
</t>
  </si>
  <si>
    <t>Se envidenció para tercer trimestre,  el proceso aportó matrices de identificación de necesidades de información de los meses  julio, agosto y septiembre y para cuarto trimestre  matrices correspondientes a los meses  octubre, noviembre y diciembre, para la caracterización de grupos de interés del DANE para las operaciones estadísticas del GIT servicios.</t>
  </si>
  <si>
    <t xml:space="preserve">Se observó  que  registra un porcentaje de finalización del 100% y estado de meta terminada. De acuerdo con la meta propuesta, se identifica que esta contempla todas las operaciones estadísticas relacionadas el sector servicios, al verificar las evidencias dispuestas para los hitos  propuestos  frente a su avance o cumplimiento no es posible identificar de manera clara que soporte es el esperado respecto al producto e hito definido, por lo anterior se mantiene la recomendación generada en el seguimiento anterior  en la cual se recomienda al proceso concretar el alcance de cada hito de mantera tal que sea más específico en cuanto al producto esperado, contemplando para ello las OE del sector servicio y su periodicidad.
Finalmente, es de anotar que dentro  de la evidencia aportada por el proceso, se relacionó iinformación correspondiente a la  Encuesta de Transporte Urbano de Pasajeros  ETUP, la cual  según el inventario actualizado corresponde a transporte. </t>
  </si>
  <si>
    <t>PO_DIMPE_2.2</t>
  </si>
  <si>
    <t>Un (1) metodología general para la nueva muestra para el rediseño de la OE finalizado.</t>
  </si>
  <si>
    <t>El equipo Temático de la MTA ha adelantado los pasos necesarios para el rediseño de la operación estadística</t>
  </si>
  <si>
    <t>En conjunto con los equipos de Logística y Diseños muestrales realizaron los ejercicios necesarios para adelantar el rediseño de la Muestra de Agencias de Viaje</t>
  </si>
  <si>
    <t>CUADROS DE RESULTADOS PARA LA TEMÁTICA DE SERVICIOS</t>
  </si>
  <si>
    <t>C-0401-1003-22-0-0401041</t>
  </si>
  <si>
    <t>TE_SERVICIOS_2021_EMS</t>
  </si>
  <si>
    <t xml:space="preserve">Para el tercer trimestre se aportaron por parte del proceso soportes relacionados con: Cronograma Rediseño MTA, Especificaciones  de consistencia y validacion_V1, Formulario Agencias de viaje versión 10 y Presentación rediseño Muestra Trimestral de Agencias-MTA-. Para el cuatro trimestre, se aportaron los siguientes soportes: Capacitación Miniencuesta Agencias de viaje, Formulario Agencias de viaje versión 10 y Rangos de aceptación y consistencia aplicativo EMAV.
Teniendo en cuenta el alcance de la meta  relacionado con operaciones estadísticas  estadísticas que se investigan en el sector servicios y dadas las evidencias aportadas, no es claro el avance reportao por cuanto los documentos aportados corresponden unicamente al rediseño de la muestra trimestral de agencias de viajes -MTA-.De acuerdo a lo enuncuado se recomienda fortalecer el proceso de formulación para que guarde consistencia la meta, el hito definido y el soporte que da cuenta de su eejecución. </t>
  </si>
  <si>
    <t>PO_DIMPE_2.3</t>
  </si>
  <si>
    <t>Un (1) proceso de recolección o acopio de las OE aplicado.</t>
  </si>
  <si>
    <t xml:space="preserve">El equipo logístico realizó la recolección y acopio de la información de los periodos correspondientes de las encuestas de Servicios
</t>
  </si>
  <si>
    <t>El equipo logístico realizó la recolección y acopio de la información de los periodos correspondientes de las encuestas de Servicios</t>
  </si>
  <si>
    <t>SERVICIOS_2021</t>
  </si>
  <si>
    <t>Frente al proceso de recolección o acopio de las OE aplicado, Se aportaron boletines técnicos para tercer trimestre así: Boletin de Encuesta de Gasto Interno de Turismo-EGIT de fecha septimbre 2021, Boletin de Encuesta Mensual de Alojamiento (EMA) de los meses   mayo , junio y julio, boletin de Encuesta de Transporte Urbano de Pasajeros (ETUP),  boletines de Encuesta Mensual de Servicios (EMS) de los meses mayo, junio y julio; y boletines de Encuesta Mensual de Servicios de Bogotá EMSB de los meses mayo, junio y julio. Finalmente, para cuarto trimestre se aportaron las siguientes evidencias por parte del proceso: Control cobertura EMSB Agosto a Octubre 2021 Encuesta Mensual de Servicios Bogotá (EMSB), Control cobertura MTA Agosto a Diciembre 2021, DISEÑO CUADROS Encuesta de Gasto Interno de Turismo-EGIT 2020_Trimestral_CNPV201 y correo electrónico de  Entrega bases definitvas EMS Agosto a Octubre 2021.</t>
  </si>
  <si>
    <t>PO_DIMPE_2.4</t>
  </si>
  <si>
    <t>Los equipos Temático y de Diseños Muestrales realizaron el procesamiento de la información de los meses correspondientes de las encuestas de servicios</t>
  </si>
  <si>
    <t>Respecto al procesamiento de la información finalizado, se aporto para tercer trimestre las mismas evidencias del hito 2.2 correspondiente a:   boletines técnicos para tercer trimestre así: Boletin de Encuesta de Gasto Interno de Turismo-EGIT de fecha septimbre 2021, Boletin de Encuesta Mensual de Alojamiento (EMA) de los meses   mayo , junio y julio, boletin de Encuesta de Transporte Urbano de Pasajeros (ETUP),  boletines de Encuesta Mensual de Servicios (EMS) de los meses mayo, junio y julio; y boletines de Encuesta Mensual de Servicios de Bogotá EMSB de los meses mayo, junio y julio.  
Por otro lado para cuarto para cuarto trimestre se aportaron las siguientes evidencias por parte del proceso:Boletin de Encuesta de Gasto Interno de Turismo-EGIT III  de fecha diciiembre 2021, Boletin de Encuesta Mensual de Alojamiento (EMA) de los meses agosto, octubre y septiembre, boletin de Encuesta de Transporte Urbano de Pasajeros (ETUP),  boletines de Encuesta Mensual de Servicios (EMS) de los meses agosto, octubre y septiembre y boletines de Encuesta Mensual de Servicios de Bogotá EMSB de los mesesagosto, octubre y septiembre y finalmente se aportó el boletin de la Muestra Trimestral de Agencias de viaje MTA.</t>
  </si>
  <si>
    <t>PO_DIMPE_2.5</t>
  </si>
  <si>
    <t>Se efectuaron las publicaciones correspondientes de las Encuestas de Servicios</t>
  </si>
  <si>
    <t xml:space="preserve">Frente al proceso de análisis terminada, para tercer y cuarto trimestre 20211 por part de proceso se aportaron los boltines técnicos relacionados como evidencia en los hitos 2.4 y 2.3. </t>
  </si>
  <si>
    <t>PO_DIMPE_3</t>
  </si>
  <si>
    <t>La producción de información de la operación estadística aporta directamente (10%) a la estrategia de la Capacidad Metodológica, debido a que atiende las necesidades de información de los grupos de interés en cuanto a la temática relacionada</t>
  </si>
  <si>
    <t xml:space="preserve">Una (1) producción de información estadística continua relacionada con mercado laboral, ingresos, pobreza monetaria y la caracterización de la población residente en Colombia, según los dominios y desagregaciones sociodemográficas, así como la atención de requerimientos para la mejora de la operación, finalizada. Operación continua. </t>
  </si>
  <si>
    <t>PO_DIMPE_3.1</t>
  </si>
  <si>
    <t>El GIT Temática Mercado Laboral diligenció y reportó mensualmente la matriz para la identificación de necesidades de información estadística para la caracterización de grupos de interés del DANE.</t>
  </si>
  <si>
    <t>Todas las dependencias que intervienen en la GEIH realizaron las actividades de su competencia en la recolección, procesamiento y análisis, que produjo información estadística continua mensual referente a la temática relacionada, así como la atención de requerimientos para la mejora de la operación durante el primer trimestre de 2021. Además, el GIT Temática Mercado Laboral adaptó el documento metodológico y desarrolló el formulario y el Manual de Recolección del rediseño para el Paralelo de la GEIH en el mismo periodo.</t>
  </si>
  <si>
    <t>Todas y cada una de las dependencias que intervienen en la GEIH realizaron las actividades de su competencia en la recolección, procesamiento y análisis, que produjo información estadística continua mensual referente a la temática relacionada, así como la atención de requerimientos para la mejora de la operación durante el segundo trimestre de 2021. Además, durante este mismo periodo, el GIT Temática Mercado Laboral revisó y avanzó en la actualización del documento metodológico, y desarrolló el Manual de Recolección y el Formulario del Paralelo de la GEIH para el tercer trimestre de 2021.</t>
  </si>
  <si>
    <t>Todas y cada una de las dependencias que intervienen en la GEIH realizaron las actividades de su competencia en la recolección, procesamiento y análisis, que produjo información estadística continua mensual referente a la temática relacionada, así como la atención de requerimientos para la mejora de la operación durante el tercer trimestre de 2021. Además, durante este mismo periodo, el GIT Temática Mercado Laboral actualizó el documento metodológico y desarrolló el Formulario de la GEIH para el cuarto trimestre de 2021.</t>
  </si>
  <si>
    <t>Todas y cada una de las dependencias que intervienen en la GEIH realizaron las actividades de su competencia en la recolección, procesamiento y análisis, que produjo información estadística continua mensual referente a la temática de mercado laboral, así como la atención de requerimientos para la mejora de la operación durante el cuarto trimestre de 2021. Además, durante este mismo periodo, el GIT Temática Mercado Laboral desarrolló el Manual de Recolección y Conceptos Básicos de la GEIH para el cuarto trimestre de 2021.</t>
  </si>
  <si>
    <t>Documento metodológico pendiente de aprobación debido a demoras en el flujo de revisión</t>
  </si>
  <si>
    <t>Respecto a est hito para tercer y cuatro trimestre 2021, se evidenció  que el proceso presentó para archivo en formato Excel MINIECGI-GIT   de Temática Mercado Laborar acumulado 2021,  que contiene la Matriz para la identificación de necesidades de información estadística para la caracterización de grupos de interés del DANE para la operación estadística GEIH.</t>
  </si>
  <si>
    <t xml:space="preserve">
Se observó  que  registra un porcentaje de finalización del 99,5% y estado de meta en gestión, en razón a que el docmento   metodología de la gran encuesta integrada de hogares (P_GEIH), seencuentra en proceso de aprobación.
Por lo anterior se recomenda adelantar las gestiones necesarias conducentes a la aprobación y formalización de la metodologia señalada ,  a fin de dar cumplimiento  a la producción de información estadística continua relacionada con mercado laboral, ingresos, pobreza monetaria y la caracterización de la población residente en Colombia, según los dominios y desagregaciones sociodemográficas, así como la atención de requerimientos para la mejora de la operación, finalizada.</t>
  </si>
  <si>
    <t>PO_DIMPE_3.2</t>
  </si>
  <si>
    <t>Un (1) documento metodológico para el diseño/ rediseño ajustado.</t>
  </si>
  <si>
    <t>El GIT Temática Mercado Laboral adaptó el rediseño en la Metodología para el Paralelo de la GEIH. El documento se encuentra en revisión de pares desde el 24-dic-2020.</t>
  </si>
  <si>
    <t>El GIT Temática Mercado Laboral ajustó la Metodología del Paralelo de la GEIH con las observaciones que fueron recibidas por DIRPEN y la Subdirección, como parte del equipo de revisión de pares. El documento se está actualizando en su versión definitiva con la revisión interna del equipo de Rediseño.</t>
  </si>
  <si>
    <t>El GIT Temática Mercado Laboral ajustó la Metodología de la GEIH con las observaciones que fueron recibidas por el equipo de revisión de pares técnicos. El documento está por aprobación de la Subdirección.</t>
  </si>
  <si>
    <t>El GIT Temática Mercado Laboral generó la Metodología de la GEIH con los lineamientos indicados. El documento se encuentra pendiente de aprobación por parte de Subdirección.</t>
  </si>
  <si>
    <t xml:space="preserve"> MERCADO_2021 </t>
  </si>
  <si>
    <t>El proceso dispuso como evidencia  para el tercer y cuarto trimestre el avance sobre el documento denominado  metodología paralelo de la gran encuesta integrada de hogares (P_GEIH),  frente al cual se requiere aprobación por parte de la  subdirección.</t>
  </si>
  <si>
    <t>PO_DIMPE_3.3</t>
  </si>
  <si>
    <t>El GIT Temática Mercado Laboral desarrolló las versiones del Formulario de Recolección del Paralelo de la GEIH para los dos primeros trimestres de 2021.</t>
  </si>
  <si>
    <t>El GIT Temática Mercado Laboral desarrolló las versiones del Manual de Recolección y Conceptos Básicos y del Formulario del Paralelo de la GEIH para el tercer trimestre de 2021.</t>
  </si>
  <si>
    <t>El GIT Temática Mercado Laboral desarrolló la versión del Formulario de la GEIH para el cuarto trimestre de 2021.</t>
  </si>
  <si>
    <t>El GIT Temática Mercado Laboral desarrolló la versión del Manual de conceptos básicos de la GEIH para el cuarto trimestre de 2021.</t>
  </si>
  <si>
    <t xml:space="preserve">El proceso presenta para el tercer  trimestre Formulario de Recolección de la GEIH   y para cuarto trimestre aportó el " MANUAL
DE RECOLECCIÓN Y CONCEPTOS BÁSICOS
GRAN ENCUESTA  INTEGRADA DE HOGARES",   De acuerdo al alcance del hito de “Un (1) documento que presente el desarrollo de requerimientos, ajustes y pruebas de los diferentes componentes que integran el proceso estadístico para la OE finalizado”, no es posible  identificar de manera clara el producto esperado que soporte el cumplimiento de este hito. </t>
  </si>
  <si>
    <t>PO_DIMPE_3.4</t>
  </si>
  <si>
    <t>Una (1) base de datos de registros recolectados.</t>
  </si>
  <si>
    <t>El Área de Logística y Producción de Información envió mensualmente las bases de datos iniciales con los registros recolectados por medio de la GEIH y la Oficina de Sistemas dispuso las bases de datos finales de cada mes.</t>
  </si>
  <si>
    <t xml:space="preserve">Se evidenció que para tercer trimestre el proceso aportó  captura de pantalla en donde se informa la disponibilidad de lla Base de datos GEIH - agosto 2021 y  para cuarto trimestre se observaron boletines técnicos correspondients a la  Gran Encuesta Integrada de Hogares (GEIH) de los meses septiembre, octubre y noviembre. de 2021. </t>
  </si>
  <si>
    <t>PO_DIMPE_3.5</t>
  </si>
  <si>
    <t>La Oficina de Sistemas procesó la información mensualmente y dispuso los cuadros de salida de la GEIH.</t>
  </si>
  <si>
    <t xml:space="preserve">Frente a procesamiento de la información finalizado, para tercer trimestre el proceso aporto documento N210808021.HTML, correspondiente a cuadro  de salida, respecto al cuatro trimestre  se adjunto por parte del proceso los boletines tecnicos de los meses septitiembre, octubre y noviembre,. </t>
  </si>
  <si>
    <t>PO_DIMPE_3.6</t>
  </si>
  <si>
    <t>Un (1) análisis de productos y resultados de la información estadística terminados.</t>
  </si>
  <si>
    <t>El GIT Temática Mercado Laboral generó mensualmente el Boletín Técnico con los principales indicadores del mercado laboral, a partir de la información producida por medio de la GEIH.</t>
  </si>
  <si>
    <t>Frente al análisis de productos y resultados de la información estadística terminados, se aporto por parte del proceso para tercer y cuartro trimestre  boletines correspondientes a los meses de  septiembre, octubre y noviembre. Metodología de la GEIH con los lineamientos indicados. El documento se encuentra pendiente de aprobación por parte de Subdirección.</t>
  </si>
  <si>
    <t>PO_DIMPE_4</t>
  </si>
  <si>
    <t>La producción de información de seguridad y convivencia ciudadana aporta indirectamente al cumplimiento del objetivo estratégico de capacidad metodológica, dado que se actualizarán las cifras de victimización, denuncia y percepción de seguridad.</t>
  </si>
  <si>
    <t xml:space="preserve">Una (1) producción de información estadística sobre temáticas de seguridad y convivencia ciudadana para obtener datos relacionados con victimización, denuncia y percepción de seguridad, actualizada. </t>
  </si>
  <si>
    <t>PO_DIMPE_4.1</t>
  </si>
  <si>
    <t>Se elaboraron las matrices de identificación de necesidades para los meses de enero, febrero y marzo, según las solicitudes recibidas.</t>
  </si>
  <si>
    <t>Se elaboraron las matrices de identificación de necesidades para los meses de abril, mayo y junio, según las solicitudes recibidas.</t>
  </si>
  <si>
    <t>Se elaboraron las matrices de identificación de necesidades para los meses de julio, agosto y septiembre, según las solicitudes recibidas.</t>
  </si>
  <si>
    <t>Se elaboraron las matrices de identificación de necesidades para los meses de octubre y noviembre , según las solicitudes recibidas.</t>
  </si>
  <si>
    <t>Durante el primer trimestre, el equipo técnico de la ECSC realizó los ajustes requeridos al documento metodológico, así como al formulario de recolección para la prueba piloto de la inclusión del módulo de ciberdelitos. La prueba piloto del mismo se aplicó en el mes de marzo.</t>
  </si>
  <si>
    <t xml:space="preserve">Durante el segundo trimestre, el equipo técnico de la ECSC realizó los ajustes requeridos al documento metodológico a partir de la prueba piloto, así como al formulario de recolección con la inclusión del modulo de ciberdelitos y las preguntas para el convenio de la policía. En articulación con los equipos de sistemas, muestras, logística dice, se realizó el proceso de convocatoria, aprendizaje, selección y contratación de personal para el inicio del operativo de campo, el cual comenzó desde el 1 de junio.
</t>
  </si>
  <si>
    <t xml:space="preserve">Durante el tercer trimestre, el equipo técnico de la ECSC realizó los ajustes requeridos al documento metodológico tras concluir la revisión de pares. Con logística y las territoriales se realizó el operativo de campo que concluyó el 31 de agosto con una cobertura de hogares del 102,73% sobre lo esperado y 98,04% sobre lo encontrado y se inició en septiembre la consolidación de bases y generación de cve e ic
</t>
  </si>
  <si>
    <t>El día 3 de noviembre se realizó la publicación de resultados correspondientes a la ECSC 202. El boletín, presentación, anexos, microdatos anonimizados pueden ser consultados en el sitio web del DANE https://www.dane.gov.co/index.php/estadisticas-por-tema/seguridad-y-defensa/encuesta-de-convivencia-y-seguridad-ciudadana-ecsc</t>
  </si>
  <si>
    <t>C-0401-1003-23-0-0401023</t>
  </si>
  <si>
    <t xml:space="preserve">TS_SEGURIDAD_2021_ECSC
</t>
  </si>
  <si>
    <t>Para tercer y cuatro trimestre el proceso presenta   archivos en Excel de la Matriz para la identificación de necesidades de información estadística para la caracterización de grupos de interés del DANE.</t>
  </si>
  <si>
    <t>Frente a la meta definida correspondiente a la producción de información estadística sobre temáticas de seguridad y convivencia ciudadana para obtener datos relacionados con victimización, denuncia y percepción de seguridad, se evidenciron soportes de los hitos 4,1, 4,3, 4,4, 4,5 y 4,6, frente al h ito 4,2 se observó metodologia general ersión borrador no actualizada en isolución, y respecto al hito 4.3 se obserevó que aunque se gneraron recomendaciones frente a los soportes que dan cuenta de su cumplimiento no se aporto información adicional para  el tercer y cuatro trimestre 2021 que permitiera de manera clara evidenciar su finalización, por lo anterior se recomienda al proceso adoptar medidas que aseguren que las evidencias reportadas en el marco de la ejecución de los hitos programados, se ajusten a la descrpción de los mismos y por consiguiente su reporte de avance cualitativo  sea consistente  y cuente con la evidencia suficiente para validar su efectivo cumplimiento.</t>
  </si>
  <si>
    <t>PO_DIMPE_4.2</t>
  </si>
  <si>
    <t>Un (1) documento metodológico para el diseño ajustado.</t>
  </si>
  <si>
    <t>Durante el primer trimestre se avanzó en la elaboración de los ajustes requeridos al documento metodológico, de acuerdo con las mejoras realizadas al instrumento de recolección de la encuesta.</t>
  </si>
  <si>
    <t>CUADROS DE RESULTADOS PARA LA TEMÁTICA DE SEGURIDAD Y DEFENSA</t>
  </si>
  <si>
    <t>TS_SEGURIDAD_2021_ECSC</t>
  </si>
  <si>
    <t>De acuerdo con lo programado en el PO el hito debía finalizar en segundo trimestre 2021.  El proceso presenta para el tercer trimestre captura de pantalla de consulta en Isolución documento en versión 8 en estado borrador  y  para cuarto trimestre se aportó documento metodología de la ECSC en formato Word  con comentarios, finalmente se realiza consulta en Isolución observando que la última versión disponible es la No. 7 y que la versión 8 se encuentra en aprobación, dado los soportes disponibles no es posible evidenciar el cumplimento del hito por cuanto no se cuenta con soporte dedocumento metodológico para el diseño ajustado versión final.</t>
  </si>
  <si>
    <t>PO_DIMPE_4.3</t>
  </si>
  <si>
    <t>Un (1) desarrollo de requerimientos, ajustes y pruebas de los diferentes instrumentos de recolección que integran el proceso estadístico, finalizado</t>
  </si>
  <si>
    <t>Durante el primer trimestre se definió el formulario de recolección para la realización de la prueba piloto de la inclusión del módulo de ciberdelitos en la Encuesta de Convivencia y Seguridad Ciudadana.</t>
  </si>
  <si>
    <t>Durante el segundo trimestre se definió el formulario de recolección incluyendo el módulo de ciberdelitos en la Encuesta de Convivencia y Seguridad Ciudadana.</t>
  </si>
  <si>
    <t>Actividad terminada en el segundo trimestre</t>
  </si>
  <si>
    <t xml:space="preserve"> POBREZA_2021_EPS </t>
  </si>
  <si>
    <t>El proceso presentó soportes para primer y segundo trimestre, sin embargo en el marco del seguimiento a esos trimestres se indico que no se contaba con claridad respecto al producto concreto esperado el cualsoportra el cumplimiento del hito, al revisar las evidencias disponibles para los trimestres tercero  cuarto no se observan soportes que permitan identificaar  la realizaci{on del esarrollo de requerimientos, ajustes y pruebas de los diferentes instrumentos de recolección que integran el proceso estadístico y se reporta el hito en estado finalizado.</t>
  </si>
  <si>
    <t>PO_DIMPE_4.4</t>
  </si>
  <si>
    <t>NO APLICA,  No se presentan avances .Se solicita ajustes a la OPLAN dado que se ajustaron tiempos de acuerdo al cronograma de trabajo del GIT</t>
  </si>
  <si>
    <t>En el tercer semestre se culminó el operativo de campo y durante el mes de septiembre se realizó el cierre de base</t>
  </si>
  <si>
    <t>Actividad terminada en el tercer trimestre</t>
  </si>
  <si>
    <t xml:space="preserve">Respecto a la base de datos de registros recolectados, el proceso aporto para tercer trimestre capturas de pantalla como soportes relacionados con la generación de base con encuestas completas e incompletas aplicando criterios de completitud, Base con factores de expansion y base en SAS de la ECSC_2021. </t>
  </si>
  <si>
    <t>PO_DIMPE_4.5</t>
  </si>
  <si>
    <t>30/10/2021</t>
  </si>
  <si>
    <t xml:space="preserve"> No se presentan avances .Se solicita ajustes a la OPLAN dado que se ajustaron tiempos de acuerdo al cronograma de trabajo del GIT</t>
  </si>
  <si>
    <t>En el tercer semestre se avanzó en el procesamiento de la base de ECSC2021</t>
  </si>
  <si>
    <t>En el tercer semestre se realizó el procesamiento de la base de ECSC2021</t>
  </si>
  <si>
    <t>El proceso aportó evidencias para tercer trimestre correspodiente a base de datos  con factores de expansión y para cuatro trimestre 2021, se adjuntó soporte documento excel que contine procesamiento de la información  de Encuesta de Convivencia y Seguridad Ciudadana del 3 de noviembre de 2021.</t>
  </si>
  <si>
    <t>PO_DIMPE_4.6</t>
  </si>
  <si>
    <t>Se inicio la revisión de frecuencias para los productos de difusión.</t>
  </si>
  <si>
    <t xml:space="preserve">Frente al  análisis de productos y resultados de la información estadística terminado, para tercer trimestre el proceso aportó ocumeto excel correspondiente a Cuadros de salida ECSC2021_comparativo muestras y para cuarto trimestre se aporta Boletín Técnico
Encuesta de Convivencia y Seguridad Ciudadana (ECSC) Período de referencia año 2020. </t>
  </si>
  <si>
    <t>PO_DIMPE_5</t>
  </si>
  <si>
    <t>La producción de información sobre democracia, participación, transparencia y capital social aporta indirectamente al cumplimiento de la estrategia de la Capacidad Metodológica, dado que se entregarán las cifras de cultura política.</t>
  </si>
  <si>
    <t>Una (1) producción de información estadística sobre temáticas de cultura política para obtener datos relacionados con participación, democracia, transparencia y capital social, actualizada hasta la fase de recolección.</t>
  </si>
  <si>
    <t>PO_DIMPE_5.1</t>
  </si>
  <si>
    <t>Se elaboraron las matrices de identificación de necesidades para los meses de julio, agosto y septiembre , según las solicitudes recibidas.</t>
  </si>
  <si>
    <t xml:space="preserve">Durante el primer trimestre, el equipo técnico de la ECP realizó la mesas de trabajo con usuarios de la información y el equipo de ODS para realizar los ajustes requeridos al formulario de recolección. </t>
  </si>
  <si>
    <t>Durante el segundo trimestre el equipo temático continuó las consultas con usuarios y los ajustes a los instrumentos del cuestionario. Con los equipos técnicos, se preparó los materiales para la convocatoria, aprendizaje y banco de preguntas de la encuesta. A la fecha la encuesta no cuenta con recursos asignadas.</t>
  </si>
  <si>
    <t>Una vez se confirmó la asignación de recursos en el mes de agosto para el operativo de campo, los equipos técnicos iniciaron las actividades preoperativas y el proceso de convocatoria entrenamiento y selección del personal operativo durante el mes de septiembre.</t>
  </si>
  <si>
    <t xml:space="preserve">Con la asignación de recursos para el operativo de campo, este se inicio el 15 de octubre con una duración de dos meses y medio, culminando la recolección de información el día 31 de diciembre. </t>
  </si>
  <si>
    <t xml:space="preserve">
BOLETINES TÉCNICOS DE LA TEMÁTICA CULTURA
</t>
  </si>
  <si>
    <t>C-0401-1003-23-0-0401014</t>
  </si>
  <si>
    <t xml:space="preserve">    TS_CULTURA_2021_ECP
</t>
  </si>
  <si>
    <t>Frente a la meta correspondiente a la producción de información estadística sobre temáticas de cultura política para obtener datos relacionados con participación, democracia, transparencia y capital social, actualizada hasta la fase de recolección, se evidenciaroin soportes correspondientes a los hitos 5.1, 5.2, 5.3, respecto del hito  hito 5.4 no se observa soporte correspondiente a  base de datos de registros recolectados, dado lo anterior se recomienda al proceso adoptar las medidas necesarias para documentar las evidencias que dan cuenta de la ejecución de los hitos programados, con el fin de asegurar que el porcentaje de ejecución (100%) de la meta no se vea afectado por inconsistencia en el reporte de evidencias que dan cuenta de su cumplimiento.</t>
  </si>
  <si>
    <t>PO_DIMPE_5.2</t>
  </si>
  <si>
    <t>30/09/2021</t>
  </si>
  <si>
    <t>No se presentó reporte de avance para el II trimestre</t>
  </si>
  <si>
    <t>Durante el tercer trimestre se realizó la revisión de pares al documento metodológico y los ajustes. Está pendiente la aprobación del documento.</t>
  </si>
  <si>
    <t>El día 22 de diciembre se recibio la aprobación de la documentación por parte de la Dirección.</t>
  </si>
  <si>
    <t>Para tercer y cuatro trimestre el proceso presenta   archivos en formato word correspondientes adocumento metodológico para el diseño ajustado versión 8 aprobada.</t>
  </si>
  <si>
    <t>PO_DIMPE_5.3</t>
  </si>
  <si>
    <t>Durante el primer trimestre se realizaron las mesas de trabajo con usuarios de la encuesta y el equipo ODS para realizar los ajustes al formulario de recolección de la Encuesta de Cultura Política.</t>
  </si>
  <si>
    <t>Durante el segundo trimestre se continuaron las mesas de trabajo con usuarios de la encuesta y el equipo ODS y partir de estas mesas se incluyeron los ajustes al formulario de recolección de la Encuesta de Cultura Política.</t>
  </si>
  <si>
    <t>Una vez se asignaron los recursos para el operativo de campo se realizaron las pruebas al aplicativo y se envió el formulario final al taller de ediciones</t>
  </si>
  <si>
    <t>La actividad se completo en el tercer trimestre</t>
  </si>
  <si>
    <t>Se evidencia para tercer trimestre documento en formato excel que contiene Formulario_ECP2021 Version Final (01092021)  correspondiente a desarrollo de requerimientos, ajustes y pruebas de los diferentes instrumentos de recolección que integran el proceso estadístico, finalizado. Para cuartro trimestre no se aportan  documentos adicionales.</t>
  </si>
  <si>
    <t>PO_DIMPE_5.4</t>
  </si>
  <si>
    <t>NO APLICA,  No se presentan avances dado que la asignación de recursos para el operativo de campo se confirmó a mediados de agosto y el operativo de recolección iniciará a mediados de octubre.</t>
  </si>
  <si>
    <t>El operativo de recolección se inicio el día 15 de octubre y termina el dia 31 de diciembre</t>
  </si>
  <si>
    <t>Para cuartro trimestre se aporta documento word correspondiente a Seguimiento Operativo ECP 2021 de fecha 30 de diciembre de 2021, en el cual se informan los avances en Cali se cerro operativo con una cobertura del 99, 09% en medellin cerraron operativo con una cobertura del 85, 41% y en  Popayán se cerro con una cobertura del 94,86%; lo anterior segun reportes cualitativos, teniendo en cuenta que los recursos se asignaron en el mes de agosto, y la ECP se aplico del 15 de octubre al 31 de diciembre de 2021, sin embargo no se adjunta como evidencia del hito  base de datos de registros recolectados.</t>
  </si>
  <si>
    <t>PO_DIMPE_6</t>
  </si>
  <si>
    <t>La producción de información sobre las condiciones de vida de los hogares y personas aporta indirectamente al cumplimiento de la estrategia de la Capacidad Metodológica, dado que se entregarán las cifras con corte longitudinal de la ELCO y se actualizará el marco de la muestra para la próxima aplicación.</t>
  </si>
  <si>
    <t>Una (1) producción de información estadística de la Encuesta Longitudinal de Colombia, con el fin de obtener datos tipo panel relacionados con las condiciones de vida de los hogares y personas, actualizada hasta la fase de diseño.</t>
  </si>
  <si>
    <t>PO_DIMPE_6.1</t>
  </si>
  <si>
    <t xml:space="preserve">Se elaboraron las matrices de identificación de necesidades para los meses de julio, agosto y septiembre, según las solicitudes recibidas.   </t>
  </si>
  <si>
    <t>Durante el primer trimestre se solicitaron los ajustes requeridos por los pares revisores al documento metodológico. Igualmente, se avanzó en la revisión de la tabla maestra de la ELCO, su proceso de anonimización y construcción de panel ELPS.</t>
  </si>
  <si>
    <t>Durante el segundo trimestre se solicitaron los ajustes requeridos por los pares revisores al documento metodológico. El equipo temático y de sistemas avanzaron en el proceso de anonimización y construcción de cuadros de salida para el panel ELPS.</t>
  </si>
  <si>
    <t xml:space="preserve">Durante el tercer trimestre se realizaron los ajustes requeridos por los pares revisores al documento metodológico. El equipo temático y de sistemas avanzaron en el proceso de anonimización y en el mes de agosto se remitió le protocolo de anonimización a sistemas. igualmente en agosto temática remitió a sistemas las especificaciones de cuadros de salida para el panel ELCO.
</t>
  </si>
  <si>
    <t xml:space="preserve">Durante el cuarto trimestre, se realizó con la DIG la actualización del directorio telefonico de ELCO para el operativo de 2002. En paralelo, el equipo temático y de sistemas avanzaron la verificación de la unificación de bases con el código longitudinal con el apoyo del equipo de la Universidad de los ANdes en la sala de procesamiento. Esta actividad quedó suspendida desde el 10 de noviembre debido a la suspensión del acceso en la sala de procesamiento.
</t>
  </si>
  <si>
    <t>Para el tercer y cuarto trimestre, el proceso  adjunto matrices mensuales en formato Excel de identificación de necesidades de información estadística para la caracterización de grupos de interés del DANE.</t>
  </si>
  <si>
    <t>Frente a la meta correspondiente a na (1) producción de información estadística de la Encuesta Longitudinal de Colombia, con el fin de obtener datos tipo panel relacionados con las condiciones de vida de los hogares y personas, actualizada hasta la fase de diseño, una vez verificadas las evidencias aportadas por el proceso, se observa que su estado es en gestión y que su porcentaje de avanve fue del 99,50% debido a que a la fecha de reporte no se ha generado la aprobación del documento en Isolución, por lo anterior se recomienda al proceso adoptar medidas necesarias que permitan agilizar y formalizar el proceso de aprobación del documento metodologico de la  Encuesta Longitudinal de Colombia.</t>
  </si>
  <si>
    <t>PO_DIMPE_6.2</t>
  </si>
  <si>
    <t>Durante el primer trimestre se realizaron ajustes al documento metodológico, de acuerdo con los comentarios recibidos por parte de los pares revisores.</t>
  </si>
  <si>
    <t>Durante el segundo trimestre se realizaron ajustes al documento metodológico, de acuerdo con los comentarios recibidos por parte de los pares revisores. Esta pendiente el ajuste relacionado con el componente de diseño de muestral</t>
  </si>
  <si>
    <t>Se completaron los ajustes por parte de diseños muestrales para aprobación del documento</t>
  </si>
  <si>
    <t>Documento se encuentra en flujo de aprobación por parte de la dirección</t>
  </si>
  <si>
    <t>Respecto a la realiación de documento metodológico para el diseño ajustado, el proceso para tercer y cuarto trimestre aporta captura de pantalla de documento en estado de borrador en Isolución, documeno que se encuentra en flujo de aprobación lo que genera que el hito se encuentre en gestión.</t>
  </si>
  <si>
    <t>PO_DIMPE_7</t>
  </si>
  <si>
    <t>La producción de información estadística periódica para la medición de la dinámica del sector constructor, aporta indirectamente al cumplimiento de la estrategia de la Capacidad Metodológica, dado que se entregarán las cifras actualizadas.</t>
  </si>
  <si>
    <t xml:space="preserve">Una (1) producción de información estadística periódica para la medición de la dinámica del sector constructor, actualizada. </t>
  </si>
  <si>
    <t>PO_DIMPE_7.1</t>
  </si>
  <si>
    <t>Se diligenciaron tres matrices de necesidades para los meses de enero, febrero y marzo 2021</t>
  </si>
  <si>
    <t>Se diligenciaron tres matrices de necesidades para los meses de abril y mayo 2021</t>
  </si>
  <si>
    <t>Se diligenciaron tres matrices de necesidades para los meses de julio y agosto 2021. La correspondiente a septiembre se entrega en el día 10 de cada mes, por lo que al corte de este reporte no se tenía.</t>
  </si>
  <si>
    <t>Se diligenciaron tres matrices de necesidades para los meses de octubre, noviembre y diciembre 2021.</t>
  </si>
  <si>
    <t>El  GIT Temática de infraestructura (Temática), GIT Encuestas de Infraestructura (Logística) y Oficina de Sistemas realizó mesas de trabajo, ajuste de documentos, procesamiento de bases, elaboración de boletines y, crítica y análisis de información
las cuales se desarrollaron el  04 enero - 31 de marzo 2021</t>
  </si>
  <si>
    <t>El  GIT Temática de infraestructura (Temática), GIT Encuestas de Infraestructura (Logística) y Oficina de Sistemas realizó mesas de trabajo, ajuste de documentos, procesamiento de bases, elaboración de boletines y, crítica y análisis de información las cuales se desarrollaron el  01 abril - 30 de junio 2021</t>
  </si>
  <si>
    <t>El  GIT Temática de infraestructura (Temática), GIT Encuestas de Infraestructura (Logística) y Oficina de Sistemas realizó mesas de trabajo, ajuste de documentos, procesamiento de bases, elaboración de boletines y, crítica y análisis de información las cuales se desarrollaron el  01 octubre - 30 de diciembre 2021</t>
  </si>
  <si>
    <t>1. Represamiento y demoras en la revisión de los documentos metodológicos en el flujo final a cargo de la Dirección General
2. Con ISOLUCION inhabilitado no es posible cargar los documentos o manuales con los ajustes solicitados por los pares técnicos y el comité directivo o, en el caso de manuales iniciar el flujo de revisión para su aprobación
SIPOC
Para el Sistema Integrado de Información del Indicador de Producción de Obras Civiles SIPOC, se contempló la realización de tres módulos fundamentales para la automatización de procesos, a la par, tambíen se programaron actividades de mantenimiento y acondicionamiento del aplicativo actual a los cambios metodologicos que redudandaron en la publicación del IPOC en febrero de 2021, este componente de adecuación y mantenimiento  se cumplió a cabalidad, pero representó un gasto en tiempo mayor al presupuestado, si bien, los  modulos Novedades, Cálculo y análisis y Control y cobertura fueron especificados en historias de usuarios y aprobados, se desarrolló, probó y se puso a producción el 90% de lo relacionado con el modulo novedades, esto debido a nuevos requerimientos de los usuarios internos de la estadistica, que requirieron desarrollos o ajustes con prioridad, en aras de garantizar una publicación del indicador, acorde con las condiciones mínimas de calidad estadística del DANE. En los meses de noviembre y diciembre dado los percances informaticos, las actividades se redirigieron a recuperar bases de datos, y avances en programación. De acuerdo con lo anterior, el avance en esta OOEE fue del 78%.
FIVI/CHV
El aplicativo se inició a desarrollar en el mes de abril, teniendo en cuenta que en ese momento se contrató al ingeniero desarrollador, adicionalmente en el segundo trimestre del año la entidad presentó fallo en los servidores en donde se encontraban los desarrollos de los aplicativos web y también en el mes de noviembre se vió afectado la coninuidad del desarrollo por la afectación que tuvo la entidad en todos sus sitemas, por lo que el ingeniero tuvo que volver a realizar el desarrollo desde sus inicios y montarlo en una máquina personal, para evitar terminar el año con retrasos importantes. Por último, en las revisiones de historias de usuarios de los diferentes módulos se han tenido que ajustar de acuerdo a las necesidades de los diferentes equipos de trabajo de las operaciones estadísticas y el levantamiento se debe volver a generar para su posterior aprobación por parte de Temática.  De acuerdo con lo anterior, el aplicativo de CHV al cierre de la vigencia 2021, tendrá un cumplimiento del 80% y el de FIVI llegará a un cumplimiento del 75%.
ELIC
Desde septiembre de 2020, el servidor donde se estaban realizando pruebas dejó de funcionar y se perdió información del avance del aplicativo. Cuando parecía que se iba a solucionar el problema del servidor, ocurrió lo del ataque informatico, lo que imposibilitó reanudar pruebas hasta el final de la vigencia. De acuerdo con lo anterior, el aplicativo de ELIC al cierre de la vigencia 2021, tendrá un cumplimiento del 60%.</t>
  </si>
  <si>
    <t xml:space="preserve">BOLETINES TÉCNICOS TEMÁTICA CONSTRUCCIÓN
</t>
  </si>
  <si>
    <t>C-0401-1003-22-0-0401010</t>
  </si>
  <si>
    <t xml:space="preserve">
    TE_CONSTRUCCION_2021_IIOC
    TE_CONSTRUCCION_2021_IPOC
TE_CONSTRUCCION_2021_CONCRETO
    TE_CONSTRUCCION_2021_CGRIS
    TE_CONSTRUCCION_2021_CEED
    TE_CONSTRUCCION_2021_IEAC
</t>
  </si>
  <si>
    <t>El cumplimiento de la meta de  producción de información estadística periódica para la medición de la dinámica del sector constructor actualizada es del 92,80 dado que los hitos 7.2 a 7.6 no se cumplieron en su totalidad.</t>
  </si>
  <si>
    <t>PO_DIMPE_7.2</t>
  </si>
  <si>
    <t>1. Avance en el ajuste el documento metodológico de la OOEE CHV según requerimientos de pares técnicos. En revisión por parte del coordinación del GIT
2. Documento y ficha metodológica de IIOC cargado e ISOLUCION y revisado por Coordinación del GIT y Dirección Técnica. Pendiente aprobación por la Subdirección.
3. Documento y ficha metodológica del IPOC aprobada en ISOLUCION
4. Presentación de avance de la exploración temática y diseño preliminar del instrumento de recolección</t>
  </si>
  <si>
    <t>1. Documento metodológico de la OOEE CHV en proceso de aprobación en ISOLUCION. Pendiente aprobación por la Subdirección.
2. Documento y ficha metodológica de IIOC cargado en ISOLUCION y revisado por Coordinación del GIT y Dirección Técnica. Pendiente aprobación por la Subdirección.
3. Documento especificaciones y validación CHV aprobado en ISOLUCION
4. Avance plan general IMA (Indicador de Mezcla Asfáltica) y ajustes diseño instrumento de recolección
5. Diccionario de datos CHV aprobado en ISOLUCION
6. Documento y ficha metodológico de la OOEE CEED en proceso de aprobación en ISOLUCION. Pendiente aprobación por la Subdirección.
7. Documento Plan General CEED enviado a revisión de pares técnicos el 18 de junio 2021
8. Instrumento de recolección CEED (formulario) aprobado en ISOLUCION
9. Documento y ficha metodológico de la OOEE ECG enviado a revisión de pares técnicos el 24 de junio 2021
10. Documento planear y coordinar EC en proceso de cargue ISOLUCION
11. Procedimiento de análisis de contexto, coherencia y consistencia EC en proceso de cargue ISOLUCION
12. Documento y ficha metodológico de la OOEE ELIC enviado a revisión de pares técnicos el 30 de mayo y 02 de junio de 2021 respectivamente
13. Documento y ficha metodológico de la OOEE FIVI enviado a revisión de pares técnicos el 29 de abril 2021
14. Documento procedimiento de análisis de contexto, coherencia y consistencia FIVI. Pendiente aprobación Dirección Técnica</t>
  </si>
  <si>
    <t>CEED
1.	Envió del Plan general del CEED a revisión del Director general.
2.	Envió de la metodología  del CEED a revisión del Director general.
3.	Envió de la ficha metodológica del CEED a revisión del Director general.
FIVI
1.	Envió del Plan general de FIVI  a revisión del Director general.
2.	Envió de la metodología de FIVI a revisión del Director general.
3.	Envió de la ficha metodológica de FIVI a revisión del Director general.
4.	Documento “Plan de pruebas” de FIVI aprobado en Isolucion.
5.	Documento “Procedimiento de análisis de contexto, coherencia y consistencia” de FIVI aprobado en Isolucion.
CHV
1.	Envió a pares técnicos plan general de CHV
2.	Envió de la metodología de CHV a revisión del Director general.
3.	Envió de la ficha metodológica de CHV a revisión del Director general.
4.	Documento “Cuadro de salidas” de CHV aprobado en Isolucion.
EC
1.	Envió del Plan general de EC  a revisión del Director general.
2.	Envió de la metodología de EC a revisión del Director general.
3.	Envió de la ficha metodológica de EC a revisión del Director general.
4.	Documento “Modelo funcional” de EC aprobado en Isolucion.
5.	Procedimiento “Planear y coordinar” de EC aprobado en Isolucion.
6.	Procedimiento “Análisis y contexto” de EC aprobado para cargar en Isolucion.
ECG
1.	Envió del Plan general de ECG  para ajustes del temático resultado de revisión de comité técnico.
2.	Envió de la metodología de ECG para ajustes del temático resultado de revisión de comité técnico.
3.	Envió de la ficha metodológica de ECG para ajustes del temático resultado de revisión de comité técnico.
4.	Procedimiento “Análisis y contexto” de ECG aprobado en Isolucion.
5.	Documento “Modelo funcional” de ECG aprobado en Isolucion.
6.	Documento “Descripción Modelo funcional” de ECG aprobado en Isolucion.
7.	Procedimiento “Planear y coordinar” de ECG aprobado en Isolucion.
ELIC
1.	Envió a pares técnicos plan general de ELIC
2.	Envió de la metodología de ECG para ajustes del temático resultado de revisión de pares técnicos.
3.	Envió de la ficha metodológica de ECG para ajustes del temático resultado de revisión de  pares técnicos.
4.	Documento “Diccionario de datos” de ELIC  para cargar en Isolucion.
IPOC
1.	Envió del Plan general de IPOC para ajustes del temático resultado de revisión de coordinación GIT infraestructura.</t>
  </si>
  <si>
    <t>CEED
1.	El Plan general del CEED continua en revisión de la Dirección general.
2.	La metodología del CEED continua en revisión de la Dirección general.
3.	La ficha metodológica del CEED continua en revisión de la Dirección general.
FIVI
1.	Envío de ajustes del Plan general de FIVI según revisión de la Dirección general.
2.	Envió de ajustes metodología de FIVI según revisión de la Dirección general.
3.	Envió de ajustes ficha metodológica de FIVI a revisión de la Dirección general.
CHV
1.	Se realizaron ajustes pares técnicos y revisión coordinación para cargue en ISOLUCION del plan general de CHV
2.	La metodología de CHV continua en revisión de la Dirección general.
3.	La ficha metodológica de CHV continua en revisión de la Dirección general.
EC
1.	El Plan general, ficha y documento metodológico de EC quedaron revisados por la Dirección general.
ECG
1.	El Plan general, ficha y documento metodológico de ECG quedaron ajustados según observaciones de la Dirección general.
ELIC
1.	Terminación de revisión final pares técnicos del plan general de ELIC
2.	La metodología y ficha se encontraban en proceso de revisión del comité técnico
4.	Documento “Diccionario de datos” de ELIC aprobado en Isolucion el 02/10/2021 11:25:51 p.m.
IPOC
1.	Terminación de revisión final pares técnicos del plan general de IPOC
IIOC
1.	Se envió documento metodológico con ajustes solicitados por la revisión de la Dirección General
2.	La ficha metodológica se revisó por parte de la dirección general</t>
  </si>
  <si>
    <t>Frente a este hito para tercer y cuarto trimestre se aportaron evidencias observando lo siguiente:
CEED: Se observo que el Plan general del CEED, la metodología del CEED continua en revisión de la Dirección general y la ficha metodológica del CEED continuan en revisión de la Dirección general.
FIVI: Se observó envío de ajustes del Plan general y metodología de FIVI según revisión de la Dirección general, der igual, manera se  remitó  ficha metodológica de FIVI a revisión de la Dirección general.
CHV: Realización de ajustes pares técnicos y revisión coordinación para cargue en ISOLUCION del plan general de CHV, los documentos etodología de CHV y ficha metodológica de CHV continuan en revisión de la Dirección general.
EC: se revisaro por la Direcci{on General  el Plan general, ficha y documento metodológico de EC.
ECG: Se ajustaron segun observaciones de la Dirección General el Plan general, ficha y documento metodológico de ECG.
ELIC: se termino la revisión final por parte de los pares técnicos del plan general de ELIC, la metodología y ficha se encuentran en proceso de revisión del comité técnico. Se aprobo el documento “Diccionario de datos” de ELIC aprobado en Isolucion el 02/10/2021 11:25:51 p.m.
IPOC: se aportan soports de revisión final pares técnicos del plan general de IPOC.
IIOC:Generaci{on de documento metodológico con ajustes solicitados por la revisión de la Dirección General, revisón de ficha metodológica por parte de la dirección general. Por lo descrito anteriormente el hito se reporto en gestión y su % de avance registrado es del 90%.</t>
  </si>
  <si>
    <t>PO_DIMPE_7.3</t>
  </si>
  <si>
    <t>Un (1) desarrollo de requerimientos , ajustes y pruebas de los diferentes instrumentos de recolección que integran el proceso estadístico.</t>
  </si>
  <si>
    <t>1. Avance en la elaboración del esquema general Módulo de cálculo y análisis_20210324 para el SIPOC, como insumo para la construcción de historias de usuario por parte de OSIS
2. Construcción de requerimientos e historias de usuario con la función de producción (logística y sistemas) para los aplicativos de EC y ECG</t>
  </si>
  <si>
    <t>1. Envío de historias de usuario aprobadas a la OSIS de los módulos de novedades y, cálculo y análisis
2. Elaboración y revisión historias de usuario para cemento y concreto de carátula, reportes, novedades y directorio EC y ECG</t>
  </si>
  <si>
    <t>1.	Durante los meses de julio, agosto y septiembre se avanzó con el desarrollo de las historias de usuario y prueba del módulo de novedades del SIPOC (Sistema Integrado de Información del Indicador de Producción de Obras Civiles)
2.	Durante los meses de julio, agosto y septiembre se avanzó con el desarrollo de las historias de usuario de los aplicativos de FIVI y CHV
3.	Durante los meses de julio, agosto y septiembre se avanzó con el desarrollo de las historias de usuario de los aplicativos de EC y ECG
4.	Durante los meses de julio, agosto y septiembre se avanzó con el desarrollo de las historias de usuario de los aplicativos de ELIC</t>
  </si>
  <si>
    <t>ECG/EC
Terminación historias de usuario modulo cuadros de salida, modulo de variaciones, modulo novedades, modulo paz y salvo. Con estos productos el avance en esta OOEE fue del 100%
SIPOC
Los modulos Novedades, Cálculo y análisis y Control y cobertura fueron especificados en historias de usuarios y aprobados, se desarrolló, probó y se puso a producción el 90% y se llevaron a cabo reuniones para revisar ajustes y validar avances. De acuerdo con lo anterior, el avance en esta OOEE fue del 78%.
FIVI/CHV
Elaboración de historias de usuario del módulo de análisis.  De acuerdo con lo anterior, el aplicativo de CHV al cierre de la vigencia 2021, tendrá un cumplimiento del 80% y el de FIVI llegará a un cumplimiento del 75%.
ELIC
Desde septiembre de 2020, el servidor donde se estaban realizando pruebas dejó de funcionar y se perdió información del avance del aplicativo. Cuando parecía que se iba a solucionar el problema del servidor, ocurrió lo del ataque informatico, lo que imposibilitó reanudar pruebas hasta el final de la vigencia. De acuerdo con lo anterior, el aplicativo de ELIC al cierre de la vigencia 2021, tendrá un cumplimiento del 60%.</t>
  </si>
  <si>
    <t xml:space="preserve"> TEMÁTICA_CONSTRUCCIÓN </t>
  </si>
  <si>
    <t>Frente al desarrollo de requerimientos , ajustes y pruebas de los diferentes instrumentos de recolección que integran el proceso estadístico, para el tercer y cuatro trimestre de 2021, en ECG/EC se evidencian soportes de actas de reuniones, requerimientos de roles y de historias de usuario.
En SIPOC se evidencian Ayuda de memoria Avances sistema integrado SIPOC del tercer trimestre y Pruebas módulo novedades a corte de diciembre.
En FIVI se evidencian Modulo de Analisis con corte a diciembre y actas de reunión el tercer trimestre.
En ELIC sólo se evidencian soportes del tercer trimestre, perfil de análisis, pruebas, hallazgos.</t>
  </si>
  <si>
    <t>PO_DIMPE_7.4</t>
  </si>
  <si>
    <t>1. En ELIC el operativo recolección durante enero 2021 (publica cifras en febrero 2021 corte diciembre 2020), operativo recolección durante febrero 2021 (publica cifras en marzo 2021 corte enero 2021) y operativo recolección durante marzo 2021 (publica cifras en abril 2021 corte febrero 2021)
2. En EC el operativo de recolección durante enero 2021 (publica cifras en febrero 2021 corte diciembre 2020), operativo recolección durante febrero 2021 (publica cifras en marzo 2021 corte enero 2021) y operativo recolección durante marzo 2021 (publica cifras en abril 2021 corte febrero 2021)
3. En ECG el operativo de recolección durante enero 2021 (publica cifras en enero 2021 corte diciembre 2020), operativo recolección durante febrero 2021 (publica cifras en febrero 2021 corte enero 2021) y operativo recolección durante marzo 2021 (publica cifras en marzo 2021 corte febrero 2021)
4. En IIOC el operativo de recolección durante enero 2021 (publica cifras en febrero 2021 corte cuarto trimestre 2020)
5. En IPOC el operativo de recolección durante enero 2021 (publica cifras en febrero 2021 corte cuarto trimestre 2020)
6. En CEED el operativo de recolección durante los meses de enero, febrero y marzo del 2021 corresponden a las tres fases de recolección de cifras corte I trimestre del 2021, cuyas cifras se publicarán en mayo 2021</t>
  </si>
  <si>
    <t>1. En ELIC el operativo recolección durante abril 2021 (publica cifras en mayo 2021 corte marzo 2021), operativo recolección durante mayo 2021 (publica cifras en junio 2021 corte abril 2021)
2. En EC el operativo recolección durante abril 2021 (publica cifras en mayo 2021 corte marzo 2021), operativo recolección durante mayo 2021 (publica cifras en junio 2021 corte abril 2021)
3. En ECG el operativo recolección durante abril 2021 (publica cifras en abril 2021 corte marzo 2021), operativo recolección durante mayo 2021 (publica cifras en mayo 2021 corte abril 2021) y operativo recolección durante junio 2021 (publica cifras en junio 2021 corte mayo 2021)
4. En IPOC el operativo de recolección durante abril (cifras publicadas mayo 2021 corte primer trimestre 2021) y junio 2021 (publica cifras en agosto 2021 corte segundo trimestre 2021)
5. En CEED el operativo de recolección durante los meses de abril, mayo y junio del 2021 corresponden a las tres fases de recolección de cifras corte II trimestre del 2021, cuyas cifras se publicarán en agosto 2021
6. En FIVI el operativo de recolección durante abril (cifras publicadas mayo 2021 corte primer trimestre 2021)
7. En CHV el operativo de recolección durante abril (cifras publicadas mayo 2021 corte primer trimestre 2021)</t>
  </si>
  <si>
    <t>1.	En EC el operativo de recolección durante julio 2021 (publica cifras en julio 2021 corte mayo 2021), operativo recolección durante agosto 2021 (publica cifras en agosto 2021 corte junio 2021) y operativo recolección durante septiembre 2021 (publica cifras en septiembre 2021 corte agosto 2021)
2.	En ECG el operativo de recolección durante julio 2021 (publica cifras en julio 2021 corte junio 2021), operativo recolección durante agosto 2021 (publica cifras en agosto 2021 corte agosto 2021) y operativo recolección durante septiembre 2021 (publica cifras en septiembre 2021 corte septiembre 2021)
3.	En IPOC el operativo de recolección durante julio 2021 (publica cifras en agosto 2021 corte segundo trimestre 2021)
4.	En CEED el operativo de recolección durante los meses de julio, agosto y septiembre del 2021 corresponden a las tres fases de recolección de cifras corte III trimestre del 2021, cuyas cifras se publicarán en noviembre 2021
5.	En ELIC el operativo de recolección durante julio 2021 (publica cifras en julio 2021 corte mayo 2021), operativo recolección durante agosto 2021 (publica cifras en agosto 2021 corte junio 2021) y operativo recolección durante septiembre 2021 (publica cifras en septiembre 2021 corte agosto 2021). Adicionalmente, se avanzó en la recuperación de información años 2019 y 2020 para la ampliación de cobertura de ELIC.
6.	En FIVI el operativo de recolección se realiza mensual para la consolidación del trimestre. La recolección de los meses de julio, agosto y septiembre del 2021 corresponden a cifras corte III trimestre del 2021, cuyas cifras se publicarán en noviembre 2021
7.	En CHV el operativo de recolección durante julio 2021 (publica cifras en agosto 2021 corte segundo trimestre 2021)</t>
  </si>
  <si>
    <t>1.	En EC el operativo de recolección durante octubre 2021 (publica cifras en octubre 2021 corte agosto 2021), operativo recolección durante noviembre 2021 (publica cifras en noviembre 2021 corte septiembre 2021) y operativo recolección durante diciembre 2021 (publica cifras en diciembre 2021 corte octubre 2021)
2.	En ECG el operativo de recolección durante octubre 2021 (publica cifras en octubre 2021 corte septiembre 2021), operativo recolección durante noviembre 2021 (publica cifras en noviembre 2021 corte octubre 2021) y operativo recolección durante diciembre 2021 (publica cifras en diciembre 2021 corte noviembre 2021)
3.	En IPOC el operativo de recolección durante octubre 2021 (publica cifras en noviembre 2021 corte tercer trimestre 2021) y el operativo de recolección durante diciembre (publica cifras en febrero 2022 corte cuarto trimestre 2021)
4.	En CEED el operativo de recolección durante los meses de octubre, noviembre y diciembre del 2021 corresponden a las tres fases de recolección de cifras corte IV trimestre del 2021, cuyas cifras se publicarán en febrero 2022
5.	En ELIC el operativo de recolección durante octubre 2021 (publica cifras en octubre 2021 corte agosto 2021), operativo recolección durante noviembre 2021 (publica cifras en noviembre 2021 corte septiembre 2021) y operativo recolección durante diciembre 2021 (publica cifras en diciembre 2021 corte octubre 2021). Adicionalmente, se avanzó en al recuperación de información años 2019 y 2020 para la ampliación de cobertura de ELIC.
6.	En FIVI el operativo de recolección se realiza mensual para la consolidación del trimestre. La recolección de los meses de octubre, noviembre y diciembre del 2021 corresponden a cifras IV trimestre del 2021, cuyas cifras se publicarán en febrero 2021
7.	En CHV el operativo de recolección durante octubre 2021 (publica cifras en noviembre 2021 corte tercer trimestre 2021)</t>
  </si>
  <si>
    <t>1. En ELIC se procesaron bases durante el tercer y cuarto trimestre y se evidencian los archivos de Resultados parciales, cobertura y matriz.
2. En EC y ECG se procesaron bases durante el tercer trimestre y se evidencian los archivos de informes de cobertura y formato de indicador.
3. En IPOC se evidencia el INFORME SEGUIMIENTO OPERATIVO IPOC TRIMESTRE 03 DE 2021
4. En CEED se evidencia el INFORME SEGUIMIENTO FASE I DEL OPERATIVO CEED 101 con corte a noviembre
5. En FIVI y CHV se reporta información mensual con corte a noviembre.
6. En VIS y NO VIS no se evidencia información para ningún trimestre.</t>
  </si>
  <si>
    <t>PO_DIMPE_7.5</t>
  </si>
  <si>
    <t>RELACIÓN DE EVIDENCIAS DEL AVANCE CUALITATIVO
1. En ELIC se procesaron bases durante enero 2021 para publicación de cifras corte noviembre 2020, durante febrero 2021 se procesaron bases para publicación de cifras corte diciembre 2020 y se procesaron bases durante marzo 2021 para publicación de cifras corte enero 2021
2. En EC se procesaron bases durante enero 2021 para publicación de cifras corte diciembre 2020, durante febrero 2021 se procesaron bases para publicación de cifras corte enero 2021 y se procesaron bases durante marzo 2021 para publicación de cifras corte febrero 2021
3. En ECG se procesaron bases durante enero 2021 para publicación de cifras corte enero 2020, durante febrero 2021 se procesaron bases para publicación de cifras corte febrero 2021 y se procesaron bases durante marzo 2021 para publicación de cifras corte marzo 2021
4. En IIOC se procesaron bases durante enero y febrero 2021 para publicación de cifras corte cuarto trimestre 2020
5. En IPOC se procesaron bases durante enero y febrero 2021 para publicación de cifras corte cuarto trimestre 2020
6. En CEED se procesaron bases durante enero y febrero 2021 para publicación de cifras corte cuarto trimestre 2020</t>
  </si>
  <si>
    <t>RELACIÓN DE EVIDENCIAS DEL AVANCE CUALITATIVO
1. En ELIC se procesaron bases durante abril 2021 para publicación de cifras corte febrero 2021, durante mayo 2021 para publicación de cifras corte marzo 2021 y durante junio 2021 para publicación de cifras corte abril 2021
2. En EC se procesaron bases durante abril 2021 para publicación de cifras corte febrero 2021, durante mayo 2021 para publicación de cifras corte marzo 2021 y durante junio 2021 para publicación de cifras corte abril 2021
3. En ECG se procesaron bases durante abril 2021 para publicación de cifras corte abril 2021,  durante mayo 2021 para publicación de cifras corte mayo 2021 y durante junio 2021 para publicación de cifras corte junio 2021
4. En IPOC se procesaron bases durante abril y mayo 2021 para publicación de cifras corte primer trimestre 2021
5. En CEED se procesaron bases durante abril y mayo 2021 para publicación de cifras corte primer trimestre 2021
6. En CHV se procesaron bases durante abril y mayo 2021 para publicación de cifras corte primer trimestre 2021
7. En FIVI se procesaron bases durante abril y mayo 2021 para publicación de cifras corte primer trimestre 2021</t>
  </si>
  <si>
    <t>1.	En ELIC se procesaron bases durante julio 2021 para publicación de cifras corte mayo 2021, durante agosto 2021 se procesaron bases para publicación de cifras corte junio 2021 y se procesaron bases durante septiembre 2021 para publicación de cifras corte julio 2021
2.	En EC se procesaron bases durante julio 2021 para publicación de cifras corte mayo 2021, durante agosto 2021 se procesaron bases para publicación de cifras corte junio 2021 y se procesaron bases durante septiembre 2021 para publicación de cifras corte julio 2021
3.	En ECG se procesaron bases durante julio 2021 para publicación de cifras corte junio 2021, durante agosto 2021 se procesaron bases para publicación de cifras corte julio 2021 y se procesaron bases durante septiembre 2021 para publicación de cifras corte agosto 2021
4.	En IPOC se procesaron bases durante julio y agosto 2021 para publicación de cifras corte segundo trimestre 2021
5.	En CEED se procesaron bases durante julio y agosto 2021 para publicación de cifras corte segundo trimestre 2021
6.	En FIVI se procesaron bases durante julio y agosto 2021 para publicación de cifras corte segundo trimestre 2021
7.	En CHV se procesaron bases durante julio y agosto 2021 para publicación de cifras corte segundo trimestre 2021</t>
  </si>
  <si>
    <t>1.	En ELIC se procesaron bases durante octubre 2021 para publicación de cifras corte agosto 2021, durante noviembre 2021 se procesaron bases para publicación de cifras corte septiembre 2021 y se procesaron bases durante diciembre 2021 para publicación de cifras corte octubre 2021
2.	En EC se procesaron bases durante octubre 2021 para publicación de cifras corte agosto 2021, durante noviembre 2021 se procesaron bases para publicación de cifras corte septiembre 2021 y se procesaron bases durante diciembre 2021 para publicación de cifras corte octubre 2021
3.	En ECG se procesaron bases durante octubre 2021 para publicación de cifras corte septiembre 2021, durante noviembre 2021 se procesaron bases para publicación de cifras corte octubre 2021 y se procesaron bases durante diciembre 2021 para publicación de cifras corte noviembre 2021
4.	En IPOC se procesaron bases durante octubre y noviembre 2021 para publicación de cifras corte tercer trimestre 2021
5.	En CEED se procesaron bases durante octubre y noviembre 2021 para publicación de cifras corte tercer trimestre 2021
6.	En FIVI se procesaron bases durante noviembre 2021 para publicación de cifras corte tercer trimestre 2021
7.	En CHV se procesaron bases durante noviembre y diciembre 2021 para publicación de cifras corte tercer trimestre 2021
8.	En VIS y NO VIS se procesaron bases durante noviembre y diciembre 2021 para publicación de cifras corte tercer trimestre 2021</t>
  </si>
  <si>
    <t>Para los trimestres tercero y cuarto se evidencia un archivo que contiene la  Relacion de paginas-web donde se evidencia información estadística de cada uno de los temas:
1. https://www.dane.gov.co/index.php/estadisticas-por-tema/construccion/licencias-de-construccion y https://www.dane.gov.co/index.php/estadisticas-por-tema/construccion/licencias-de-construccion/historicos-elic
2. https://www.dane.gov.co/index.php/estadisticas-por-tema/construccion/estadisticas-de-concreto-premezclado y https://www.dane.gov.co/index.php/estadisticas-por-tema/construccion/estadisticas-de-concreto-premezclado/estadisticas-de-concreto-premezclado-ec-informacion-historica
3. https://www.dane.gov.co/index.php/estadisticas-por-tema/construccion/estadisticas-de-cemento-gris y https://www.dane.gov.co/index.php/estadisticas-por-tema/construccion/estadisticas-de-cemento-gris/historicos-estadisticas-de-cemento-gris
4. https://www.dane.gov.co/index.php/estadisticas-por-tema/construccion/indicador-de-produccion-de-obras-civiles-ipoc y https://www.dane.gov.co/index.php/estadisticas-por-tema/construccion/indicador-de-produccion-de-obras-civiles-ipoc/indicador-de-produccion-de-obras-civiles-ipoc-informacion-historica
5. https://www.dane.gov.co/index.php/estadisticas-por-tema/construccion/censo-de-edificaciones y
6. https://www.dane.gov.co/index.php/estadisticas-por-tema/construccion/financiacion-de-vivienda y https://www.dane.gov.co/index.php/estadisticas-por-tema/construccion/financiacion-de-vivienda/financiacion-de-vivienda
7. https://www.dane.gov.co/index.php/estadisticas-por-tema/construccion/cartera-hipotecaria-de-vivienda y https://www.dane.gov.co/index.php/estadisticas-por-tema/construccion/cartera-hipotecaria-de-vivienda/cartera-hipotecaria-de-vivienda-chv-historicos
8. https://www.dane.gov.co/index.php/estadisticas-por-tema/construccion/vivienda-vis-y-no-vis y https://www.dane.gov.co/index.php/estadisticas-por-tema/construccion/vivienda-vis-y-no-vis y https://www.dane.gov.co/index.php/estadisticas-por-tema/construccion/vivienda-vis-y-no-vis/vivienda-vis-y-no-vis</t>
  </si>
  <si>
    <t>PO_DIMPE_7.6</t>
  </si>
  <si>
    <t>1. En ELIC se procesó análisis y elaboraron productos de difusión durante enero 2021 para publicación de cifras corte noviembre 2020, durante febrero 2021 se procesó análisis y elaboraron productos de difusión para publicación de cifras corte diciembre 2020 y se procesó análisis y elaboraron productos de difusión durante marzo 2021 para publicación de cifras corte enero 2021
2. En EC se procesó análisis y elaboraron productos de difusión durante enero 2021 para publicación de cifras corte diciembre 2020, durante febrero 2021 se procesó análisis y elaboraron productos de difusión para publicación de cifras corte enero 2021 y se procesó análisis y elaboraron productos de difusión durante marzo 2021 para publicación de cifras corte febrero 2021
3. En ECG se procesó análisis y elaboraron productos de difusión durante enero 2021 para publicación de cifras corte enero 2020, durante febrero 2021 se procesó análisis y elaboraron productos de difusión para publicación de cifras corte febrero 2021 y se procesó análisis y elaboraron productos de difusión durante marzo 2021 para publicación de cifras corte marzo 2021
4. En IIOC se procesó análisis y elaboraron productos de difusión durante enero y febrero 2021 para publicación de cifras corte cuarto trimestre 2020
5. En IPOC se procesó análisis y elaboraron productos de difusión durante enero y febrero 2021 para publicación de cifras corte cuarto trimestre 2020
6. En CEED se procesó análisis y elaboraron productos de difusión durante enero y febrero 2021 para publicación de cifras corte cuarto trimestre 2020</t>
  </si>
  <si>
    <t>1. En ELIC se procesó análisis y elaboraron productos de difusión durante abril 2021 para publicación de cifras corte febrero 2021, durante mayo 2021 se procesó análisis y elaboraron productos de difusión para publicación de cifras corte marzo 2021 y durante junio 2021 se procesó análisis y elaboraron productos de difusión para publicación de cifras corte abril 2021
2. En EC se procesó análisis y elaboraron productos de difusión durante abril 2021 para publicación de cifras corte febrero 2021, se procesó análisis y elaboraron productos de difusión durante mayo 2021 para publicación de cifras corte marzo 2021 y se procesó análisis y elaboraron productos de difusión durante junio 2021 para publicación de cifras corte abril 2021
3. En ECG se procesó análisis y elaboraron productos de difusión durante abril 2021 para publicación de cifras corte abril 2021, durante mayo 2021 se procesó análisis y elaboraron productos de difusión para publicación de cifras corte mayo 2021 y se procesó análisis y elaboraron productos de difusión durante junio 2021 para publicación de cifras corte junio 2021
4. En IPOC se procesó análisis y elaboraron productos de difusión durante mayo 2021 para publicación de cifras corte primer trimestre 2021
5. En CEED se procesó análisis y elaboraron productos de difusión durante mayo 2021 para publicación de cifras corte primer trimestre 2021
6. En CHV se procesó análisis y elaboraron productos de difusión durante mayo 2021 para publicación de cifras corte primer trimestre 2021
7. En FIVI se procesó análisis y elaboraron productos de difusión durante mayo 2021 para publicación de cifras corte primer trimestre 2021</t>
  </si>
  <si>
    <t>1.	En ELIC se procesó análisis y elaboraron productos de difusión durante julio 2021 para publicación de cifras corte mayo 2021, durante agosto 2021 se procesaron bases para publicación de cifras corte junio 2021 y se procesaron bases durante septiembre 2021 para publicación de cifras corte julio 2021
2.	En EC se procesó análisis y elaboraron productos de difusión durante julio 2021 para publicación de cifras corte mayo 2021, durante agosto 2021 se procesaron bases para publicación de cifras corte junio 2021 y se procesaron bases durante septiembre 2021 para publicación de cifras corte julio 2021
3.	En ECG se procesó análisis y elaboraron productos de difusión durante julio 2021 para publicación de cifras corte junio 2021, durante agosto 2021 se procesaron bases para publicación de cifras corte julio 2021 y se procesaron bases durante septiembre 2021 para publicación de cifras corte agosto 2021
4.	En IPOC se procesó análisis y elaboraron productos de difusión durante agosto 2021 para publicación de cifras corte segundo trimestre 2021
5.	En CEED se procesó análisis y elaboraron productos de difusión agosto 2021 para publicación de cifras corte segundo trimestre 2021
6.	En FIVI se procesó análisis y elaboraron productos de difusión agosto 2021 para publicación de cifras corte segundo trimestre 2021
7.	En CHV se procesó análisis y elaboraron productos de difusión agosto 2021 para publicación de cifras corte segundo trimestre 2021</t>
  </si>
  <si>
    <t>1.	En ELIC se procesó análisis y elaboraron productos de difusión durante octubre 2021 para publicación de cifras corte agosto 2021, durante noviembre 2021 se procesaron bases para publicación de cifras corte septiembre 2021 y se procesaron bases durante diciembre 2021 para publicación de cifras corte octubre 2021
2.	En EC se procesó análisis y elaboraron productos de difusión durante octubre 2021 para publicación de cifras corte agosto 2021, durante noviembre 2021 se procesaron bases para publicación de cifras corte septiembre 2021 y se procesaron bases durante diciembre 2021 para publicación de cifras corte octubre 2021
3.	En ECG se procesó análisis y elaboraron productos de difusión durante octubre 2021 para publicación de cifras corte septiembre 2021, durante noviembre 2021 se procesaron bases para publicación de cifras corte octubre 2021 y se procesaron bases durante diciembre 2021 para publicación de cifras corte noviembre 2021
4.	En IPOC se procesó análisis y elaboraron productos de difusión durante noviembre 2021 para publicación de cifras corte tercer trimestre 2021
5.	En CEED se procesó análisis y elaboraron productos de difusión noviembre 2021 para publicación de cifras corte tercer trimestre 2021
6.	En FIVI se procesó análisis y elaboraron productos de difusión noviembre 2021 para publicación de cifras corte tercer trimestre 2021
7.	En CHV se procesó análisis y elaboraron productos de difusión noviembre y diciembre 2021 para publicación de cifras corte tercer trimestre 2021
8.	En VIS Y NO VIS se procesó análisis y elaboraron productos de difusión diciembre 2021 para publicación de cifras corte tercer trimestre 2021</t>
  </si>
  <si>
    <t>PO_DIMPE_8</t>
  </si>
  <si>
    <t>La producción de información coyuntural de exportaciones e importaciones de bienes y servicios, aporta indirectamente al cumplimiento de la estrategia de la capacidad metodológica, dado que proporcionará estadísticas mensuales y anuales que permita conocer la posición internacional del país.</t>
  </si>
  <si>
    <t xml:space="preserve">Una (1) producción de información coyuntural de exportaciones e importaciones de bienes y servicios, así como de información estructural de inversión directa, con el fin de proporcionar estadísticas mensuales y anuales que permita conocer la posición internacional del país, actualizada. </t>
  </si>
  <si>
    <t>PO_DIMPE_8.1</t>
  </si>
  <si>
    <t xml:space="preserve">El equipo técnico de comercio exterior realiza mensualmente la identificación de necesidades de información, con el fin de implementar mejoras en las operaciones estadísticas y/o dar respuesta a las necesidades de los diferentes usuarios de información. 
</t>
  </si>
  <si>
    <t>El equipo técnico de comercio exterior realiza mensualmente la identificación de necesidades de información, con el fin de implementar mejoras en las operaciones estadísticas y/o dar respuesta a las necesidades de los diferentes usuarios de información.</t>
  </si>
  <si>
    <t>Se realizó la recolección de las necesidades planteadas por los usuarios de la información.</t>
  </si>
  <si>
    <t xml:space="preserve">El equipo técnico de comercio exterior realiza mensualmente los procesos de diseño y análisis de información de comercio exterior de bienes y servicios. </t>
  </si>
  <si>
    <t>El GIT de comercio realizó y publicó los boletínes, anexos estadísticos, anexos historicos y demás productos programados para el periodo.</t>
  </si>
  <si>
    <t>Esta meta no se cumple al 100% debido a las demoras en el flujo de revisión.</t>
  </si>
  <si>
    <t xml:space="preserve">BOLETINES TÉCNICOS DE LA TEMÁTICA COMERCIO INTERNACIONAL
</t>
  </si>
  <si>
    <t>TE_C_INTERNAL_2021_EAID</t>
  </si>
  <si>
    <t>Para los trimestres tercero y cuarto se evidencia la Matriz para la identificación de necesidades para caracterización de grupos de interés del DANE con corte a Diciembre.</t>
  </si>
  <si>
    <t>El cumplimiento de la meta producción de información coyuntural de exportaciones e importaciones de bienes y servicios, así como de información estructural de inversión directa, con el fin de proporcionar estadísticas mensuales y anuales que permita conocer la posición internacional del país actualizada, se cumplió al 98,75 debido a que está pendiente la aprobación de la dirección general del documento para el diseño y rediseño.</t>
  </si>
  <si>
    <t>PO_DIMPE_8.2</t>
  </si>
  <si>
    <t xml:space="preserve">El equipo temático del GIT comercio se encuentra realizando la actualización de la metodología de exportaciones e importaciones. </t>
  </si>
  <si>
    <t>Se realizaron los ajustes sugeridos en la revisión de pares y se subieron a Isolución donde ya fueron revisadas por la Dirección técnica de DIMPE, está pendiente la revisión y aprobación de subdirección.</t>
  </si>
  <si>
    <t>Se realizaron los ajustes sugeridos en la revisión de pares y se subieron a Isolución donde ya fueron revisadas por la Dirección técnica de DIMPE, está pendiente la revisión y aprobación de la dirección general.</t>
  </si>
  <si>
    <t>CUADROS DE RESULTADOS PARA LA TEMÁTICA DE COMERCIO INTERNACIONAL</t>
  </si>
  <si>
    <t>C-0401-1003-22-0-0401028</t>
  </si>
  <si>
    <t xml:space="preserve">  TE_C_INTERNAL_2021_EXPO_IMPO
</t>
  </si>
  <si>
    <t>Para los trimestres tercero y cuarto se evidencia la METODOLOGÍA GENERAL DE ESTADÍSTICAS DE IMPORTACIONES Y EXPORTACIONES, los cuales están pendientes de la revisión y aprobación de la dirección general.</t>
  </si>
  <si>
    <t>PO_DIMPE_8.3</t>
  </si>
  <si>
    <t xml:space="preserve">El equipo temático del GIT comercio, está en proceso de revisión del formulario de la Encuesta Anual de Inversión Directa. </t>
  </si>
  <si>
    <t>El equipo técnico realizó los ajustes generales y el desarrollo de especificaciones de los  requerimientos y  ajustes  de la recolección para el  formulario de la EAID de las empresas de régimen cambiario especial,  dando cumplimiento a este hito.</t>
  </si>
  <si>
    <t>Se cumplio en el II trimestre</t>
  </si>
  <si>
    <t xml:space="preserve"> C_INTERNAL_2021_EXPO_IMPO </t>
  </si>
  <si>
    <t>PO_DIMPE_8.4</t>
  </si>
  <si>
    <t>Una (1) base de datos de información recolectada</t>
  </si>
  <si>
    <t xml:space="preserve">El equipo técnico genero las bases de datos mensuales de exportaciones, importaciones y trimestral de comercio exterior de servicios. </t>
  </si>
  <si>
    <t xml:space="preserve">Se realizaron todas las publicaciones de Comercio Exterior de Bienes y Servicios, evidencias en la página web del DANE
</t>
  </si>
  <si>
    <t>Se procesaron todas las bases de datos correspondientes a exportaciones de octubre, noviembre y diciembre 2021 e importaciones de septiembre, octubre y noviembre 2021, las cuales estaban programadas para generarse en el 4to trimestre.</t>
  </si>
  <si>
    <t>Se procesaron todas las bases de datos correspondientes a exportaciones e importaciones y se evidencia un archivo con un pantallazo de la base de datos de información recolectada al corte de diciembre</t>
  </si>
  <si>
    <t>PO_DIMPE_8.5</t>
  </si>
  <si>
    <t xml:space="preserve">El equipo técnico del GIT Comercio realizó el procesamiento de las bases mensuales de exportaciones e importaciones, y trimestral de comercio exterior de servicios. </t>
  </si>
  <si>
    <t>PO_DIMPE_8.6</t>
  </si>
  <si>
    <t>Un (1) proceso de análisis de consistencia económica, terminado.</t>
  </si>
  <si>
    <t xml:space="preserve">El equipo técnico del GIT Comercio realizó el análisis de contexto de la información a publicar correspondientes a comercio exterior de bienes y servicios. </t>
  </si>
  <si>
    <t xml:space="preserve">Se realizaron y publicaron todos los boletines programados para el cuarto trimestre de 2021. </t>
  </si>
  <si>
    <t>Se realizaron y publicaron todos los boletines programados para el cuarto trimestre de 2021. Se evidencias boletines de Importaciones y exportaciones.</t>
  </si>
  <si>
    <t>PO_DIMPE_9</t>
  </si>
  <si>
    <t>La producción de información coyuntural y estructural del comercio interno, aporta indirectamente con el cumplimiento de la estrategia de la Capacidad Metodológica, dado que proporcionará información mensual y anual que permita conocer la dinámica y características del sector comercio en Colombia.</t>
  </si>
  <si>
    <t xml:space="preserve">Una (1) producción de información coyuntural y estructural del comercio interno, con el fin de proporcionar información mensual y anual que permita conocer la dinámica y características del sector comercio en Colombia, actualizada. </t>
  </si>
  <si>
    <t>PO_DIMPE_9.1</t>
  </si>
  <si>
    <t xml:space="preserve">El equipo técnico de comercio interno realiza mensualmente la identificación de necesidades de información, con el fin de implementar mejoras en las operaciones estadísticas y/o dar respuesta a las necesidades de los diferentes usuarios de información. 
</t>
  </si>
  <si>
    <t xml:space="preserve">El equipo técnico de comercio interno realiza mensualmente la identificación de necesidades de información, con el fin de implementar mejoras en las operaciones estadísticas y/o dar respuesta a las necesidades de los diferentes usuarios de información. 
</t>
  </si>
  <si>
    <t>El equipo técnico del GIT Comercio interno realizó seguimiento a las necesidades de los usuarios, al diligenciar la Matriz de necesidades de los usuarios durante el tercer trimestre de 2021</t>
  </si>
  <si>
    <t xml:space="preserve">El equipo técnico de comercio interno realiza mensualmente la identificación de necesidades de información, con el fin de implementar mejoras en las operaciones estadísticas y/o dar respuesta a las necesidades de los diferentes usuarios de información. </t>
  </si>
  <si>
    <t xml:space="preserve">El equipo técnico de comercio interno realiza mensualmente la identificación de necesidades de información, con el fin de implementar mejoras en las operaciones estadísticas y/o dar respuesta a las necesidades de los diferentes usuarios de información. Adicionalmente se realiza el análisis de la información y la elaboración de productos para la publicación de resultados </t>
  </si>
  <si>
    <t>El equipo técnico de comercio interno realiza mensualmente los procesos de diseño, procesamiento, análisis  y generación de resultados de la información de la coyuntura del sector a partir de la Encuesta Mensual de Comercio. En cuanto  a la información estructural, se realizan estos procesos una vez al año, especialmente en el último trimestre.</t>
  </si>
  <si>
    <t>El equipo técnico de comercio interno realiza mensualmente los procesos de diseño, procesamiento, análisis  y generación de resultados de la información de la coyuntura del sector a partir de la Encuesta Mensual de Comercio. En cuanto  a la información estructural, se realizan estos procesos una vez al año, especialmente en el último trimestre, a partir de la Encuesta Anul de Comercio</t>
  </si>
  <si>
    <t>No se ha podido concluir debido a que Isolucion no esta disponible por el ataque cibernético</t>
  </si>
  <si>
    <t xml:space="preserve">BOLETINES TÉCNICOS DE LA TEMÁTICA COMERCIO INTERNO
</t>
  </si>
  <si>
    <t>C-0401-1003-22-0-0401012</t>
  </si>
  <si>
    <t xml:space="preserve"> TE_C_INTERNO_2021_EMCM
</t>
  </si>
  <si>
    <t>Para el tercer y cuarto trimestre se evidencia la Matriz para la identificación de necesidades para caracterización de grupos de interés del DANE con corte a diciembre diligenciada</t>
  </si>
  <si>
    <t>En relación con la meta de producción de información coyuntural y estructural del comercio interno, con el fin de proporcionar información mensual y anual que permita conocer la dinámica y características del sector comercio en Colombia, se evidencia un cumplimiento del 98,5 debido a que el hito 9,2 está pendiente de culminar por la aprobación en el aplicativo Isolución del documento de Metodología General Encuesta Mensual de Comercio.</t>
  </si>
  <si>
    <t>PO_DIMPE_9.2</t>
  </si>
  <si>
    <t>El equipo temático del GIT comercio desarrolló la actualización de la metodología de EAC</t>
  </si>
  <si>
    <t>El equipo temático del GIT comercio desarrolló la actualización de la metodología de EMC y se surtió el proceso de revisión de pares para proceder al cargue en ISOLUCIÓN</t>
  </si>
  <si>
    <t>El equipo técnico del GIT Comercio interno Avanzó en el cargue del documento metodológico de la EMC en Isolucion.</t>
  </si>
  <si>
    <t xml:space="preserve"> TEMÁTICA_COMERCIO_INTERNO </t>
  </si>
  <si>
    <t>Para el tercer trimestre se evidencia el pantallazo del avance del cargue del documento metodológico en Isolución, así como el documento de Metodología General Encuesta Mensual de Comercio. Pendiente la evidencia de aprobación en Isolución</t>
  </si>
  <si>
    <t>PO_DIMPE_9.3</t>
  </si>
  <si>
    <t xml:space="preserve">El equipo técnico generó las bases de datos mensuales de la EMC y Pulso Empresarial </t>
  </si>
  <si>
    <t xml:space="preserve">El equipo técnico generó las bases de datos mensuales de la EMC </t>
  </si>
  <si>
    <t>El equipo técnico del GIT Comercio interno contó con la base de datos para la elaboración de productos  de la EMC y entrega a la DSCN durante el tercer trimestre de 2021</t>
  </si>
  <si>
    <t>El equipo técnico del GIT Comercio interno contó con la base de datos para la elaboración de productos de la EMC y entrega a la DSCN durante el cuarto trimestre de 2021
Se contó con la base de datos para procesamiento de la EAC cifras 2020</t>
  </si>
  <si>
    <t>Para el tercer y cuarto trimestre se evidencia la Bases de datos EMC con cifras a octubre de 2021 y publicadas en dic 2021. Así mismo, se encuentra el pantallazo de la carpeta de almacenamiento de las cifras que se publican en diciembre de 2021 y cuentan con la serie histórica.</t>
  </si>
  <si>
    <t>PO_DIMPE_9.4</t>
  </si>
  <si>
    <t xml:space="preserve">El equipo técnico del GIT Comercio realizó el procesamiento de las bases mensuales de EMC y Pulso Empresarial </t>
  </si>
  <si>
    <t>El equipo técnico del GIT Comercio realizó el procesamiento de las bases mensuales de EMC</t>
  </si>
  <si>
    <t>El equipo técnico del GIT Comercio interno generó los boletines de prensa para la divulgación de los resultados de la EMC durante el tercer trimestre de 2021</t>
  </si>
  <si>
    <t>El equipo técnico del GIT Comercio interno generó los boletines de prensa para la divulgación de los resultados de la EMC durante el cuarto trimestre de 2021
También publicó los resultados de la Encuesta Anual de Comercio - Cifras 2020</t>
  </si>
  <si>
    <t>Para los trimestres tercero y cuarto se generaron los boletines de prensa para la divulgación de los resultados de la EMC con corte a diciembre y en el cual se evidencia la publicacion de los resultados de la Encuesta Anual de Comercio - Cifras 2020</t>
  </si>
  <si>
    <t>PO_DIMPE_9.5</t>
  </si>
  <si>
    <t xml:space="preserve">El equipo técnico del GIT Comercio realizó el análisis de contexto de la información a publicar correspondientes a la EMC y Pulso Empresarial </t>
  </si>
  <si>
    <t>El equipo técnico del GIT Comercio realizó el análisis de contexto de la información a publicar correspondientes a la EMC</t>
  </si>
  <si>
    <t>El equipo técnico del GIT Comercio interno generó los informes de análisis de contexto de los resultados de la EMC durante el tercer trimestre de 2021</t>
  </si>
  <si>
    <t>El equipo técnico del GIT Comercio interno generó los informes de análisis de contexto de los resultados de la EMC durante el cuarto trimestre de 2021</t>
  </si>
  <si>
    <t>Se evidencia para los trimestres tercero y cuarto los informes de análisis de contexto de los resultados de la EMC con corte a diciembre</t>
  </si>
  <si>
    <t>PO_DIMPE_10</t>
  </si>
  <si>
    <t>La certificación y seguimiento del precio de venta al público de licores, vinos, aperitivos y similares, cigarrillos y tabaco elaborado y precios de artículos de primera necesidad, aporta indirectamente con el cumplimiento de la estrategia de la Capacidad Metodológica, dado que atenderá lo establecido en las leyes 1816 y 1819 de 2016; y en el decreto 507 de 2020.</t>
  </si>
  <si>
    <t xml:space="preserve">Una (1) Certificación y seguimiento del precio de venta al público de licores, vinos, aperitivos y similares, cigarrillos y tabaco elaborado y precios de artículos de primera necesidad, con el fin de atender lo establecido en las leyes 1816 y 1819 de 2016; y en el decreto 507 de 2020, actualizados. </t>
  </si>
  <si>
    <t>PO_DIMPE_10.1</t>
  </si>
  <si>
    <t xml:space="preserve">El equipo técnico del GIT Comercio implementó mejoras en el aplicativo de captura con el fin de optimizar el proceso de creación de códigos únicos. </t>
  </si>
  <si>
    <t>Mejoras implementadas y funcionales</t>
  </si>
  <si>
    <t>Se dio cumplimiento a este hito en el II trimestre</t>
  </si>
  <si>
    <t>cumplido en el II trimestre</t>
  </si>
  <si>
    <t xml:space="preserve">El equipo técnico de las operaciones estadísticas de PVPLVA  - PVPAPN realizaron la publicación de las certificaciones de precios  de venta al público, así como la publicación de PVPAPN cuya última publicación se realizó el 18 de marzo. </t>
  </si>
  <si>
    <t xml:space="preserve">El equipo técnico de las operaciones estadísticas de PVPLVA  - PVPCT realizaron la publicación de las certificaciones de precios  de venta al público, así como la publicación de PVPAPN cuya última publicación se realizó el 18 de marzo. </t>
  </si>
  <si>
    <t>El equipo realizó todas las publicaciones del segundo y cuarto viernes del ultimo trimestre, incluyendo las publicaciones de la resoluciones de precio de venta al publico vigentes para el año 2022 en PVPLVA y PVPCT
Las metas se cumplieron en un 100</t>
  </si>
  <si>
    <t xml:space="preserve">CUADROS DE RESULTADOS PARA LA TEMÁTICA DE PRECIOS Y COSTOS
</t>
  </si>
  <si>
    <t xml:space="preserve">   TE_PRECIOS_2021_PVPLVA
</t>
  </si>
  <si>
    <t>Cumplido en el II trimestre</t>
  </si>
  <si>
    <t>La meta de Certificación y seguimiento del precio de venta al público de licores, vinos, aperitivos y similares, cigarrillos y tabaco elaborado y precios de artículos de primera necesidad, con el fin de atender lo establecido en las leyes 1816 y 1819 de 2016; y en el decreto 507 de 2020 se cumplió de manera stisfactoria al 100%.</t>
  </si>
  <si>
    <t>PO_DIMPE_10.2</t>
  </si>
  <si>
    <t xml:space="preserve">El equipo técnico generó las bases de datos para la certificación de precios imputados. </t>
  </si>
  <si>
    <t>El equipo técnico generó las bases de datos para la certificación de precios imputados y recibió de parte del equipo logístico las bases de datos para la certificación de precios 2022</t>
  </si>
  <si>
    <t>La base de datos fue entregada el 24 de diciembre de 2021.</t>
  </si>
  <si>
    <t xml:space="preserve"> PRECIOS_2021_PVPLVA </t>
  </si>
  <si>
    <t>Para el corte a diciembre, se evidencian los pantallazos de las bases de datos recolectadas con corte a diciembre.</t>
  </si>
  <si>
    <t>PO_DIMPE_10.3</t>
  </si>
  <si>
    <t xml:space="preserve">El equipo técnico del GIT Comercio realizó el procesamiento de las bases correspondientes a las certificaciones de precios imputados, modificados y actualizados. Así como el procesamiento de la información de PVPAPN. </t>
  </si>
  <si>
    <t>El equipo técnico del GIT Comercio realizó el procesamiento de las bases correspondientes a las certificaciones de precios imputados, modificados y actualizados.</t>
  </si>
  <si>
    <t>Se realizó el procesimiento para publicación de las resoluciones 1675 y 1676.</t>
  </si>
  <si>
    <t>Se evidencia al corte de diciembre la publicación de la Resolucion-imputacion-PVPLVA-1676de2021 y Resolucion-certificacion-PVPLVA-1675de2021, así como los archivos de dichas resoluciones.</t>
  </si>
  <si>
    <t>PO_DIMPE_10.4</t>
  </si>
  <si>
    <t xml:space="preserve">El equipo técnico del GIT Comercio realizó el análisis de contexto de la información a publicar correspondientes a PVPLVA - PVPAPN. </t>
  </si>
  <si>
    <t>El equipo técnico del GIT Comercio realizó el análisis de contexto de la información a publicar correspondientes a PVPLVA - PVPCT</t>
  </si>
  <si>
    <t>Se realizó la entrega de las resoluciones 1675 y 1676 para difusión</t>
  </si>
  <si>
    <t>PO_DIMPE_11</t>
  </si>
  <si>
    <t>La producción de información recurrente de la operación estadística calidad de vida aporta indirectamente al cumplimiento del objetivo estratégico de capacidad metodológica, dado que se entregarán las cifras de las condiciones de vida de los hogares colombianos.</t>
  </si>
  <si>
    <t xml:space="preserve">Una (1) producción de información estadística de la Encuesta de Calidad de Vida con el fin de obtener datos relacionados con las condiciones de vida de los hogares y generar insumos para la generación del IPM a nivel departamental, actualizada. </t>
  </si>
  <si>
    <t>PO_DIMPE_11.1</t>
  </si>
  <si>
    <t>Se generaron las matrices para la identificación de necesidades de información estadística para la caracterización de grupos de interés de forma mensual.</t>
  </si>
  <si>
    <t>Se diligenció la matriz para la identificación de necesidades de información estadística para la caracterización de grupos de interés correspondientes a los meses de abril y mayo</t>
  </si>
  <si>
    <t>Se diligenció la matriz para la identificación de necesidades de información estadística para la caracterización de grupos de interés correspondientes a los meses de junio, julio y agosto</t>
  </si>
  <si>
    <t>Se diligenció la matriz para la identificación de necesidades de información estadística para la caracterización de grupos de interés correspondientes a los meses de septiembre, octubre, noviembre y diciembre</t>
  </si>
  <si>
    <t>El GIT Curso y Calidad de Vida realizó la identificación de necesidades y diligenció la matriz de requerimientos mensualmente durante el primer trimestre de 2021</t>
  </si>
  <si>
    <t xml:space="preserve"> El equipo de trabajo de la Encuesta de calidad de vida durante el II trimestre trabajó en  la revisión de la bases de datos, procesamientos y análisis.
 </t>
  </si>
  <si>
    <t>El equipo de trabajo de la Encuesta de calidad de vida trabajó durante el III trimestre en  la finalización de los productos de publicación de la ECV2020 y en el diseño del formulario, el manual y el aplicativo de la ECV2021</t>
  </si>
  <si>
    <t>En el cuarto trimestre del año se terminó el operativo de la ECV2021 con dificultades por la contingencia informática. Esas dificultades impidieron cerrar la base de datos respectiva
Pese a la contingencia, en el período se atendieron los requerimientos de información internos y externos recibidos</t>
  </si>
  <si>
    <t>La contingencia informática impidió el cierre de la base de datos de la ECV2021</t>
  </si>
  <si>
    <t xml:space="preserve"> POBREZA_2021_ENCV </t>
  </si>
  <si>
    <t>Se evidencia para ambos trimestres el diligenciamiento de la matriz para la identificación de necesidades de información estadística para la caracterización de grupos de interés .</t>
  </si>
  <si>
    <t>La meta de producción de información estadística de la Encuesta de Calidad de Vida con el fin de obtener datos relacionados con las condiciones de vida de los hogares y generar insumos para la generación del IPM a nivel departamental tuvo un cumplimiento del 98 debido a que en el corte a diciembre quedó pendiente la consolidación de la base en SAS.</t>
  </si>
  <si>
    <t>PO_DIMPE_11.2</t>
  </si>
  <si>
    <t>Un (1) documento para el diseño ajustado.</t>
  </si>
  <si>
    <t>Se adelantó la elaboración el documento se hicieron los ajustes recomendados por los pares.</t>
  </si>
  <si>
    <t>Se aprobaron y publicaron los documentos metodológicos en ANDA y/o en la página del DANE</t>
  </si>
  <si>
    <t>Terminado en III trimestre</t>
  </si>
  <si>
    <t>PO_DIMPE_11.3</t>
  </si>
  <si>
    <t xml:space="preserve"> Se avanzó en el diseño del formulario con baso a los primeros requerimientos de información requeridos.</t>
  </si>
  <si>
    <t>Se diseñó, probó y aprobó el aplicativo de la ECV2021</t>
  </si>
  <si>
    <t>PO_DIMPE_11.4</t>
  </si>
  <si>
    <t>Se conformaron y revisaron las tablas de bases de datos de la ECV 2020</t>
  </si>
  <si>
    <t>Se publicaron los microdatos de la ECV2020</t>
  </si>
  <si>
    <t>Se avanzó en la conformación de la base de datos de la ECV2021 a medida que se realizaba el operativo pero no se consolidó la base</t>
  </si>
  <si>
    <t>Se evidencia para el corte de diciembre el correo de envío de la base en SAS y el diccionario de datos de la ECV_2021,  pendiente la consolidación de la base.</t>
  </si>
  <si>
    <t>PO_DIMPE_11.5</t>
  </si>
  <si>
    <t>Se llevo a cabo el procesamiento de las bases de datos y la generación de los cuadros de salida.</t>
  </si>
  <si>
    <t>Se procesaron las bases de datos y se publicaron los cuadros de salida.</t>
  </si>
  <si>
    <t>PO_DIMPE_11.6</t>
  </si>
  <si>
    <t>Un (1) proceso de análisis preliminar, terminado.</t>
  </si>
  <si>
    <t xml:space="preserve">Se elaboraron dos boletines con resultados de la encuesta y del déficit habitacional </t>
  </si>
  <si>
    <t xml:space="preserve">Se elaboraron y publicaron dos boletines y tres presentaciones con resultados de la encuesta y del déficit habitacional </t>
  </si>
  <si>
    <t>PO_DIMPE_12</t>
  </si>
  <si>
    <t>La producción de información  de la operación estadística de al encuesta del uso del tiempo aporta indirectamente al cumplimiento del objetivo estratégico de capacidad metodológica, dado que se entregarán las cifras de uso del tiempo de la personas de 10 año y más.</t>
  </si>
  <si>
    <t>Una (1) producción de información estadística de la Encuesta Nacional de Uso del Tiempo con el fin de obtener datos relacionados con las actividades de trabajo remunerado y no remunerado, actualizada</t>
  </si>
  <si>
    <t>PO_DIMPE_12.1</t>
  </si>
  <si>
    <t>Se reporta matriz de identificación de necesidades de los meses julio, agosto y septiembre</t>
  </si>
  <si>
    <t>Se realizó la matriz de identificación de necesidades de información para los meses de octubre, noviembre y diciembre.</t>
  </si>
  <si>
    <t>Todas las dependencias que intervienen en el operativo de la ENUT realizaron las actividades de su competencia en la recolección, procesamiento y análisis, que produjo información estadística durante el primer trimestre de 2021. Además, el GIT Curso y Calidad de Vida realizó la identificación de necesidades y diligenció la matriz mensualmente, ajusto la metodología de acuerdo a los procedimientos y surtió el proceso de revisión de pares y desarrolló y ajusto el formulario para la recolección. La oficina de sistemas envía semanalmente la base actualizada del operativo de campo en la ruta indicada \\systema44.dane.gov.co\ENUT\ENUT\ENUT_2020_2021\Bases para la respectiva revisión del grupo temático de la ENUT.</t>
  </si>
  <si>
    <t>La operación y levantamiento de información de la ENUT 2020 - 2021 se ha venido realizando por el equipo temático, logístico, muestras y sistemas de la ENUT, sin embargo el procesamiento de información, elaboración de documentos de publicación, expuesta a solicitudes y demás los ha venido realizando el equipo temático del GIT Curso y Calidad de Vida, que entre abril y junio estuvo compuesto por Iván Rolando Castillo, Camila Valentina Moreno y David Siervo. La publicación preliminar de los 4 primeros meses del operativo correspondientes a septiembre a diciembre del año 2020 se realizó el 23 de marzo.</t>
  </si>
  <si>
    <t xml:space="preserve">El grupo de temática de la ENUT trabajó en la recopilación de la información estadística relacionada con actividades de trabajo de remunerado y no remunerado con información del periodo de  referencia del cuatrimestre enero -abril 2021. Como resultado se obtuvo la publicación del comité técnico y de los resultados estadísticos en la página del dane para el trimestre en mención
</t>
  </si>
  <si>
    <t>Durante el año se continuó la recolección de la información hasta agosto, sin mayor afectación debido a la contingencia sanitaria. Se continuó con la publicación de resultados parciales de la encuesta con periodicidad cuatrimestral, aunque no fue posible la disposición de los microdatos en el ANDA.</t>
  </si>
  <si>
    <t>No se completó al 100% por demoras en los flujos de revisión</t>
  </si>
  <si>
    <t xml:space="preserve">BOLETINES TÉCNICOS DE LA TEMÁTICA POBREZA Y CONDICIONES DE VIDA
</t>
  </si>
  <si>
    <t>C-0401-1003-23-0-0401021</t>
  </si>
  <si>
    <t>TS_POBREZA_2021_ENUT</t>
  </si>
  <si>
    <t>Para el corte de los trimestres tercero y cuarto se cuenta con la ENUT Matriz para la identificación de necesidades para caracterizacioìn de grupos de interés del DANE con corte a diciembre.</t>
  </si>
  <si>
    <t>La meta de cumplimiento de producción de información estadística de la Encuesta Nacional de Uso del Tiempo con el fin de obtener datos relacionados con las actividades de trabajo remunerado y no remunerado se ejecutó en un 99,5 quedando pendiente las correcciones finales realizadas desde Dirección del documento de METODOLOGÍA GENERAL ENCUESTA NACIONAL DE USO DEL TIEMPO - ENUT.</t>
  </si>
  <si>
    <t>PO_DIMPE_12.2</t>
  </si>
  <si>
    <t>Metodología de la Encuesta Nacional de Uso del tiempo Ajustada, pendiente por aprobación en ISOLUSION</t>
  </si>
  <si>
    <t>Metodología de la Encuesta Nacional de Uso del tiempo Ajustada, pendiente por aprobación en ISOLUSION, Director del DANE solicitó una versión editable.</t>
  </si>
  <si>
    <t>Se realizaron ajustes correspondientes a las observaciones  remitidas por el comité técnico, se realiza la entrega de los documentos metodológicos a dirección general el 26 de agosto</t>
  </si>
  <si>
    <t>Se realizaron entregas, revisiones y correcciones al documento de la metodología. Quedan pendientes las correcciones finales realizadas desde Dirección.</t>
  </si>
  <si>
    <t xml:space="preserve"> POBREZA_2021_ENUT </t>
  </si>
  <si>
    <t>Para el corte de los trimestres tercero y cuarto se evidencia el correo de cargue documental a la dirección general y el documento de METODOLOGÍA GENERAL ENCUESTA NACIONAL DE USO DEL TIEMPO - ENUT del cual queda pendiente las correcciones finales realizadas desde Dirección.</t>
  </si>
  <si>
    <t>PO_DIMPE_12.3</t>
  </si>
  <si>
    <t>Un (1) documento que presente el desarrollo de requerimientos , ajustes de los diferentes componentes que integran el proceso estadístico para la OE finalizado.</t>
  </si>
  <si>
    <t>30/08/2021</t>
  </si>
  <si>
    <t>El GIT Curso y Calidad de Vida desarrolló la versión del Formulario de Recolección del  operativo 2020 - 2021</t>
  </si>
  <si>
    <t xml:space="preserve"> Se realizó la validación del formulario de los usuarios de información se agregaron preguntas referentes a la emergencia sanitaria, se incluyen opciones de respuesta de GEDI relacionadas al enfoque diferencial interseccional</t>
  </si>
  <si>
    <t>Tras la inclusión del módulo de preguntas de autorreconocimiento campesino, se consolidó la versión final del formulario de recolección</t>
  </si>
  <si>
    <t>Para el corte de los trimestres tercero y cuarto se evidencia el Formulario definitivo ENUT 2020-2021 que incluye el Anexo de campesinado.</t>
  </si>
  <si>
    <t>PO_DIMPE_12.4</t>
  </si>
  <si>
    <t>La Oficina de Sistemas dispone las bases de datos actualizados semanalmente en systema44.</t>
  </si>
  <si>
    <t>La Oficina de Sistemas dispone las bases de datos actualizadas semanalmente en systema44.</t>
  </si>
  <si>
    <t>Se concluyó la fase de recolección de información para la OE de ENUT</t>
  </si>
  <si>
    <t>Habiendo finalizado la recolección de la información, se dispone de la base de datos anual consolidada.
Ruta Base ENUT 2020-2021: \\SASsystem\CONTINGENCIA\systema44\ENUT\ENUT\ENUT_2020_2021\Bases\Base Anual
Ruta Base ENUT 2016-2017: \\SASsystem\CONTINGENCIA\systema44\ENUT\ENUT\ENUT_2020_2021\Bases\Base 2016-17 Factores 2020</t>
  </si>
  <si>
    <t>Para el corte de los trimestres tercero y cuarto se evidencia pantallazo BD de registros recolectados_ ENUT 2020-2021 y la Base consolidada ENUT 2020-2021.</t>
  </si>
  <si>
    <t>PO_DIMPE_12.5</t>
  </si>
  <si>
    <t>Procesamiento de la base de la ENUT para los meses de septiembre a diciembre del 2020 para publicación parcial de la ENUT, con la elaboración de 18 cuadros de salida.</t>
  </si>
  <si>
    <t>Procesamiento de la base de la ENUT para los meses de enero a abril del 2021 para publicación parcial de la ENUT, con la elaboración de 16 cuadros de salida.</t>
  </si>
  <si>
    <t>Se dispone de las bases de datos de la ENUT 2020-2021 y la ENUT 2016-2017 con factores de expansión bajo proyecciones de población del censo de 2018.
Ruta Base ENUT 2020-2021: \\SASsystem\CONTINGENCIA\systema44\ENUT\ENUT\ENUT_2020_2021\Bases\Base Anual
Ruta Base ENUT 2016-2017: \\SASsystem\CONTINGENCIA\systema44\ENUT\ENUT\ENUT_2020_2021\Bases\Base 2016-17 Factores 2020</t>
  </si>
  <si>
    <t>Se evidencia para los cortes del terce y cuarto trimestre los pantallazos de la Base consolidada ENUT 2020-2021.</t>
  </si>
  <si>
    <t>PO_DIMPE_12.6</t>
  </si>
  <si>
    <t>Resultados parciales de la ENUT 2020 - 2021 para los meses de septiembre a diciembre del 2020, publicación de resultados en un webinar, anexos, presentación y boletín.</t>
  </si>
  <si>
    <t>Resultados parciales de la ENUT 2020 - 2021 para los meses de enero a abril del 2021, publicación de resultados en un webinar, anexos, presentación y boletín.</t>
  </si>
  <si>
    <t>Se presentó análisis preliminar de los principales indicadores de participación y tiempo dedicado a los grandes grupos de actividades en la forma de boletin y presentación publicados en la página web del DANE</t>
  </si>
  <si>
    <t>Se evidencia para los cortes del terce y cuarto trimestre el análisis preliminar de los principales indicadores de participación y tiempo dedicado a los grandes grupos de actividades en la forma de Boletín Técnico Encuesta Nacional de Uso del Tiempo (ENUT) y  los Resultados ENUT
2020-2021 con corte a noviembre de 2021</t>
  </si>
  <si>
    <t>PO_DIMPE_13</t>
  </si>
  <si>
    <t>La producción de información recurrente de las estadísticas industriales aporta indirectamente al cumplimiento del objetivo estratégico de capacidad metodológica, dado que se entregarán las cifras principales sobre industria manufacturera</t>
  </si>
  <si>
    <t xml:space="preserve">Una (1) producción de información recurrente y oportuna de las estadísticas industriales para obtener datos relacionados con la producción, personal ocupado, entre otros, actualizada. </t>
  </si>
  <si>
    <t>PO_DIMPE_13.1</t>
  </si>
  <si>
    <t>Se diligencia la matriz para la identificación de necesidades de información estadística para la caracterización de grupos de interés del DANE, para el trimestre correspondiente.</t>
  </si>
  <si>
    <t xml:space="preserve">Todas las dependencias que intervienen en el operativo de la EMMET realizaron las actividades de su competencia en la recolección, procesamiento y análisis, que produjo información estadística durante los periodos de noviembre/2020 ,diciembre/2020 y enero/2021. Además, el GIT Industria realizó la identificación de necesidades de información y diligenció la matriz mensualmente. Por otra parte, se ajustó la metodología de la EMMET de acuerdo con los procedimientos y se desarrollaron pruebas y ajustes en el aplicativo para el operativo de recolección de la EAM 2020 y su correspondiente ajuste del formulario. </t>
  </si>
  <si>
    <t xml:space="preserve">Todas las dependencias que intervienen en el operativo de la EMMET realizaron las actividades de su competencia en la recolección, procesamiento y análisis, que produjo información estadística durante los periodos estadísticos  de febrero a mayo de 2021. Además, el GIT Industria realizó la identificación de necesidades de información y diligenció la matriz mensualmente. Por otra parte, se ajustó manual de diligenciamiento de  la EAM de acuerdo con los cambios y desagregaciones requeridos  para la recolección del periodo estadístico 2020. </t>
  </si>
  <si>
    <t xml:space="preserve">Todas las dependencias que intervienen en el operativo de la EMMET realizaron las actividades de su competencia en la recolección, procesamiento y análisis, que produjo información estadística de los periodos de publicación mayo, junio y julio de 2021, equivalente a los meses julio, agosto y septiembre de 2021, el GIT Industria realizó la identificación de necesidades de información y diligenció la matriz mensualmente. Por otra parte, se ajustó la metodología de la EMMET de acuerdo con los procedimientos y se desarrollaron pruebas y ajustes en el aplicativo para el operativo de recolección de la EAM 2020 y su correspondiente ajuste del formulario. </t>
  </si>
  <si>
    <t xml:space="preserve">Todas las dependencias que intervienen en el operativo de la EMMET realizaron las actividades de su competencia en la recolección, procesamiento y análisis, que produjo información estadística de los periodos de publicación agosto,septiembre y octubre de 2021, equivalente a los meses octubre, noviembre y diciembre de 2021, el GIT Industria realizó la identificación de necesidades de información y diligenció la matriz mensualmente. Por otra parte, se ajustó la metodología de la EMMET de acuerdo con los procedimientos y se desarrollaron pruebas y ajustes en el aplicativo para el operativo de recolección de la EAM 2020 y su correspondiente ajuste del formulario. </t>
  </si>
  <si>
    <t xml:space="preserve">CUADROS DE RESULTADOS PARA LA TEMÁTICA DE INDUSTRIA
</t>
  </si>
  <si>
    <t xml:space="preserve">C-0401-1003-22-0-0401035
</t>
  </si>
  <si>
    <t>TE_INDUSTRIA_2021_EMMET</t>
  </si>
  <si>
    <t>​La Dirección de Metodología y Producción Estadística adjunta como evidencia las matrices para "identificación de necesidades de información estadística para la caracterización de grupos de interés" Código: DAR-020-PD-003-r-003, de los meses de julio, agosto, septiembre y noviembre. La OCI no observa en el reporte cuantitativo y en los soportes si se generó matriz para el mes de diciembre.</t>
  </si>
  <si>
    <t>De acuerdo a lo reportado y las evidencias que se presentan, la dependencia da por cumplida la meta.
La Oficina de Control Interno recomienda afinar la redacción de los avances en el reporte de metas e hitos de acuerdo con el Instructivo de reporte ​de Planes Institucionales de la Oficina de Planeación OPLAN, de manera que sea clara su relación entre meta, hito y evidencia presentada.</t>
  </si>
  <si>
    <t>PO_DIMPE_13.2</t>
  </si>
  <si>
    <t>Un (1) documento para el diseño actualizado.</t>
  </si>
  <si>
    <t>Metodología de la Encuesta Mensual Manufacturera con Enfoque Territorial - EMMET y Ficha de Diligenciamiento y Formulario actualizado de la Encuesta Anual Manufacturera EAM</t>
  </si>
  <si>
    <t xml:space="preserve">manual de diligenciamiento encuesta anual manufacturera </t>
  </si>
  <si>
    <t xml:space="preserve">Se actualiza la  Metodología General  y Ficha Metodológica de la Encuesta Anual Manufacturera -EAM, las cuales han pasado por revisión de pares y se encuentran desde el 25 de agosto  en revisión de Dirección. </t>
  </si>
  <si>
    <t xml:space="preserve">Se actualiza la  Metodología General  y Ficha Metodológica de la Encuesta Anual Manufacturera -EAM y EMMET, las cuales han pasado por revisión de pares y se encuentran en revisión de Dirección. </t>
  </si>
  <si>
    <t>BOLETINES TÉCNICOS DE LA TEMÁTICA INDUSTRIA</t>
  </si>
  <si>
    <t>C-0401-1003-22-0-0401019</t>
  </si>
  <si>
    <t xml:space="preserve">  TE_INDUSTRIA_2021_ EMMET_
TE_INDUSTRIA 2021 EAM</t>
  </si>
  <si>
    <t>​La Dirección de Metodología y Producción Estadística adjunta como evidencia capturas de pantalla de correos electrónicos con la revisión por parte de la Dirección de la metodología y ficha metodológica de la EAM, La OCI recomienda a la dependencia continuar con el proceso de aprobación y publicación de los documentos en la plataforma Isolucion.</t>
  </si>
  <si>
    <t>PO_DIMPE_13.3</t>
  </si>
  <si>
    <t>Desarrollo de requerimientos de la EMMET y la EAM</t>
  </si>
  <si>
    <t>Se realizan ajustes y actualizaciones al instrumento de recolección (sistema) en la parte correspondiente a códigos C.P.C</t>
  </si>
  <si>
    <t>Se realizan ajustes y actualizaciones al instrumento de recolección (sistema) en la parte correspondiente a códigos C.P.C para la EAM y en proceso de desarrollo en el aplicativo de la EMMET Validación de deflactores Quantum</t>
  </si>
  <si>
    <t xml:space="preserve"> TEMÁTICA_INDUSTRIA </t>
  </si>
  <si>
    <t>​La Dirección de Metodología y Producción Estadística adjunta como evidencia los documentos "EMMET Requerimientos funcionales análisis de información Quantum", "EMMET Acta requerimiento análisis de información Quantum" y "Requerimiento cambios de actividad", La dependencia indica en su reporte de cumplimento que se realizan ajustes y actualizaciones al instrumento de recolección (sistema) en la parte correspondiente a códigos C.P.C para la EAM y en proceso de desarrollo en el aplicativo de la EMMET Validación de deflactores Quantum.</t>
  </si>
  <si>
    <t>PO_DIMPE_13.4</t>
  </si>
  <si>
    <t>Una (1) base de datos de información recolectada o acopiada</t>
  </si>
  <si>
    <t>Registro de las carpetas donde reposan las bases de datos EMMET (por reserva estadísticas y tamaño del archivo no se pueden compartir)</t>
  </si>
  <si>
    <t>Se realiza cargue de la base de datos recolectada  con la  información de la EAM  al systema 44, para realizar la consistencia respectiva.  Registro de las carpetas donde reposan las bases de datos EMMET (por reserva estadísticas y tamaño del archivo no se pueden compartir)</t>
  </si>
  <si>
    <t>Se realiza cargue de la base de datos recolectada  con la  información de la EAM  al systema 44, para realizar la consistencia respectiva.  Registro de las carpetas donde reposan las bases de datos EMMET periodos de publicación agosto,septiembre y octubre de 2021, equivalente a los meses octubre, noviembre y diciembre de 2021 (por reserva estadísticas y tamaño del archivo no se pueden compartir)</t>
  </si>
  <si>
    <t>​La Dirección de Metodología y Producción Estadística adjunta como evidencia capturas de pantalla de la base de datos de la información recolectada de la EAM y Registro de las carpetas donde reposan el procesamiento de la EMMET, junto con los correos electrónicos de las entregas de las bases. Se reporta y dispone la evidencia por parte de la dependencia con avance del 100% de cumplimiento del hito.</t>
  </si>
  <si>
    <t>PO_DIMPE_13.5</t>
  </si>
  <si>
    <t>Registro de las carpetas donde reposan el procesamiento de la EMMET (por reserva estadística no se puede compartir)</t>
  </si>
  <si>
    <t>Registro de las carpetas donde reposan el procesamiento de la EMMET periodos de publicación agosto,septiembre y octubre de 2021, equivalente a los meses octubre, noviembre y diciembre de 2021 (por reserva estadística no se puede compartir)</t>
  </si>
  <si>
    <t>​La Dirección de Metodología y Producción Estadística adjunta como evidencia capturas de pantalla del registro de las carpetas donde reposan el procesamiento de la EMMET, periodos de publicación agosto, septiembre y octubre de 2021, de acuerdo con la dependencia equivalen a los meses octubre, noviembre y diciembre de 2021. Se reporta y dispone la evidencia por parte de la dependencia con avance del 100% de cumplimiento del hito.</t>
  </si>
  <si>
    <t>PO_DIMPE_13.6</t>
  </si>
  <si>
    <t>Un (1) proceso de análisis de consistencia y contexto económico, terminado.</t>
  </si>
  <si>
    <t>Actas de precomités EMMET periodos Noviembre-Diciembre 2020 y Enero 2021 que reportan los análisis de consistencia, así como los informes de contexto y archivos de variaciones y contribuciones nacional y regional para estos periodos publicados en el primer trimestre 2021</t>
  </si>
  <si>
    <t>Actas de precomités EMMET periodos  febrero-abril  2021 que reportan los análisis de consistencia, así como los informes de contexto y archivos de variaciones y contribuciones nacional y regional para estos periodos publicados en el segundo trimestre 2021</t>
  </si>
  <si>
    <t xml:space="preserve">Actas de precomités EMMET periodos  de procesamiento mayo, junio y julio  2021 que reportan los análisis de consistencia, así como los informes de coyuntura </t>
  </si>
  <si>
    <t>Registro de las carpetas donde reposan el proceso de análisis de consistencia y contexto económico de la EMMET periodos de publicación agosto,septiembre y octubre de 2021, equivalente a los meses octubre, noviembre y diciembre de 2021 (por reserva estadística no se puede compartir)</t>
  </si>
  <si>
    <t xml:space="preserve"> ​La Dirección de Metodología y Producción Estadística adjunta como evidencia actas de precomité, Boletines Técnicos, análisis de coyuntura y anexos de la Encuesta Mensual Manufacturera con Enfoque Territorial EMMET. Es necesario revisar que la evidencia anotada en lo reportes periódicos concuerden con las dispuestas en el repositorio dispuesto para tal fin.</t>
  </si>
  <si>
    <t>PO_DIMPE_14</t>
  </si>
  <si>
    <t>La producción periódica de información de la encuesta ambiental industrial aporta indirectamente al cumplimiento de la estrategia de capacidad metodológica, dado que se entregan cifras sobre el desempeño ambiental de las industrias.</t>
  </si>
  <si>
    <t xml:space="preserve">Una (1) producción de información estadística de la Encuesta Ambiental Industrial y generar los insumos requeridos para la publicación de resultados, actualizados. Operación Anual </t>
  </si>
  <si>
    <t>PO_DIMPE_14.1</t>
  </si>
  <si>
    <t xml:space="preserve">Mensualmente se diligenció el formato Matriz para la identificación de necesidades de información estadística para la caracterización de grupos de interés del DANE, relacionando cada uno de las necesidades de información </t>
  </si>
  <si>
    <t>Mensualmente se diligenció el formato Matriz para la identificación de necesidades de información estadística para la caracterización de grupos de interés del DANE, relacionando cada uno de las necesidades de información.</t>
  </si>
  <si>
    <t>El equipo de trabajo de la Encuesta Ambiental Industrial (Git Temática Ambiental, GIT – Área de logística y producción de la información, Git Sistemas de Información Técnica, Git Diseños Muestrales) desarrolló del proceso de actualización de documentación para la EAI 2020, análisis de información de información y consolidación de productos de publicación de la EAI 2019 entre enero y marzo de 2021</t>
  </si>
  <si>
    <t>En el desarrollo de la investigación participaron los profesionales de los Grupos Internos de Trabajo del Tema Ambiental de las áreas temática, logística, sistemas, muestras y DICE . 
Durante el segundo trimestre de 2021, se cumplieron cada una de las fases del proceso estadístico relacionadas con el procesamiento, análisis y difusión de resultados de la EAI 2019. 
Este trabajo permitió cumplir con la fecha de publicación de resultados de la EAI2019
Adicionalmente, durante este trimestres, como parte del proceso de mejoramiento de la EAI, e GIT Temática Ambiental realizó una  consulta, a las entidades del SINA, con el fin de identificar las necesidades sobre la encuesta.
"</t>
  </si>
  <si>
    <t>El equipo de trabajo de la Encuesta Ambiental Industrial (Git Temática Ambiental, GIT – Área de logística y producción de la información, Git Sistemas de Información Técnica, Git Diseños Muestrales) desarrolló del proceso de identificación y análisis de necesidades, recolección y validación de la información EAI 2020, ajustes de los cuadros de salida y respuesta a solicitudes de información.</t>
  </si>
  <si>
    <t>El equipo de trabajo de la Encuesta Ambiental Industrial (Git Temática Ambiental, GIT – Área de logística y producción de la información, Git Sistemas de Información Técnica, Git Diseños Muestrales) desarrolló del proceso de identificación y análisis de necesidades, recolección y validación de la información EAI 2020, se encuentra en elaboración los  cuadros de salida y  se ha dado respuesta a las solicitudes de información.</t>
  </si>
  <si>
    <t>BOLETINES TÉCNICOS DE LA TEMÁTICA AMBIENTAL</t>
  </si>
  <si>
    <t>C-0401-1003-22-0-0401008</t>
  </si>
  <si>
    <t>TE_AMBIENTAL_2021_EAI</t>
  </si>
  <si>
    <t>​La Dirección de Metodología y Producción Estadística adjunta como evidencia las matrices para "identificación de necesidades de información estadística para la caracterización de grupos de interés" Código: DAR-020-PD-003-r-003, del segundo semestre de 2021. Se reporta y dispone la evidencia con avance del 100% de cumplimiento del hito.</t>
  </si>
  <si>
    <t>Para los hitos PO_DIMPE_14.5 y PO_DIMPE_14.6 DIMPE reporta un avance de cumplimiento del 100%, no obstante en el reporte cuantitativo del IV trimestre la dependencia indica encontrarse en desarrollo, lo anterior no permite determinar la finalización de los hitos en mención.
 La OCI recomienda afinar la redacción de los avances en el reporte de metas e hitos de acuerdo con el Instructivo de reporte ​de Planes Institucionales de la Oficina de Planeación OPLAN, de manera que sea clara su relación entre meta, hito y evidencia presentada.</t>
  </si>
  <si>
    <t>PO_DIMPE_14.2</t>
  </si>
  <si>
    <t>Una (1) documento para el diseño ajustado.</t>
  </si>
  <si>
    <t>Se proyecta Metodología EAI 2019 con base en la revisión de pares de la metodología 2018</t>
  </si>
  <si>
    <t xml:space="preserve">Se proyectó la Metodología EAI 2019 con base en la revisión de pares de la metodología 2018. </t>
  </si>
  <si>
    <t>Ajuste de la Metodología de acuerdo a las observaciones de DIRPEN y solicitud de aprobación por parte de la Dirección</t>
  </si>
  <si>
    <t xml:space="preserve">La Metodología de la EAI 2018, así como la Ficha Metodlógica EAI 2018 fueron aprobadas. Con base en estos documentos se elaboraron la Metodología y Ficha Metodológica de la EAI 2019 y 2020. Se enviaron los documetos a revisión. </t>
  </si>
  <si>
    <t xml:space="preserve"> AMBIENTAL_2021_EAI </t>
  </si>
  <si>
    <t>La Dirección de Metodología y Producción Estadística adjunta como evidencia captura de pantalla del correo electrónico con el cargue de los documentos en onedrive, la metodología y ficha metodológica de la EAI, La OCI recomienda a la dependencia una vez finalizado el proceso de revisión, continuar con el proceso cargue, aprobación y publicación de los documentos en la plataforma Isolucion.</t>
  </si>
  <si>
    <t>PO_DIMPE_14.3</t>
  </si>
  <si>
    <t>Un (1) desarrollo de un procedimiento de pruebas para el instrumento de recolección de la EAI.</t>
  </si>
  <si>
    <t>Primer versión del procedimientos de pruebas de la EAI</t>
  </si>
  <si>
    <t xml:space="preserve">
Siguiendo el procedimiento de pruebas definido, se realizaron las pruebas del aplicativo de la EAI 2020, para cada uno de los roles y módulos que componen la EAI 2020</t>
  </si>
  <si>
    <t>En el desarrollo del operativo de recolección EAI 2020, se identificaron y corrigieron fallas en el aplicativo de recolección, lo que hizo necesario realizar pruebas de escritorio de los ajustes hechos por la Oficina de Sistemas</t>
  </si>
  <si>
    <t>El aplicativo de recolección utilizado contó con todos los ajustes solicitados y probados. 
Durante este trimetre se realizó la recolección por lo que no se hicieron pruebas adicionales.</t>
  </si>
  <si>
    <t>La Dirección de Metodología y Producción Estadística adjunta como evidencia las matrices de ejecución de pruebas y documentos en formato Word con las pruebas realizadas, se reporta y dispone la evidencia con avance del 100% de cumplimiento del hito.</t>
  </si>
  <si>
    <t>PO_DIMPE_14.4</t>
  </si>
  <si>
    <t>Base de datos EAI 2019 validada a 14_04_2021</t>
  </si>
  <si>
    <t>Base de datos EAI 2019 validada a 14_04_2021
Con esta información se realizó la publicación de la EAI 2019, el 23 de abril de 2021</t>
  </si>
  <si>
    <t>Se remite base de datos preliminar de operativo que se encuentra en proceso de recolección y que surte procesos de validación previos para garantizar la consistencia</t>
  </si>
  <si>
    <t xml:space="preserve">Se cuenta con la base de datos final de recolección, descargada el 5 de noviembre de 2021. A partir del proceso de crítica y análisis se han realizado los ajuestes pertinentes, para garantizar la consistencia de la información. </t>
  </si>
  <si>
    <t xml:space="preserve">La Dirección de Metodología y Producción Estadística adjunta como evidencia la base de datos final de recolección, de acuerdo a lo indicado por la dependencia en el reporte de cumplimiento, corresponde a la descargada el 5 de noviembre de 2021. </t>
  </si>
  <si>
    <t>PO_DIMPE_14.5</t>
  </si>
  <si>
    <t>Base de revisión variaciones y contribuciones EAI 2019</t>
  </si>
  <si>
    <t>Los resultados de la EAI 2019 fueron publicados el 23 de abril de 2021, cumpliendo con el cronograma establecido</t>
  </si>
  <si>
    <t>Procesamientos preliminares EAI 2020</t>
  </si>
  <si>
    <t>El procesamiento de la EAI2020 se encuentra en desarrollo.</t>
  </si>
  <si>
    <t>La Dirección de Metodología y Producción Estadística adjunta como evidencia archivo comprimido denominado "Base24122021" y archivo Excel "Revisión de fuentes primeros cuadros_27122021", la dependencia indica en su reporte de cumplimiento: "El procesamiento de la EAI2020 se encuentra en desarrollo". Considerando lo anterior, no es congruente el porcentaje de cumplimiento al 100% con la observación de la dependencia.</t>
  </si>
  <si>
    <t>PO_DIMPE_14.6</t>
  </si>
  <si>
    <t>Primer versión del Boletín EAI 2019</t>
  </si>
  <si>
    <t>Publicación del boletín de la EAI 2019</t>
  </si>
  <si>
    <t>Conceptos por establecimiento que permiten enfocar el análisis</t>
  </si>
  <si>
    <t>El proceso de análisis de la información de la EAI 2020 se encuentra en curso</t>
  </si>
  <si>
    <t>La Dirección de Metodología y Producción Estadística adjunta como evidencia archivo Excel denominado "CUADROS DE SALIDA ALL EXP TOTAL 24_12_2021 TRABAJO" la dependencia indica en su reporte de cumplimiento: "El proceso de análisis de la información de la EAI 2020 se encuentra en curso". Considerando lo anterior, no es congruente el porcentaje de cumplimiento al 100% con la observación de la dependencia.</t>
  </si>
  <si>
    <t>PO_DIMPE_15</t>
  </si>
  <si>
    <t>Las producciones de información continua sobre las operaciones estadísticas que se investigan en el sector de servicios - EGIT, aporta indirectamente al cumplimiento de la estrategia de capacidad metodológica.</t>
  </si>
  <si>
    <t>Cuatro (4) producciones de información continua sobre las operaciones estadísticas que se investigan en el sector de servicios - EGIT, difundidas. Operación continua.</t>
  </si>
  <si>
    <t>PO_DIMPE_15.1</t>
  </si>
  <si>
    <t>El equipo temático de la EGIT diligenció y entregó al equipo de calidad de DIMPE las matrices de identificación de necesidades de información de los meses correspondientes.</t>
  </si>
  <si>
    <t>El equipo temático de la SERVICIOS diligenció y entregó al equipo de calidad de DIMPE las matrices de identificación de necesidades de información de los meses correspondientes.</t>
  </si>
  <si>
    <t xml:space="preserve">El equipo de la Oficina de Sistemas, el equipo Logístico, de Diseños muestrales y temático de la operación estadística, compiló las evidencias de necesidades de información estadística. El equipo logístico garantizó el operativo de campo y la consistencia de la información. El equipo de Sistemas generó las bases para revisión de información, El equipo de Diseños muestrales generó los cuados de salida para la publicación de la información, así como los ejercicios preliminares para las proyecciones con el CNPV 2018. el equipo Temático articuló a los equipos que participan de la EGIT Y procesó la información y realizó los productos de publicación que se encuentran en la página web del DANE, se realizó con la articulación de los equipos que participan en algunos de los procesos mencionados.
</t>
  </si>
  <si>
    <t>El equipo de la Oficina de Sistemas, el equipo Logístico, de Diseños muestrales y temático de la operación estadística, compiló las evidencias de necesidades de información estadística. El equipo logístico garantizó el operativo de campo y la consistencia de la información. El equipo de Sistemas generó las bases para revisión de información, El equipo de Diseños muestrales generó los cuados de salida para la publicación de la información, así como los ejercicios preliminares para las proyecciones con el CNPV 2018. el equipo Temático articuló a los equipos que participan de la EGIT Y procesó la información y realizó los productos de publicación que se encuentran en la página web del DANE, se realizó con la articulación de los equipos que participan en algunos de los procesos mencionados.</t>
  </si>
  <si>
    <t>BOLETINES TÉCNICOS PARA LA TEMÁTICA DE SERVICIOS</t>
  </si>
  <si>
    <t>TS_POBREZA_2021_EGIT</t>
  </si>
  <si>
    <t xml:space="preserve">​La Dirección de Metodología y Producción Estadística presenta las mismas evidencias para los hitos PO_DIMPE_15.3, PO_DIMPE_15.4 y PO_DIMPE_15.5,. así mismo para estos hitos no fue posible determinar la relación entre evidencias, reporte cualitativo y los hitos en mención., para el Hito PO_DIMPE_15.2 Las evidencias aportadas no permiten establecer el cumplimiento del hito.
Por otra parte La OCI recomienda afinar la redacción de los avances en el reporte de metas e hitos de acuerdo con el Instructivo de reporte ​de Planes Institucionales de la Oficina de Planeación OPLAN, de manera que sea clara su relación entre meta, hito y evidencia presentada.
</t>
  </si>
  <si>
    <t>PO_DIMPE_15.2</t>
  </si>
  <si>
    <t xml:space="preserve">Un (1) proceso de la construcción de las OE aplicado. </t>
  </si>
  <si>
    <t>Los equipos Temático y de Diseños muestrales realizaron la revisión para las mejoras de las proyecciones de la OE con el CNPV 2018.</t>
  </si>
  <si>
    <t xml:space="preserve"> POBREZA_2021_EGIT </t>
  </si>
  <si>
    <t>​La Dirección de Metodología y Producción Estadística adjunta como evidencia en el tercer y cuarto trimestre tres (3) documentos Excel denominados: "DISEÑO CUADROS EGIT 2019_Trimestral_CNPV2018", "DISEÑO CUADROS EGIT 2021_Trimestral" y "DISEÑO CUADROS EGIT 2020_Trimestral_CNPV2018",. No es clara la relación entre las evidencias presentadas y el hito, toda vez que estas no hacen alusión a Un (1) proceso de la construcción de las OE aplicado. Por tal motivo las evidencias aportadas no demuestran el cumplimiento del hito.</t>
  </si>
  <si>
    <t>PO_DIMPE_15.3</t>
  </si>
  <si>
    <t>El equipo logístico y de Sistemas de la EGIT realizó la recolección y acopio de la información de los periodos correspondientes de la EGIT.</t>
  </si>
  <si>
    <t>​La Dirección de Metodología y Producción Estadística adjunta como evidencia los boletines Técnico Encuesta de Gasto Interno en Turismo (EGIT) Segundo y tercer trimestre 2021; La dependencia en su reporte de cumplimiento indica: " El equipo logístico y de Sistemas de la EGIT realizó la recolección y acopio de la información de los periodos correspondientes de la EGIT".</t>
  </si>
  <si>
    <t>PO_DIMPE_15.4</t>
  </si>
  <si>
    <t>Los equipos Temático y de Diseños Muestrales realizaron el procesamiento de la información de los meses correspondientes de la EGIT.</t>
  </si>
  <si>
    <t>​La Dirección de Metodología y Producción Estadística adjunta como evidencia los boletines Técnico Encuesta de Gasto Interno en Turismo (EGIT) Segundo y tercer trimestre 2021; La dependencia en su reporte de cumplimiento indica: "Los equipos Temático y de Diseños Muéstrales realizaron el procesamiento de la información de los meses correspondientes de la EGIT".</t>
  </si>
  <si>
    <t>PO_DIMPE_15.5</t>
  </si>
  <si>
    <t>Se efectuaron las publicaciones correspondientes al IV trimestre de 2020 y al año 2020 de la Encuesta de Gasto Interno en Turismo.</t>
  </si>
  <si>
    <t>​La Dirección de Metodología y Producción Estadística adjunta como evidencia los boletines Técnico Encuesta de Gasto Interno en Turismo (EGIT) Segundo y tercer trimestre 2021; La dependencia en su reporte de cumplimiento indica: "Se efectuaron las publicaciones correspondientes al IV trimestre de 2020 y al año 2020 de la Encuesta de Gasto Interno en Turismo".</t>
  </si>
  <si>
    <t>PO_DIMPE_16</t>
  </si>
  <si>
    <t>La producción periódica de información agropecuaria aporta indirectamente al cumplimiento del objetivo estratégico de capacidad metodológica, suministrando cifras del sector agropecuario a nivel nacional.</t>
  </si>
  <si>
    <t>Una (1) producción estadística en temas agropecuarios para la ampliación de contenidos temáticos que supla las nuevas necesidades de información de los usuarios, actualizada. Operación continua.</t>
  </si>
  <si>
    <t>PO_DIMPE_16.1</t>
  </si>
  <si>
    <t>ENA-ESAG-ENAM-SIPSA Esta Matriz se actualiza mensualmente, para el correspondiente análisis</t>
  </si>
  <si>
    <t>La Coordinación temática Agropecuaria ha realizado avances en la metas propuestas para suplir las continuas y nuevas necesidades de información de los usuarios, dentro de un proceso de mejora continua.</t>
  </si>
  <si>
    <t>La Coordinación Temática Agropecuaria ha realizado avances en la metas propuestas para suplir las continuas y nuevas necesidades de información de los usuarios, dentro de un proceso de mejora continua.</t>
  </si>
  <si>
    <t xml:space="preserve">La Coordinación Temática Agropecuaria ha realizado avances en la metas propuestas para suplir las continuas y nuevas necesidades de información de los usuarios, dentro de un proceso de mejora continua.
</t>
  </si>
  <si>
    <t>La Coordinación Temática Agropecuaria ha aportado las evidencias en las metas propuestas para suplir las continuas y nuevas necesidades de información de los usuarios, dentro de un proceso de mejora continua.
Debido a la contingencia informática del Dane, no se pudo terminar el desarrollo del aplicativo de la ESAG</t>
  </si>
  <si>
    <t>No se pudo avanzar en el rediseño de la ESAG debido al incidente del 1 de septiembre en los servidores y del 9 de noviembre 2021.</t>
  </si>
  <si>
    <t>​La Dirección de Metodología y Producción Estadística adjunta como evidencia las matrices para "identificación de necesidades de información estadística para la caracterización de grupos de interés" ENA-ESAG-ENAM-SIPSA del segundo semestre de 2021. Se reporta y dispone la evidencia con avance del 100% de cumplimiento del hito.</t>
  </si>
  <si>
    <t xml:space="preserve">Meta con un porcentaje 97% de cumplimiento al cierre de la vigencia 2021, la dependencia justificó las situaciones que conllevaron ese incumplimiento debido al incidente del 1 de septiembre en los servidores y del 9 de noviembre 2021 que no permitió avanzar en el rediseño de la ESAG.
 Para los hitos PO_DIMPE_16.4 y PO_DIMPE_16.5 ​La dependencia presenta las mismas evidencias, así mismo para estos hitos no fue posible determinar la relación entre evidencias, reporte cualitativo y los hitos en mención. </t>
  </si>
  <si>
    <t>PO_DIMPE_16.2</t>
  </si>
  <si>
    <t>ESAG.  Se está elaborando la actualización de la metodología de la ESAG
ENA. Formulario rediseñado incluyendo las necesidades de información de ODS, Agrosavia  y  Minagricultura entre otros actores a partir del trabajo realizado mediante el convenio DANE- Minciencias</t>
  </si>
  <si>
    <t>ESAG.  La metodología y ficha metodológica  de la ESAG, se encuentra en ruta de revisión.
ENA. Formulario rediseñado incluyendo las necesidades de información de ODS, Agrosavia Minagricultura y enfocado a dar respuesta a los indicadores ODS  (12.3.1, 2.4, 1, y 5.a.1)</t>
  </si>
  <si>
    <t>ENA.  Metodología se ha surtido la revisión de pares y revisó del Comité Técnico, está a la espera de la revisión y aprobación del Director del Dane.</t>
  </si>
  <si>
    <t>Se entregaron los documentos metodológicos de la ENA y de ESAG</t>
  </si>
  <si>
    <t xml:space="preserve">
BOLETINES TÉCNICOS DE LA TEMÁTICA AGROPECUARIA
</t>
  </si>
  <si>
    <t>TE_AGRO_2021_AGROPECUARIO</t>
  </si>
  <si>
    <t>La Dirección de Metodología y Producción Estadística adjunta como evidencia las metodologías y fichas metodológicas para la ESAG y la ENA, La OCI recomienda a la dependencia continuar con el proceso de cargue, aprobación y publicación de los documentos en la plataforma Isolucion.</t>
  </si>
  <si>
    <t>PO_DIMPE_16.3</t>
  </si>
  <si>
    <t>ESAG. Se actualizaron las especificaciones de validación y consistencia de la información para el rediseño, las cuales ya fueron entregadas a través de la plataforma de la Mesa de servicios del DANE a la oficina de sistemas
ENA. Prueba de escritorio aplicada al formulario.</t>
  </si>
  <si>
    <t>ESAG. Se actualizaron las especificaciones de validación y consistencia de la y se está trabajando el desarrollo con base en las mismas.(100%)
ENA. Prueba de campo mediante pretest para afianzar los objetivos propuestos en el cuestionario ENA 2021.</t>
  </si>
  <si>
    <t>ESAG. Se desarrollo el rol fuente por parte de la Oficina de Sistemas, se han realizado las reuniones semanales de seguimiento y no se han podido realizar las pruebas a este módulo debido a las fallas presentadas a los sistemas del Dane.
ENA. Prueba Pilo de la ENA en ejecución de forma conjunta con la FAO, con el fin de probar formulario, aplicativos y demás herramientas que hacen parte de la encuesta.</t>
  </si>
  <si>
    <t xml:space="preserve">* No se puedo avanzar en el rediseño de la ESAG
* Se realizó el rediseñorde la ENA mediante la Prueba de Campo de la ENA y se entregan documentos de resultados </t>
  </si>
  <si>
    <t xml:space="preserve"> TEMÁTICA_AGROPECUARIA </t>
  </si>
  <si>
    <t xml:space="preserve">La Dirección de Metodología y Producción Estadística adjunta como evidencia en el tercer trimestre actas de reunión del seguimiento al desarrollo del nuevo aplicativo de la ESAG; en el cuarto trimestre aporta Anexo 5 Evaluación entrenamiento Piloto ENA, Diccionario con dominios, Documento metodológico de la prueba piloto, Especificaciones de Validaciones ENA 2021, Evaluación final Piloto ENA, Metodología de anonimizacion de la base, Informe resultados prueba piloto ENA y EAI. La dependencia reporta alcanzar el 80% de cumplimiento para el hito, menor al porcentaje de avance esperado, así mismo indico no terminar el desarrollo del aplicativo de la ESAG debido a la contingencia informática del Dane.
</t>
  </si>
  <si>
    <t>PO_DIMPE_16.4</t>
  </si>
  <si>
    <t xml:space="preserve">ESAG. Se anexa la base de datos de equinos. Esta base se ha recolectado a través de un formulario en Excel en las cuatro fuentes que realizan sacrificio de estas especies en el país,.  Se anexa archivo. 70% de avance </t>
  </si>
  <si>
    <t xml:space="preserve">ESAG. Se anexa la base de datos de equinos. Esta base se ha recolectado a través de un formulario en Excel en las cuatro fuentes que realizan sacrificio de estas especies en el país,.  Se anexa archivo. 50% de avance </t>
  </si>
  <si>
    <t>ESAG. Se anexa la base de datos de equinos. Esta base se ha recolectado a través de un formulario en Excel en las cuatro fuentes que realizan sacrificio de estas especies en el país,.</t>
  </si>
  <si>
    <t xml:space="preserve"> Se anexa la base de datos de equinos. Esta base se ha recolectado a través de un formulario en Excel en las cuatro fuentes que realizan sacrificio de estas especies en el país,.</t>
  </si>
  <si>
    <t>La Dirección de Metodología y Producción Estadística adjunta la misma evidencia para el tercer y cuarto trimestre correspondiente a la base de datos de equinos de la ESAG, en la verificación de la evidencia realizada por la OCI se observa información de agosto de 2020 a julio de 2021, lo anterior no soportaría el avance reportado del tercer a cuarto trimestre (75% a 100%).</t>
  </si>
  <si>
    <t>PO_DIMPE_16.5</t>
  </si>
  <si>
    <t>ESAG. Se han procesado y publicado los meses de noviembre y diciembre de 2020 y enero y febrero de 2021</t>
  </si>
  <si>
    <t>ESAG. Se han procesado y publicado en este trimestre los meses de marzo, abril y mayo de 2021</t>
  </si>
  <si>
    <t>ESAG. Se han procesado y publicado en este trimestre los meses de junio, julio y agosto de 2021</t>
  </si>
  <si>
    <t>Se realiza el reporte mensual de la ESAG</t>
  </si>
  <si>
    <t>La Dirección de Metodología y Producción Estadística adjunta como evidencia en el tercer trimestre los reportes de los meses de junio, julio y agosto de 2021, para el cuarto trimestre se observa censo Sacrificio de ganado total nacional -- ESAG. La dependencia en su reporte de cumplimiento indica: "Se realiza el reporte mensual de la ESAG".</t>
  </si>
  <si>
    <t>PO_DIMPE_16.6</t>
  </si>
  <si>
    <t>ESAG. Se han analizado y publicado los meses de noviembre y diciembre de 2020 y enero y febrero de 2021. 25% de avance de las publicaciones programadas para esta vigencia</t>
  </si>
  <si>
    <t>ESAG. Se han analizado y publicado los meses de marzo, abril y mayo de 2021. 50% de avance de las publicaciones programadas para esta vigencia</t>
  </si>
  <si>
    <t>ESAG. Se han analizado y publicado los meses de junio, julio y agosto de 2021 las publicaciones programadas para esta vigencia</t>
  </si>
  <si>
    <t>PO_DIMPE_17</t>
  </si>
  <si>
    <t>La producción anual de información de los micronegocios aporta porta indirectamente al cumplimiento del objetivo estratégico de capacidad metodológico, suministrando insumos para el cálculo del índice multidimensional de informalidad empresarial a nivel nacional.</t>
  </si>
  <si>
    <t xml:space="preserve">Una (1) producción de información coyuntural y estructural de los micronegocios, para proporcionar información anual que permita conocer la dinámica y características del sector de comercio, industria manufacturera, servicios, construcción, transporte y agrícola de los micronegocios en Colombia, actualizada. </t>
  </si>
  <si>
    <t>PO_DIMPE_17.1</t>
  </si>
  <si>
    <t>Se realizó unas mesas de trabajo con los diferentes entidades en el marco del SIECI y con Banca delas oportunidades.</t>
  </si>
  <si>
    <t>Se realizó el registro en la matriz para la identificación de necesidades de información estadística para la caracterización de grupos de interés del DANE, para el diseño del SIECI</t>
  </si>
  <si>
    <t>Se registraron las solicitudes de información recibidas durante el tercer trimestre de 2021 en la Matriz de identificación de necesidades, para la caracterización de grupos de interés del DANE.</t>
  </si>
  <si>
    <t>Se registraron las solicitudes de información recibidas durante el cuarto trimestre de 2021 en la Matriz de identificación de necesidades, para la caracterización de grupos de interés del DANE.</t>
  </si>
  <si>
    <t xml:space="preserve">
El grupo de trabajo de la Encuesta de Micronegocios 
realizó la elaboración del diseño, especificaciones, formulario,  procesamiento y elaboración de productos de publicación esto se desarrolló en el primer trimestre del 2021</t>
  </si>
  <si>
    <t xml:space="preserve">El equipo de trabajo de Micronegocios durante el II trimestre  adelantó  lo correspondiente a los productos de publicación del I trimestre 2021, así mismo se realizó la anonimización de la base 2020 para EMICRON. Se elabora el proyecto de resolución y plan general del SIECI publicado en la página web el 30 junio. </t>
  </si>
  <si>
    <t>El equipo de trabajo de Micronegocios durante el III trimestre  adelantó  lo correspondiente a los productos de publicación del II trimestre 2021, así mismo actualizó los aplicativos de captura con la inclusión de los nuevos módulos. Se pública la resolución del SIECI y se hacen los primeros acercamientos con los proveedores de información.</t>
  </si>
  <si>
    <t>El área Temática de la Encuesta de Micronegocios ha aportado las evidencias sobre el cumplimiento de las metas propuestas en cada una de las fases del proceso estadístico, para satisfacer las necesidades de información identificadas.</t>
  </si>
  <si>
    <t>BOLETINES TÉCNICOS DE LA TEMÁTICA COMERCIO INTERNO</t>
  </si>
  <si>
    <t>TE_INTERNO_2021_EMICRON</t>
  </si>
  <si>
    <t xml:space="preserve">​La dependencia adjunta como evidencia las matrices de tercer y cuarto trimestre denominadas "identificación de necesidades de información estadística para la caracterización de grupos de interés", de igual manera la dependencia en su reporte cualitativo indica que se realizó el registro las solicitudes de información recibidas durante el tercer y cuarto trimestre de 2021 en la Matriz de identificación de necesidades, no obstante en el texto de los documentos se indica: No se recibieron necesidades de información en este periodo. </t>
  </si>
  <si>
    <t>A partir de la evidencia documental presentada por la dependencia para el hito PO_DIMPE_17.3, PO_DIMPE_17.4 y PO_DIMPE_17.5, esta no fue suficiente para soportar el cumplimiento del hito; en consecuencia, no es posible determinar el resultado de cumplimiento para la meta.
La Oficina de Control Interno recomienda afinar la redacción de los avances en el reporte de metas e hitos de acuerdo con el Instructivo de reporte ​de Planes Institucionales de la Oficina de Planeación OPLAN, de manera que sea clara su relación entre meta, hito y evidencia presentada.</t>
  </si>
  <si>
    <t>PO_DIMPE_17.2</t>
  </si>
  <si>
    <t>Se redactó un documento metodológico para la incorporación del modulo de inclusión financiera en el formulario de EMICRON</t>
  </si>
  <si>
    <t>Se ajustó la metodología EMICRON de acuerdo con los cambios operativos que se dieron en el 2020. En este momento ya surtió la revisión de pares y se encuentra en la Subdirección para  revisión y aprobación.</t>
  </si>
  <si>
    <t>El documento metodológico de la EMICRON se ajustó de acuerdo con los cambios operativos que se dieron en el 2020 y los comentarios de los evaluadores de la DIRPEN. En este momento ya surtió la revisión de pares y se encuentra en la Subdirección para  revisión y aprobación.</t>
  </si>
  <si>
    <t>​La Dirección de Metodología y Producción Estadística adjunta como evidencia METODOLOGÍA GENERAL ENCUESTA DE MICRONEGOCIOS - EMICRON La OCI recomienda a la dependencia continuar con el proceso de cargue, aprobación y publicación del documento en la plataforma Isolucion.</t>
  </si>
  <si>
    <t>PO_DIMPE_17.3</t>
  </si>
  <si>
    <t>Se realizan las especificaciones de validación y consistencia al formulario y las pruebas de escritorio</t>
  </si>
  <si>
    <t>Se elaboraron las especificaciones en los nuevos módulos de los aplicativos de captura se remiten al área de sistemas</t>
  </si>
  <si>
    <t>Se actualizaron los aplicativos de captura de la EMICRON (formulario web y dispositivo móvil de captura) para la inclusión de los nuevos módulos y se realizaron las pruebas correspondientes.</t>
  </si>
  <si>
    <t>Se actualizaron los aplicativos de captura de la EMICRON (formulario web y dispositivo móvil de captura) para la inclusión de los nuevos módulos y se realizaron las pruebas correspondientes. Adicionalmente se habilitó el formulario en excel para superar la coyuntura respecto a la seguridad informatica de la entidad</t>
  </si>
  <si>
    <t>​La Dirección de Metodología y Producción Estadística adjunta como evidencia en el tercer y cuarto trimestre Excel con "Observaciones temáticas al aplicativo de EMICRON" y el "formulario EMICRON", las evidencias aportadas no guardan relación con el reporte cualitativo realizado por la dependencia en el tercer y cuarto trimestre y el hito propuesto.</t>
  </si>
  <si>
    <t>PO_DIMPE_17.4</t>
  </si>
  <si>
    <t>Una (1) base de datos de información recolectada.</t>
  </si>
  <si>
    <t>Se generan bases de datos semanales para el análisis de la información 2021. También se inicio el proceso de anonimización de la base EMICRO 2020</t>
  </si>
  <si>
    <t>Se generó la base de datos de información recolectada del año 2020, se entrega base trimestral 2021</t>
  </si>
  <si>
    <t>Se generó la base de datos del segundo trimestre 2021</t>
  </si>
  <si>
    <t>Se generó la base de datos del tercer trimestre 2021</t>
  </si>
  <si>
    <t xml:space="preserve"> C_INTERNO_2021_EMICRON </t>
  </si>
  <si>
    <t>​La Dirección de Metodología y Producción Estadística adjunta como evidencia capturas de pantalla de los repositorios de las bases de datos recolectadas, así mismo la dependencia en su IV reporte cualitativo indica: "Se generó la base de datos del tercer trimestre 2021"; no obstante en la verificación documental realizada por la OCI se observa que la evidencia del cuarto trimestre corresponde a captura de pantalla de bases de datos del primer trimestre de 2021.</t>
  </si>
  <si>
    <t>PO_DIMPE_17.5</t>
  </si>
  <si>
    <t>Un (1) procesamiento de la base de datos finalizado.</t>
  </si>
  <si>
    <t>Se procesa y se generan los cuadros de salida de los resultados de la EMICRON 2020</t>
  </si>
  <si>
    <t>Se realiza el procesamiento de la base de datos finalizado del año 2020, se entrega base trimestral 2021</t>
  </si>
  <si>
    <t>Se realizó el procesamiento de la base de datos del segundo trimestre 2021</t>
  </si>
  <si>
    <t>Se realizó el procesamiento de la base de datos del tercer trimestre 2021</t>
  </si>
  <si>
    <t>​La Dirección de Metodología y Producción Estadística adjunta como evidencia del tercer trimestre archivo denominado "EMICRON_2T_2021" y para el cuarto trimestre "EMICRON_3T_2021", no fue posible verificar la evidencia debido al tipo y la extensión de la misma, por lo anterior y teniendo en cuenta el limitante para acceder a la evidencia, no fue posible confirmar el cumplimiento del hito.</t>
  </si>
  <si>
    <t>PO_DIMPE_17.6</t>
  </si>
  <si>
    <t>Un (1) proceso de análisis de información y elaboración de productos, terminado.</t>
  </si>
  <si>
    <t>Se publican los resultados: Boletín técnico, presentaciones, anexos e informes.</t>
  </si>
  <si>
    <t>Se realiza el proceso de análisis de información y elaboración de productos, terminado.</t>
  </si>
  <si>
    <t>Se realizó el proceso de análisis de información y elaboración de productos de publicación para el segundo trimestre de 2021.</t>
  </si>
  <si>
    <t>Se realizó el proceso de análisis de información y elaboración de productos de publicación para el webinar del cruce pobreza y EMICRON</t>
  </si>
  <si>
    <t>​La Dirección de Metodología y Producción Estadística adjunta como evidencia del tercer y cuarto trimestre: Boletín técnico Encuesta de Micronegocios (EMICRON) II Trimestre 2021, presentaciones en PowerPoint "Encuesta de Micronegocios (EMICRON) II Trimestre 2021" y "Pobreza y condiciones de vida de los propietarios(as) de micronegocios2019-2020. Se reporta y dispone la evidencia con avance del 100% de cumplimiento del hito.</t>
  </si>
  <si>
    <t xml:space="preserve">Hito finalizado en el primer trimestre de 2021, no obstante la OCI presentó en el primer semestre las siguientes observaciones: 
"El hito con meses de inicio enero y final febrero 2021, la evidencia documental "PES-GEIHPARALELO-MOP-001_MANUAL_OPERATIVO_V3 " no tiene una fecha en su codificación así mismo no se encuentra registrada en el SGD en el periodo evaluado del primer semestre 2021. Por lo tanto dicha evidencia no soporta el avance cumplido en el I trimestre de 2021 ya que el hito establecida " Un (1) diseño de etapa terminado". el avance cualitativo del primer trimestre describe "Se realizó el manual operativo de GEIH Paralela como documento nuevo, con enfoque a los procesos de supervisión y recolección de la información dentro del diseño operativo, el cual se puso en marcha desde la primera semana de enero de 2021". La puesta en marcha no se observa en el Sistema de Gestión Documental."
En consecuencia, mediante radicado 20222130032643T del 05 de abril de 2022, La Direccion de Recoleccion y Acopio, antes GIT Logistica indica haber realizado el  carga del manual y  envíarlo a flujo de revisión y aprobación en el sistema ISOLUCIÓN. Al verificar la información adicional cargada por la dependencia, la OCI evidencia documento en PDF denominado  "MANUAL OPERATIVO DE LA GRAN ENCUESTA INTEGRADA DE HOGARES PARALELA–GEIH PARALELA" de fecha Diciembre 2020. </t>
  </si>
  <si>
    <t xml:space="preserve">Hito finalizado en el primer trimestre de 2021, no obstante la OCI presentó en el primer semestre las siguientes observaciones: 
"El hito con meses de inicio enero y final marzo 2021, la evidencia documental "Correo cierre etapa GEIH paralela " con fecha 1 de marzo 2021, el cual no soporta el avance cumplido en el I trimestre de 2021 ya que el hito establecida " Una (1) etapa de recolección finalizada" en dicho correo se informa "Adjunto los archivos de cierre la etapa 2101 GEIH Paralela -24 ciudades", archivos que no reposan en el repositorio sistema 20".
En consecuencia, mediante radicado 20222130032643T del 05 de abril de 2022, La Direccion de Recoleccion y Acopio, antes GIT Logistica indica:  Se realiza el cargue en la ruta correspondiente de documentos adjuntos en los correos de reporte, donde se evidencia el cierre operativo para el mes de marzo etapa 2102 de la GEIH Paralela de las 24 ciudades. Al verificar la información adicional cargada por la dependencia, la OCI evidencia archivos en Excel relacionados con cobertura de hogares, coberturas por ciudades, consolidado ICR_24,  resumen de cobertura,  segmentos con novedades, segmentos no trabajados, TR&amp;TNR  referentes a la  2101 GEIH paralela - 24 Ciudades  y correo electrónico del día 1 de marzo de 2021 de la coordinación  GIT  encuestas de hogares y micronegocios  remitiendo archivos de cierre de la etapa 2021 de la GEIH Paralela - 24 ciudades.
</t>
  </si>
  <si>
    <r>
      <t xml:space="preserve">La dependencia reporta la meta finalizada en el segundo trimestre de 2021, no obstante la OCI presentó en el primer semestre las siguientes observaciones las cuales en su monento no fueron acatadas por el proceso: 
1) Verificados los soportes documentales cargados en el sistema 20 por el proceso, se observa que los hitos 5.1 y 5.2 no soportan el estado del real del hito "terminado" descrito en el reporte de seguimiento del trimestre II del matriz Excel suministrada por OPLAN.
2) Se recomienda que las evidencias cargadas en el sistema 20 sustenten los avances que se reportan como terminados y que tengan coherencias con los hitos programados.
En consecuencia, mediante radicado 20222130032643T del 05 de abril de 2022, La Direccion de Recoleccion y Acopio, antes GIT Logistica indica a la OCI:
</t>
    </r>
    <r>
      <rPr>
        <b/>
        <sz val="14"/>
        <color theme="1"/>
        <rFont val="Segoe UI"/>
        <family val="2"/>
      </rPr>
      <t>PAI_GITLOG_5.1</t>
    </r>
    <r>
      <rPr>
        <sz val="14"/>
        <color theme="1"/>
        <rFont val="Segoe UI"/>
        <family val="2"/>
      </rPr>
      <t xml:space="preserve">: "Se realiza la carga del manual y se envía a flujo de revisión y aprobación en el sistema ISOLUCIÓN".
</t>
    </r>
    <r>
      <rPr>
        <b/>
        <sz val="14"/>
        <color theme="1"/>
        <rFont val="Segoe UI"/>
        <family val="2"/>
      </rPr>
      <t>PAI_GITLOG_5.2:</t>
    </r>
    <r>
      <rPr>
        <sz val="14"/>
        <color theme="1"/>
        <rFont val="Segoe UI"/>
        <family val="2"/>
      </rPr>
      <t xml:space="preserve"> "Se realiza el cargue en la ruta correspondiente de documentos adjuntos en los correos de reporte, donde se evidencia el cierre operativo para el mes de marzo etapa 2102 de la GEIH Paralela de las 24 ciudades".
</t>
    </r>
  </si>
  <si>
    <t>Mediante mesa de trabajo realizada el día 09/03/2022, La dependencia presentó evidencia documental del tercer trimestre correspondiente al manual de usuario para el aplicativo web de novedades.  La OCI recomienda a la dependencia corroborar la publicación del documento final en el sistema documental.
En consecuencia, mediante radicado 20222130032643T del 05 de abril de 2022, La Direccion de Recoleccion y Acopio, antes GIT Logistica indica: "Se realizan mesas de trabajo con los enlaces de sistemas y se solicita la gestión del cargue del manual para su revisión y aprobación correspondiente, pero dado los inconvenientes tecnológicos presentados, no es posible el cargue de la actualización en el manual de usuario, esto para que el cargue sea concurrente con el funcionamiento del módulo de novedades".</t>
  </si>
  <si>
    <t>Mediante mesa de trabajo realizada el día 09/03/2022, La dependencia presentó Archivo en Word con el manual especificaciones consolidado rediseño ICCV. En su momento El área indica que el manual es elaborado junto con La Dirección de Metodología y Producción Estadística. La OCI recomienda a la dependencia corroborar la publicación del documento final en el sistema documental.
En consecuencia, mediante radicado 20222130032643T del 05 de abril de 2022, La Direccion de Recoleccion y Acopio, antes GIT Logistica indica : "Se realiza comunicación por parte del grupo de deflactores al par en DIMPE, sugiriendo por recomendación de la OCI, el cargue del documento a Isolución y que esta pueda ser informado para la corroboración de la recomendación".</t>
  </si>
  <si>
    <t xml:space="preserve">Mediante mesa de trabajo realizada el día 09/03/2022, La dependencia presentó dos (2) Archivos en Word con las especificaciones técnicas para exportaciones e importaciones,  La OCI recomienda a la dependencia complementar las evidencias con el propósito de demostrar el envío de las especificaciones a la Oficina de Sistemas.
Por consiguiente, mediante radicado 20222130032643T del 05 de abril de 2022, La Direccion de Recoleccion y Acopio, antes GIT Logistica indica: "Se cargan en la ruta de evidencias del PAI correspondiente, el soporte del correo de entrega del documento de especificaciones al área de sistemas en las fechas estimadas". Al verificar la información adicional cargada por la dependencia, la OCI evidencia archivos en word de "Especificaciones aplicativo de Exportaciones de bienes" y "Especificaciones aplicativo de Importaciones de bienes" que según lo manifestado por los responsables corresponden all anexo del correo de envío de información. </t>
  </si>
  <si>
    <t xml:space="preserve">Hito finalizado en el segundo trimestre de 2021, no obstante la OCI presentó en el primer semestre las siguientes observaciones: 
"Para el hito los soportes documentales cargadas en el sistema 20 por el proceso de logística en el II trimestre 2021, no permiten evidenciar la entrega al área de sistemas del documento con las especificaciones que contribuyan al avance del hito definido como "Un (1) documento con las especificaciones para envío al área de sistemas, entregado" Así mismo en el documento Word se logra identificar que no se obtuvo información por parte de la fuentes a pesar de la continua insistencia ( correos electrónicos y llamadas) para obtener la información. Por otra parte en el anexo_Seguimiento_plandeaccion_IItri_2021 suministrado por OPLAN donde se consolida la información del segundo trimestre se reporta como terminado el producto al 100% y el cual finalizaba el 30 de junio de 2021".
En consecuencia, mediante radicado 20222130032643T del 05 de abril de 2022, La Direccion de Recoleccion y Acopio, antes GIT Logistica indica: "Se realiza la carga del documento final correspondiente a "Un (1) documento con las especificaciones para envío al área de sistemas, entregado" en el cual se reflejada en los equipos del grupo como evidencia del segundo trimestre del año, de igual manera se carga el correo de entrega del documento final de especificaciones al área de sistemas, esto en la ruta de evidencias correspondiente".  Al verificar la información adicional cargada por la dependencia, la OCI evidencia  correos electrónicos de los días 4  y 5 de agosto de 2021 donde se nombra la remisión con la propuesta de desarrollo del nuevo módulo de cargue masivo para cigarrillos y los documentos anexos relacionados con formularios PVC, BD PVC, documento técnico de módulo de cigarrillos, informe operativo pecio de venta de cigarrillo de junio 2021 y pantallazo en drive de entrega de 15 de julio de 2021. </t>
  </si>
  <si>
    <t xml:space="preserve">Mediante mesa de trabajo realizada el día 09/03/2022, La dependencia presentó Documento en Word - Consolidado requerimientos EAC_Fases1 y 2, La OCI recomienda a la dependencia complementar las evidencias con el propósito de demostrar el envío de las especificaciones al área de sistemas
Por consiguiente, mediante radicado 20222130032643T del 05 de abril de 2022, La Direccion de Recoleccion y Acopio, antes GIT Logistica indica: " Se cargan en la ruta de evidencias del PAI correspondiente, el soporte del correo de entrega del documento de especificaciones al área de sistemas en las fechas estimadas.
Al verificar la información adicional cargada por la dependencia, la OCI evidencia dos archivos en excel "GTE020PDT002f003_Formato proyecto aplicativo EAC 2021", "Matriz_Eventos_y_Flujos" y documento en word "Requerimientos_EAC_Fase_1" </t>
  </si>
  <si>
    <t>El GIT Logística y de Producción presenta archivo Word con REQUERIMIENTOS ENCUESTA ANUAL DE COMERCIO - EAC, se reporta y dispone evidencia con avance del 100% de cumplimiento del hito.
En adición, mediante radicado 20222130032643T del 05 de abril de 2022, La Direccion de Recoleccion y Acopio, antes GIT Logistica indica  cargar en la ruta de evidencias del PAI correspondiente, el soporte del correo de entrega del documento de especificaciones al área de sistemas en las fechas estimadas.</t>
  </si>
  <si>
    <t xml:space="preserve">Mediante mesa de trabajo realizada el día 09/03/2022, La dependencia presentó Correo con la solicitud de ajustes al aplicativo. la OCI recomienda a la dependencia complementar las evidencias con el documento adjunto del correo que contiene las especificaciones.
Por consiguiente, mediante radicado 20222130032643T del 05 de abril de 2022, La Direccion de Recoleccion y Acopio, antes GIT Logistica indica: "Se reciben los documentos y seguimiento realizado por la coordinación al área de sistemas, se carga esta información en el repositorio correspondiente". Al verificar la información adicional cargada por la dependencia, la OCI evidencia dos archivos en excel con especificaciones de requerimientos "HU_Act_NotasAyudaModII_y_III" y "HU_AjustesModuloTIC_EAM" </t>
  </si>
  <si>
    <t>Mediante mesa de trabajo realizada el día 09/03/2022, La dependencia presentó Archivo Excel con especificaciones de los indicadores de la EAS, La OCI recomienda a la dependencia complementar las evidencias con el propósito de demostrar el envío de las especificaciones a la Oficina de Sistemas.
Por consiguiente, mediante radicado 20222130032643T del 05 de abril de 2022, La Direccion de Recoleccion y Acopio, antes GIT Logistica indica: "Se recibe la trazabilidad de correos electrónicos generados por la coordinación al área de sistemas, se carga como evidencia en el repositorio correspondiente".  Al verificar la información adicional cargada por la dependencia, la OCI evidencia para el primer semestre un formato de solicitud de desarrollo de sistemas de información, acta de reunión y lista de asistencia referente a nuevo aplicativo y para el segundo semestre, archivo en excel con especificaciones de indicadores  e  historial de correos electrónico del mes de marzo de 2022 remitiendo especificaciones del aplicativo EAS, lo cual no corresponde con la temporalidad de la meta y este hito</t>
  </si>
  <si>
    <t>Mediante mesa de trabajo realizada el día 09/03/2022, La dependencia presentó Archivo Excel con Matriz de ejecución de pruebas_GTE020PDT002F001_V1, La OCI recomienda a la dependencia complementar las evidencias en el repositorio dispuesto por OPLAN con el documento del diseño para el desarrollo de la herramienta.
Por consiguiente, mediante radicado 20222130032643T del 05 de abril de 2022, La Direccion de Recoleccion y Acopio, antes GIT Logistica indica: " Se recibe el documento y soportes del documento de diseño y desarrollo del aplicativo, se carga como evidencia en el repositorio correspondiente". Al verificar la información adicional cargada por la dependencia, la OCI evidencia 16 formatos de matriz de ejecución de pruebas y 4 documentos en word con las modificaciones al aplicativo de la encuesta anual de inversión 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</si>
</sst>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quot;$&quot;\ * #,##0.00_);_(&quot;$&quot;\ * \(#,##0.00\);_(&quot;$&quot;\ * &quot;-&quot;??_);_(@_)"/>
    <numFmt numFmtId="168" formatCode="dd/mm/yyyy;@"/>
    <numFmt numFmtId="169" formatCode="0.0%"/>
    <numFmt numFmtId="170" formatCode="_-&quot;$&quot;\ * #,##0_-;\-&quot;$&quot;\ * #,##0_-;_-&quot;$&quot;\ * &quot;-&quot;??_-;_-@_-"/>
    <numFmt numFmtId="171" formatCode="_(&quot;$ &quot;* #,##0.00_);_(&quot;$ &quot;* \(#,##0.00\);_(&quot;$ &quot;* \-??_);_(@_)"/>
    <numFmt numFmtId="172" formatCode="_(&quot;$ &quot;* #,##0_);_(&quot;$ &quot;* \(#,##0\);_(&quot;$ &quot;* \-??_);_(@_)"/>
    <numFmt numFmtId="173" formatCode="[$$-240A]\ #,##0"/>
    <numFmt numFmtId="174" formatCode="_-&quot;$&quot;* #,##0_-;\-&quot;$&quot;* #,##0_-;_-&quot;$&quot;* &quot;-&quot;??_-;_-@_-"/>
    <numFmt numFmtId="175" formatCode="&quot;$&quot;#,##0;[Red]&quot;-&quot;&quot;$&quot;#,##0"/>
    <numFmt numFmtId="176" formatCode="[$$-240A]&quot; &quot;#,##0"/>
    <numFmt numFmtId="177" formatCode="&quot;$&quot;#,##0"/>
    <numFmt numFmtId="178" formatCode="&quot;$&quot;\ #,##0"/>
  </numFmts>
  <fonts count="90">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2"/>
      <color rgb="FF000000"/>
      <name val="Calibri"/>
      <family val="2"/>
      <charset val="1"/>
    </font>
    <font>
      <sz val="11"/>
      <color rgb="FF000000"/>
      <name val="Calibri"/>
      <family val="2"/>
      <charset val="1"/>
    </font>
    <font>
      <u/>
      <sz val="11"/>
      <color rgb="FF0563C1"/>
      <name val="Calibri"/>
      <family val="2"/>
      <scheme val="minor"/>
    </font>
    <font>
      <sz val="14"/>
      <color theme="1"/>
      <name val="Calibri"/>
      <family val="2"/>
      <scheme val="minor"/>
    </font>
    <font>
      <b/>
      <sz val="14"/>
      <color theme="0"/>
      <name val="Segoe UI"/>
      <family val="2"/>
    </font>
    <font>
      <sz val="14"/>
      <color theme="1"/>
      <name val="Segoe UI"/>
      <family val="2"/>
    </font>
    <font>
      <b/>
      <sz val="14"/>
      <color theme="1"/>
      <name val="Segoe UI"/>
      <family val="2"/>
    </font>
    <font>
      <u/>
      <sz val="11"/>
      <color theme="10"/>
      <name val="Calibri"/>
      <family val="2"/>
      <scheme val="minor"/>
    </font>
    <font>
      <u/>
      <sz val="12"/>
      <color theme="10"/>
      <name val="Calibri"/>
      <family val="2"/>
      <scheme val="minor"/>
    </font>
    <font>
      <u/>
      <sz val="12"/>
      <color rgb="FF0563C1"/>
      <name val="Calibri"/>
      <family val="2"/>
      <charset val="1"/>
    </font>
    <font>
      <b/>
      <sz val="14"/>
      <color rgb="FF000000"/>
      <name val="Segoe UI"/>
      <family val="2"/>
    </font>
    <font>
      <b/>
      <sz val="14"/>
      <name val="Segoe UI"/>
      <family val="2"/>
    </font>
    <font>
      <sz val="48"/>
      <color theme="1"/>
      <name val="Segoe UI"/>
      <family val="2"/>
    </font>
    <font>
      <sz val="14"/>
      <color rgb="FF000000"/>
      <name val="Calibri"/>
      <family val="2"/>
      <scheme val="minor"/>
    </font>
    <font>
      <sz val="14"/>
      <color rgb="FF000000"/>
      <name val="Segoe UI"/>
      <family val="2"/>
    </font>
    <font>
      <sz val="14"/>
      <color rgb="FF000000"/>
      <name val="Segoe UI"/>
      <family val="2"/>
      <charset val="1"/>
    </font>
    <font>
      <sz val="14"/>
      <name val="Calibri"/>
      <family val="2"/>
      <scheme val="minor"/>
    </font>
    <font>
      <sz val="14"/>
      <name val="Segoe UI"/>
      <family val="2"/>
    </font>
    <font>
      <sz val="14"/>
      <name val="Segoe UI"/>
      <family val="2"/>
      <charset val="1"/>
    </font>
    <font>
      <sz val="14"/>
      <color rgb="FF000000"/>
      <name val="Calibri"/>
      <family val="2"/>
      <charset val="1"/>
    </font>
    <font>
      <sz val="14"/>
      <color theme="1"/>
      <name val="Segoe UI"/>
      <family val="2"/>
      <charset val="1"/>
    </font>
    <font>
      <sz val="14"/>
      <color rgb="FFFF0000"/>
      <name val="Segoe UI"/>
      <family val="2"/>
      <charset val="1"/>
    </font>
    <font>
      <b/>
      <sz val="26"/>
      <color theme="0"/>
      <name val="Segoe UI"/>
      <family val="2"/>
    </font>
    <font>
      <b/>
      <sz val="14"/>
      <color rgb="FF002060"/>
      <name val="Segoe UI"/>
      <family val="2"/>
    </font>
    <font>
      <sz val="18"/>
      <color theme="1"/>
      <name val="Segoe UI"/>
      <family val="2"/>
    </font>
    <font>
      <b/>
      <sz val="18"/>
      <color theme="0"/>
      <name val="Segoe UI"/>
      <family val="2"/>
    </font>
    <font>
      <b/>
      <sz val="14"/>
      <color rgb="FF008080"/>
      <name val="Segoe UI"/>
      <family val="2"/>
    </font>
    <font>
      <b/>
      <sz val="14"/>
      <color rgb="FFBA004C"/>
      <name val="Segoe UI"/>
      <family val="2"/>
    </font>
    <font>
      <b/>
      <sz val="18"/>
      <color theme="1"/>
      <name val="Segoe UI"/>
      <family val="2"/>
    </font>
    <font>
      <u/>
      <sz val="14"/>
      <color theme="10"/>
      <name val="Segoe UI"/>
      <family val="2"/>
    </font>
    <font>
      <sz val="12"/>
      <color rgb="FF000000"/>
      <name val="Segoe UI"/>
      <family val="2"/>
    </font>
    <font>
      <u/>
      <sz val="14"/>
      <color theme="1"/>
      <name val="Segoe UI"/>
      <family val="2"/>
    </font>
    <font>
      <sz val="14"/>
      <color rgb="FFFF0000"/>
      <name val="Segoe UI"/>
      <family val="2"/>
    </font>
    <font>
      <u/>
      <sz val="14"/>
      <color rgb="FF0563C1"/>
      <name val="Segoe UI"/>
      <family val="2"/>
    </font>
    <font>
      <u/>
      <sz val="11"/>
      <name val="Segoe UI"/>
      <family val="2"/>
    </font>
    <font>
      <sz val="11"/>
      <name val="Segoe UI"/>
      <family val="2"/>
    </font>
    <font>
      <sz val="11"/>
      <color theme="10"/>
      <name val="Segoe UI"/>
      <family val="2"/>
    </font>
    <font>
      <b/>
      <sz val="36"/>
      <color theme="1"/>
      <name val="Segoe UI"/>
      <family val="2"/>
    </font>
    <font>
      <sz val="9"/>
      <color theme="1"/>
      <name val="Segoe UI"/>
      <family val="2"/>
    </font>
    <font>
      <sz val="12"/>
      <color theme="1"/>
      <name val="Segoe UI"/>
      <family val="2"/>
    </font>
    <font>
      <b/>
      <sz val="72"/>
      <color theme="1"/>
      <name val="Segoe UI"/>
      <family val="2"/>
    </font>
    <font>
      <b/>
      <sz val="22"/>
      <color theme="0"/>
      <name val="Segoe UI"/>
      <family val="2"/>
    </font>
    <font>
      <b/>
      <sz val="22"/>
      <color theme="2" tint="-0.749992370372631"/>
      <name val="Segoe UI"/>
      <family val="2"/>
    </font>
    <font>
      <b/>
      <sz val="22"/>
      <color rgb="FFBA004C"/>
      <name val="Segoe UI"/>
      <family val="2"/>
    </font>
    <font>
      <sz val="22"/>
      <color theme="1"/>
      <name val="Segoe UI"/>
      <family val="2"/>
    </font>
    <font>
      <b/>
      <sz val="22"/>
      <color rgb="FF2A7486"/>
      <name val="Segoe UI"/>
      <family val="2"/>
    </font>
    <font>
      <b/>
      <sz val="22"/>
      <color theme="1"/>
      <name val="Segoe UI"/>
      <family val="2"/>
    </font>
    <font>
      <b/>
      <sz val="22"/>
      <color rgb="FF002060"/>
      <name val="Segoe UI"/>
      <family val="2"/>
    </font>
    <font>
      <b/>
      <sz val="48"/>
      <color theme="1"/>
      <name val="Segoe UI"/>
      <family val="2"/>
    </font>
    <font>
      <b/>
      <sz val="18"/>
      <color theme="2" tint="-0.749992370372631"/>
      <name val="Segoe UI"/>
      <family val="2"/>
    </font>
    <font>
      <b/>
      <sz val="18"/>
      <color theme="1" tint="4.9989318521683403E-2"/>
      <name val="Segoe UI"/>
      <family val="2"/>
    </font>
    <font>
      <sz val="18"/>
      <color theme="2" tint="-0.749992370372631"/>
      <name val="Segoe UI"/>
      <family val="2"/>
    </font>
    <font>
      <b/>
      <sz val="48"/>
      <color theme="2" tint="-0.749992370372631"/>
      <name val="Segoe UI"/>
      <family val="2"/>
    </font>
    <font>
      <sz val="18"/>
      <color theme="1" tint="4.9989318521683403E-2"/>
      <name val="Segoe UI"/>
      <family val="2"/>
    </font>
    <font>
      <sz val="18"/>
      <color theme="1"/>
      <name val="Segoe UI"/>
      <family val="2"/>
    </font>
    <font>
      <b/>
      <sz val="30"/>
      <color theme="1"/>
      <name val="Segoe UI"/>
      <family val="2"/>
    </font>
    <font>
      <sz val="48"/>
      <color theme="1"/>
      <name val="Segoe UI"/>
      <family val="2"/>
    </font>
    <font>
      <b/>
      <sz val="18"/>
      <color rgb="FFFFFFFF"/>
      <name val="Segoe UI"/>
      <family val="2"/>
    </font>
    <font>
      <sz val="18"/>
      <color theme="0"/>
      <name val="Segoe UI"/>
      <family val="2"/>
    </font>
    <font>
      <b/>
      <sz val="22"/>
      <name val="Segoe UI"/>
      <family val="2"/>
    </font>
    <font>
      <sz val="22"/>
      <color rgb="FF0D0D0D"/>
      <name val="Segoe UI"/>
      <family val="2"/>
    </font>
    <font>
      <b/>
      <sz val="22"/>
      <color rgb="FF0D0D0D"/>
      <name val="Segoe UI"/>
      <family val="2"/>
    </font>
    <font>
      <b/>
      <sz val="48"/>
      <name val="Segoe UI"/>
      <family val="2"/>
    </font>
    <font>
      <b/>
      <sz val="48"/>
      <color theme="1" tint="4.9989318521683403E-2"/>
      <name val="Segoe UI"/>
      <family val="2"/>
    </font>
    <font>
      <b/>
      <sz val="20"/>
      <color theme="0"/>
      <name val="Segoe UI"/>
      <family val="2"/>
    </font>
    <font>
      <b/>
      <sz val="18"/>
      <color rgb="FF002060"/>
      <name val="Segoe UI"/>
      <family val="2"/>
    </font>
    <font>
      <b/>
      <sz val="24"/>
      <color theme="2" tint="-0.749992370372631"/>
      <name val="Segoe UI"/>
      <family val="2"/>
    </font>
    <font>
      <sz val="22"/>
      <color theme="2" tint="-0.749992370372631"/>
      <name val="Segoe UI"/>
      <family val="2"/>
    </font>
    <font>
      <sz val="22"/>
      <color theme="1" tint="4.9989318521683403E-2"/>
      <name val="Segoe UI"/>
      <family val="2"/>
    </font>
    <font>
      <sz val="36"/>
      <color theme="1"/>
      <name val="Segoe UI"/>
      <family val="2"/>
    </font>
    <font>
      <sz val="26"/>
      <color theme="0"/>
      <name val="Segoe UI"/>
      <family val="2"/>
    </font>
    <font>
      <b/>
      <sz val="36"/>
      <name val="Segoe UI"/>
      <family val="2"/>
    </font>
    <font>
      <b/>
      <sz val="14"/>
      <color theme="0"/>
      <name val="Calibri"/>
      <family val="2"/>
      <scheme val="minor"/>
    </font>
    <font>
      <b/>
      <sz val="18"/>
      <color theme="0"/>
      <name val="Calibri"/>
      <family val="2"/>
      <scheme val="minor"/>
    </font>
    <font>
      <sz val="11"/>
      <color rgb="FF000000"/>
      <name val="Calibri"/>
      <family val="2"/>
    </font>
    <font>
      <b/>
      <sz val="10"/>
      <name val="Segoe UI"/>
      <family val="2"/>
    </font>
    <font>
      <sz val="10"/>
      <name val="Segoe UI"/>
      <family val="2"/>
    </font>
    <font>
      <sz val="10"/>
      <color theme="1"/>
      <name val="Segoe UI"/>
      <family val="2"/>
    </font>
    <font>
      <sz val="16"/>
      <color theme="1"/>
      <name val="Segoe UI"/>
      <family val="2"/>
    </font>
    <font>
      <sz val="18"/>
      <color rgb="FF000000"/>
      <name val="Segoe UI"/>
      <family val="2"/>
    </font>
    <font>
      <b/>
      <sz val="18"/>
      <color rgb="FF000000"/>
      <name val="Segoe UI"/>
      <family val="2"/>
    </font>
    <font>
      <sz val="18"/>
      <name val="Segoe UI"/>
      <family val="2"/>
    </font>
    <font>
      <sz val="14"/>
      <color rgb="FF000000"/>
      <name val="Segoe UI"/>
      <family val="1"/>
      <charset val="1"/>
    </font>
    <font>
      <sz val="16"/>
      <color rgb="FF000000"/>
      <name val="Segoe UI"/>
      <family val="2"/>
      <charset val="1"/>
    </font>
    <font>
      <sz val="14"/>
      <color rgb="FF000000"/>
      <name val="Liberation Serif;Times New Roma"/>
      <family val="1"/>
      <charset val="1"/>
    </font>
    <font>
      <b/>
      <sz val="14"/>
      <color rgb="FF000000"/>
      <name val="Segoe UI"/>
      <family val="2"/>
      <charset val="1"/>
    </font>
  </fonts>
  <fills count="51">
    <fill>
      <patternFill patternType="none"/>
    </fill>
    <fill>
      <patternFill patternType="gray125"/>
    </fill>
    <fill>
      <patternFill patternType="solid">
        <fgColor theme="0" tint="-4.9989318521683403E-2"/>
        <bgColor indexed="64"/>
      </patternFill>
    </fill>
    <fill>
      <patternFill patternType="solid">
        <fgColor theme="0" tint="-4.9989318521683403E-2"/>
        <bgColor rgb="FF000000"/>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4" tint="0.79998168889431442"/>
        <bgColor rgb="FFFCE4D6"/>
      </patternFill>
    </fill>
    <fill>
      <patternFill patternType="solid">
        <fgColor theme="4" tint="0.79998168889431442"/>
        <bgColor rgb="FFD6DCE4"/>
      </patternFill>
    </fill>
    <fill>
      <patternFill patternType="solid">
        <fgColor theme="0" tint="-0.14999847407452621"/>
        <bgColor rgb="FF000000"/>
      </patternFill>
    </fill>
    <fill>
      <patternFill patternType="solid">
        <fgColor theme="0" tint="-0.14999847407452621"/>
        <bgColor rgb="FFF2F2F2"/>
      </patternFill>
    </fill>
    <fill>
      <patternFill patternType="solid">
        <fgColor theme="7" tint="0.79998168889431442"/>
        <bgColor indexed="64"/>
      </patternFill>
    </fill>
    <fill>
      <patternFill patternType="solid">
        <fgColor rgb="FF002060"/>
        <bgColor indexed="64"/>
      </patternFill>
    </fill>
    <fill>
      <patternFill patternType="solid">
        <fgColor theme="4" tint="0.79998168889431442"/>
        <bgColor rgb="FFFFEB9C"/>
      </patternFill>
    </fill>
    <fill>
      <patternFill patternType="solid">
        <fgColor rgb="FF008080"/>
        <bgColor rgb="FF000000"/>
      </patternFill>
    </fill>
    <fill>
      <patternFill patternType="solid">
        <fgColor rgb="FFE3F7F5"/>
        <bgColor rgb="FF000000"/>
      </patternFill>
    </fill>
    <fill>
      <patternFill patternType="solid">
        <fgColor rgb="FFBA004C"/>
        <bgColor indexed="64"/>
      </patternFill>
    </fill>
    <fill>
      <patternFill patternType="solid">
        <fgColor rgb="FFF3DEDC"/>
        <bgColor rgb="FF000000"/>
      </patternFill>
    </fill>
    <fill>
      <patternFill patternType="solid">
        <fgColor theme="3" tint="-0.499984740745262"/>
        <bgColor rgb="FF000000"/>
      </patternFill>
    </fill>
    <fill>
      <patternFill patternType="solid">
        <fgColor theme="3" tint="0.79998168889431442"/>
        <bgColor rgb="FF000000"/>
      </patternFill>
    </fill>
    <fill>
      <patternFill patternType="solid">
        <fgColor rgb="FFF2F2F2"/>
        <bgColor rgb="FF000000"/>
      </patternFill>
    </fill>
    <fill>
      <patternFill patternType="solid">
        <fgColor rgb="FFD9D9D9"/>
        <bgColor rgb="FF000000"/>
      </patternFill>
    </fill>
    <fill>
      <patternFill patternType="solid">
        <fgColor rgb="FFF2F2F2"/>
        <bgColor indexed="64"/>
      </patternFill>
    </fill>
    <fill>
      <patternFill patternType="solid">
        <fgColor theme="4" tint="0.79998168889431442"/>
        <bgColor rgb="FFFBE4D5"/>
      </patternFill>
    </fill>
    <fill>
      <patternFill patternType="solid">
        <fgColor theme="4" tint="-0.249977111117893"/>
        <bgColor indexed="64"/>
      </patternFill>
    </fill>
    <fill>
      <patternFill patternType="solid">
        <fgColor theme="4" tint="-0.249977111117893"/>
        <bgColor rgb="FF000000"/>
      </patternFill>
    </fill>
    <fill>
      <patternFill patternType="solid">
        <fgColor rgb="FFBA004C"/>
        <bgColor rgb="FF000000"/>
      </patternFill>
    </fill>
    <fill>
      <patternFill patternType="solid">
        <fgColor theme="0"/>
        <bgColor indexed="64"/>
      </patternFill>
    </fill>
    <fill>
      <patternFill patternType="solid">
        <fgColor theme="1" tint="0.249977111117893"/>
        <bgColor indexed="64"/>
      </patternFill>
    </fill>
    <fill>
      <patternFill patternType="solid">
        <fgColor theme="0"/>
        <bgColor rgb="FF000000"/>
      </patternFill>
    </fill>
    <fill>
      <patternFill patternType="solid">
        <fgColor rgb="FFF2DDDB"/>
        <bgColor indexed="64"/>
      </patternFill>
    </fill>
    <fill>
      <patternFill patternType="solid">
        <fgColor rgb="FFE2F7F4"/>
        <bgColor rgb="FF000000"/>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4.9989318521683403E-2"/>
        <bgColor rgb="FFD6DCE4"/>
      </patternFill>
    </fill>
    <fill>
      <patternFill patternType="solid">
        <fgColor theme="0" tint="-4.9989318521683403E-2"/>
        <bgColor rgb="FFDEEBF7"/>
      </patternFill>
    </fill>
    <fill>
      <patternFill patternType="solid">
        <fgColor theme="4" tint="0.79998168889431442"/>
        <bgColor rgb="FFE2F0D9"/>
      </patternFill>
    </fill>
    <fill>
      <patternFill patternType="solid">
        <fgColor theme="0" tint="-4.9989318521683403E-2"/>
        <bgColor rgb="FFE2F0D9"/>
      </patternFill>
    </fill>
    <fill>
      <patternFill patternType="solid">
        <fgColor theme="4" tint="0.59999389629810485"/>
        <bgColor indexed="64"/>
      </patternFill>
    </fill>
    <fill>
      <patternFill patternType="solid">
        <fgColor rgb="FFFFFF00"/>
        <bgColor rgb="FF000000"/>
      </patternFill>
    </fill>
    <fill>
      <patternFill patternType="solid">
        <fgColor rgb="FFFFFF00"/>
        <bgColor indexed="64"/>
      </patternFill>
    </fill>
    <fill>
      <patternFill patternType="solid">
        <fgColor rgb="FFFFFF00"/>
        <bgColor rgb="FFFBE4D5"/>
      </patternFill>
    </fill>
    <fill>
      <patternFill patternType="solid">
        <fgColor rgb="FF00FF00"/>
        <bgColor indexed="64"/>
      </patternFill>
    </fill>
    <fill>
      <patternFill patternType="solid">
        <fgColor rgb="FF990033"/>
        <bgColor indexed="64"/>
      </patternFill>
    </fill>
    <fill>
      <patternFill patternType="solid">
        <fgColor rgb="FF990033"/>
        <bgColor rgb="FF000000"/>
      </patternFill>
    </fill>
    <fill>
      <patternFill patternType="solid">
        <fgColor rgb="FFFFC5DC"/>
        <bgColor indexed="64"/>
      </patternFill>
    </fill>
    <fill>
      <patternFill patternType="solid">
        <fgColor rgb="FFFFC5DC"/>
        <bgColor rgb="FF000000"/>
      </patternFill>
    </fill>
    <fill>
      <patternFill patternType="solid">
        <fgColor rgb="FF990542"/>
        <bgColor indexed="64"/>
      </patternFill>
    </fill>
    <fill>
      <patternFill patternType="solid">
        <fgColor rgb="FFD9E1F2"/>
        <bgColor indexed="64"/>
      </patternFill>
    </fill>
    <fill>
      <patternFill patternType="solid">
        <fgColor rgb="FFBFBFBF"/>
        <bgColor indexed="64"/>
      </patternFill>
    </fill>
    <fill>
      <patternFill patternType="solid">
        <fgColor rgb="FF92D050"/>
        <bgColor indexed="64"/>
      </patternFill>
    </fill>
  </fills>
  <borders count="77">
    <border>
      <left/>
      <right/>
      <top/>
      <bottom/>
      <diagonal/>
    </border>
    <border>
      <left style="dashed">
        <color theme="0"/>
      </left>
      <right style="dashed">
        <color theme="0"/>
      </right>
      <top style="dashed">
        <color theme="0"/>
      </top>
      <bottom style="dashed">
        <color theme="0"/>
      </bottom>
      <diagonal/>
    </border>
    <border>
      <left style="dashed">
        <color theme="0"/>
      </left>
      <right/>
      <top style="dashed">
        <color theme="0"/>
      </top>
      <bottom style="dashed">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bottom/>
      <diagonal/>
    </border>
    <border>
      <left/>
      <right style="thin">
        <color theme="0"/>
      </right>
      <top style="thin">
        <color theme="0"/>
      </top>
      <bottom/>
      <diagonal/>
    </border>
    <border>
      <left style="dashed">
        <color theme="0"/>
      </left>
      <right style="dashed">
        <color theme="0"/>
      </right>
      <top style="dashed">
        <color theme="0"/>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dashed">
        <color theme="0"/>
      </right>
      <top/>
      <bottom style="thin">
        <color theme="0"/>
      </bottom>
      <diagonal/>
    </border>
    <border>
      <left style="thin">
        <color theme="0"/>
      </left>
      <right/>
      <top/>
      <bottom/>
      <diagonal/>
    </border>
    <border>
      <left/>
      <right style="dashed">
        <color theme="0"/>
      </right>
      <top/>
      <bottom/>
      <diagonal/>
    </border>
    <border>
      <left style="thin">
        <color theme="0"/>
      </left>
      <right style="dashed">
        <color theme="0"/>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theme="0"/>
      </left>
      <right style="thin">
        <color theme="0"/>
      </right>
      <top/>
      <bottom style="thin">
        <color rgb="FFFFFFFF"/>
      </bottom>
      <diagonal/>
    </border>
    <border>
      <left style="thin">
        <color theme="0"/>
      </left>
      <right style="thin">
        <color theme="0"/>
      </right>
      <top style="thin">
        <color rgb="FFFFFFFF"/>
      </top>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right/>
      <top/>
      <bottom style="thin">
        <color rgb="FFFFFFFF"/>
      </bottom>
      <diagonal/>
    </border>
    <border>
      <left/>
      <right style="thin">
        <color rgb="FFFFFFFF"/>
      </right>
      <top/>
      <bottom/>
      <diagonal/>
    </border>
    <border>
      <left style="dashed">
        <color theme="0"/>
      </left>
      <right style="dashed">
        <color theme="0"/>
      </right>
      <top/>
      <bottom/>
      <diagonal/>
    </border>
    <border>
      <left style="dashed">
        <color theme="0"/>
      </left>
      <right style="dashed">
        <color theme="0"/>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style="thin">
        <color theme="0"/>
      </right>
      <top/>
      <bottom style="double">
        <color theme="0"/>
      </bottom>
      <diagonal/>
    </border>
    <border>
      <left style="thin">
        <color theme="0"/>
      </left>
      <right style="thin">
        <color theme="0"/>
      </right>
      <top/>
      <bottom style="double">
        <color theme="0"/>
      </bottom>
      <diagonal/>
    </border>
    <border>
      <left style="thin">
        <color theme="0"/>
      </left>
      <right/>
      <top/>
      <bottom style="double">
        <color theme="0"/>
      </bottom>
      <diagonal/>
    </border>
    <border>
      <left style="thin">
        <color theme="0"/>
      </left>
      <right style="thin">
        <color theme="0"/>
      </right>
      <top style="thin">
        <color theme="0"/>
      </top>
      <bottom style="double">
        <color theme="0"/>
      </bottom>
      <diagonal/>
    </border>
    <border>
      <left/>
      <right/>
      <top/>
      <bottom style="double">
        <color theme="0"/>
      </bottom>
      <diagonal/>
    </border>
    <border>
      <left/>
      <right style="thin">
        <color theme="0"/>
      </right>
      <top style="thin">
        <color theme="0"/>
      </top>
      <bottom style="double">
        <color theme="0"/>
      </bottom>
      <diagonal/>
    </border>
    <border>
      <left style="thin">
        <color theme="0"/>
      </left>
      <right style="thin">
        <color theme="0"/>
      </right>
      <top style="double">
        <color theme="0"/>
      </top>
      <bottom/>
      <diagonal/>
    </border>
    <border>
      <left style="thin">
        <color theme="0"/>
      </left>
      <right/>
      <top style="double">
        <color theme="0"/>
      </top>
      <bottom/>
      <diagonal/>
    </border>
    <border>
      <left style="thin">
        <color theme="0"/>
      </left>
      <right style="thin">
        <color theme="0"/>
      </right>
      <top style="double">
        <color theme="0"/>
      </top>
      <bottom style="thin">
        <color theme="0"/>
      </bottom>
      <diagonal/>
    </border>
    <border>
      <left/>
      <right/>
      <top style="double">
        <color theme="0"/>
      </top>
      <bottom/>
      <diagonal/>
    </border>
    <border>
      <left/>
      <right style="thin">
        <color theme="0"/>
      </right>
      <top style="double">
        <color theme="0"/>
      </top>
      <bottom style="thin">
        <color theme="0"/>
      </bottom>
      <diagonal/>
    </border>
    <border>
      <left/>
      <right style="thin">
        <color theme="0"/>
      </right>
      <top style="double">
        <color theme="0"/>
      </top>
      <bottom/>
      <diagonal/>
    </border>
    <border>
      <left/>
      <right style="thin">
        <color theme="0"/>
      </right>
      <top/>
      <bottom style="thin">
        <color theme="0"/>
      </bottom>
      <diagonal/>
    </border>
    <border>
      <left style="thin">
        <color theme="0"/>
      </left>
      <right/>
      <top style="thin">
        <color theme="0"/>
      </top>
      <bottom style="double">
        <color theme="0"/>
      </bottom>
      <diagonal/>
    </border>
    <border>
      <left style="thin">
        <color rgb="FFFFFFFF"/>
      </left>
      <right style="thin">
        <color rgb="FFFFFFFF"/>
      </right>
      <top style="double">
        <color theme="0"/>
      </top>
      <bottom style="thin">
        <color rgb="FFFFFFFF"/>
      </bottom>
      <diagonal/>
    </border>
    <border>
      <left style="thin">
        <color rgb="FFFFFFFF"/>
      </left>
      <right style="thin">
        <color rgb="FFFFFFFF"/>
      </right>
      <top style="thin">
        <color rgb="FFFFFFFF"/>
      </top>
      <bottom style="double">
        <color theme="0"/>
      </bottom>
      <diagonal/>
    </border>
    <border>
      <left style="thin">
        <color theme="0"/>
      </left>
      <right/>
      <top style="double">
        <color theme="0"/>
      </top>
      <bottom style="thin">
        <color theme="0"/>
      </bottom>
      <diagonal/>
    </border>
    <border>
      <left style="thin">
        <color theme="0"/>
      </left>
      <right style="thin">
        <color rgb="FFFFFFFF"/>
      </right>
      <top style="thin">
        <color theme="0"/>
      </top>
      <bottom/>
      <diagonal/>
    </border>
    <border>
      <left style="thin">
        <color theme="0"/>
      </left>
      <right style="thin">
        <color rgb="FFFFFFFF"/>
      </right>
      <top/>
      <bottom/>
      <diagonal/>
    </border>
    <border>
      <left style="thin">
        <color theme="0"/>
      </left>
      <right style="thin">
        <color rgb="FFFFFFFF"/>
      </right>
      <top/>
      <bottom style="thin">
        <color theme="0"/>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dashed">
        <color theme="0"/>
      </left>
      <right/>
      <top style="thin">
        <color theme="0" tint="-4.9989318521683403E-2"/>
      </top>
      <bottom style="thin">
        <color theme="0"/>
      </bottom>
      <diagonal/>
    </border>
    <border>
      <left/>
      <right style="dashed">
        <color theme="0"/>
      </right>
      <top style="thin">
        <color theme="0" tint="-4.9989318521683403E-2"/>
      </top>
      <bottom style="thin">
        <color theme="0"/>
      </bottom>
      <diagonal/>
    </border>
    <border>
      <left/>
      <right/>
      <top style="thin">
        <color theme="0" tint="-4.9989318521683403E-2"/>
      </top>
      <bottom/>
      <diagonal/>
    </border>
    <border>
      <left style="dashed">
        <color theme="0"/>
      </left>
      <right/>
      <top style="dashed">
        <color theme="0"/>
      </top>
      <bottom style="thin">
        <color theme="0"/>
      </bottom>
      <diagonal/>
    </border>
    <border>
      <left/>
      <right style="dashed">
        <color theme="0"/>
      </right>
      <top style="dashed">
        <color theme="0"/>
      </top>
      <bottom style="thin">
        <color theme="0"/>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style="thin">
        <color theme="0" tint="-4.9989318521683403E-2"/>
      </bottom>
      <diagonal/>
    </border>
    <border>
      <left style="thin">
        <color rgb="FFF2F2F2"/>
      </left>
      <right style="thin">
        <color rgb="FFF2F2F2"/>
      </right>
      <top style="thin">
        <color rgb="FFF2F2F2"/>
      </top>
      <bottom style="thin">
        <color rgb="FFF2F2F2"/>
      </bottom>
      <diagonal/>
    </border>
    <border>
      <left style="thin">
        <color rgb="FFF2F2F2"/>
      </left>
      <right style="thin">
        <color rgb="FFF2F2F2"/>
      </right>
      <top style="thin">
        <color rgb="FFF2F2F2"/>
      </top>
      <bottom/>
      <diagonal/>
    </border>
    <border>
      <left style="thin">
        <color rgb="FFF2F2F2"/>
      </left>
      <right style="thin">
        <color rgb="FFF2F2F2"/>
      </right>
      <top/>
      <bottom/>
      <diagonal/>
    </border>
    <border>
      <left style="thin">
        <color rgb="FFF2F2F2"/>
      </left>
      <right style="thin">
        <color rgb="FFF2F2F2"/>
      </right>
      <top/>
      <bottom style="thin">
        <color rgb="FFF2F2F2"/>
      </bottom>
      <diagonal/>
    </border>
    <border>
      <left/>
      <right style="thin">
        <color rgb="FFF2F2F2"/>
      </right>
      <top style="thin">
        <color rgb="FFF2F2F2"/>
      </top>
      <bottom style="thin">
        <color rgb="FFF2F2F2"/>
      </bottom>
      <diagonal/>
    </border>
    <border>
      <left/>
      <right style="thin">
        <color rgb="FFF2F2F2"/>
      </right>
      <top/>
      <bottom style="thin">
        <color rgb="FFF2F2F2"/>
      </bottom>
      <diagonal/>
    </border>
    <border>
      <left style="thin">
        <color rgb="FFF2F2F2"/>
      </left>
      <right/>
      <top style="thin">
        <color rgb="FFF2F2F2"/>
      </top>
      <bottom/>
      <diagonal/>
    </border>
    <border>
      <left style="thin">
        <color rgb="FFF2F2F2"/>
      </left>
      <right/>
      <top/>
      <bottom style="thin">
        <color rgb="FFF2F2F2"/>
      </bottom>
      <diagonal/>
    </border>
    <border>
      <left style="thin">
        <color rgb="FFF2F2F2"/>
      </left>
      <right/>
      <top/>
      <bottom/>
      <diagonal/>
    </border>
    <border>
      <left/>
      <right/>
      <top/>
      <bottom style="thin">
        <color rgb="FFF2F2F2"/>
      </bottom>
      <diagonal/>
    </border>
    <border>
      <left/>
      <right/>
      <top style="thin">
        <color rgb="FFF2F2F2"/>
      </top>
      <bottom style="thin">
        <color rgb="FFF2F2F2"/>
      </bottom>
      <diagonal/>
    </border>
    <border>
      <left style="thin">
        <color rgb="FFF2F2F2"/>
      </left>
      <right style="thin">
        <color indexed="64"/>
      </right>
      <top/>
      <bottom/>
      <diagonal/>
    </border>
    <border>
      <left style="thin">
        <color rgb="FFF2F2F2"/>
      </left>
      <right style="thin">
        <color indexed="64"/>
      </right>
      <top/>
      <bottom style="thin">
        <color rgb="FFF2F2F2"/>
      </bottom>
      <diagonal/>
    </border>
    <border>
      <left/>
      <right style="thin">
        <color indexed="64"/>
      </right>
      <top style="thin">
        <color rgb="FFF2F2F2"/>
      </top>
      <bottom/>
      <diagonal/>
    </border>
    <border>
      <left style="thin">
        <color theme="0" tint="-4.9989318521683403E-2"/>
      </left>
      <right style="thin">
        <color rgb="FFF2F2F2"/>
      </right>
      <top style="thin">
        <color rgb="FFF2F2F2"/>
      </top>
      <bottom/>
      <diagonal/>
    </border>
    <border>
      <left style="thin">
        <color theme="0" tint="-4.9989318521683403E-2"/>
      </left>
      <right style="thin">
        <color rgb="FFF2F2F2"/>
      </right>
      <top/>
      <bottom/>
      <diagonal/>
    </border>
  </borders>
  <cellStyleXfs count="25">
    <xf numFmtId="0" fontId="0" fillId="0" borderId="0"/>
    <xf numFmtId="0" fontId="2"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2" fillId="0" borderId="0"/>
    <xf numFmtId="0" fontId="4" fillId="0" borderId="0"/>
    <xf numFmtId="9" fontId="4" fillId="0" borderId="0" applyBorder="0" applyProtection="0"/>
    <xf numFmtId="0" fontId="5" fillId="0" borderId="0"/>
    <xf numFmtId="0" fontId="5" fillId="0" borderId="0"/>
    <xf numFmtId="9" fontId="4" fillId="0" borderId="0" applyBorder="0" applyProtection="0"/>
    <xf numFmtId="0" fontId="6"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167" fontId="2" fillId="0" borderId="0" applyFont="0" applyFill="0" applyBorder="0" applyAlignment="0" applyProtection="0"/>
    <xf numFmtId="171" fontId="4" fillId="0" borderId="0" applyBorder="0" applyProtection="0"/>
    <xf numFmtId="0" fontId="2" fillId="0" borderId="0"/>
    <xf numFmtId="166" fontId="3" fillId="0" borderId="0" applyFont="0" applyFill="0" applyBorder="0" applyAlignment="0" applyProtection="0"/>
    <xf numFmtId="41" fontId="3" fillId="0" borderId="0" applyFont="0" applyFill="0" applyBorder="0" applyAlignment="0" applyProtection="0"/>
    <xf numFmtId="0" fontId="2" fillId="0" borderId="0"/>
    <xf numFmtId="0" fontId="11" fillId="0" borderId="0" applyNumberFormat="0" applyFill="0" applyBorder="0" applyAlignment="0" applyProtection="0"/>
    <xf numFmtId="0" fontId="12" fillId="0" borderId="0" applyNumberFormat="0" applyFill="0" applyBorder="0" applyAlignment="0" applyProtection="0"/>
    <xf numFmtId="0" fontId="13" fillId="0" borderId="0" applyBorder="0" applyProtection="0"/>
    <xf numFmtId="43" fontId="2" fillId="0" borderId="0" applyFont="0" applyFill="0" applyBorder="0" applyAlignment="0" applyProtection="0"/>
  </cellStyleXfs>
  <cellXfs count="1666">
    <xf numFmtId="0" fontId="0" fillId="0" borderId="0" xfId="0"/>
    <xf numFmtId="0" fontId="9" fillId="0" borderId="0" xfId="0" applyFont="1" applyAlignment="1">
      <alignment horizontal="center" vertical="center"/>
    </xf>
    <xf numFmtId="168" fontId="9" fillId="2" borderId="3" xfId="1" applyNumberFormat="1" applyFont="1" applyFill="1" applyBorder="1" applyAlignment="1" applyProtection="1">
      <alignment horizontal="center" vertical="center" wrapText="1"/>
      <protection locked="0"/>
    </xf>
    <xf numFmtId="0" fontId="9" fillId="3" borderId="3" xfId="2" applyFont="1" applyFill="1" applyBorder="1" applyAlignment="1">
      <alignment horizontal="center" vertical="center" wrapText="1"/>
    </xf>
    <xf numFmtId="168" fontId="9" fillId="4" borderId="3" xfId="1" applyNumberFormat="1" applyFont="1" applyFill="1" applyBorder="1" applyAlignment="1" applyProtection="1">
      <alignment horizontal="center" vertical="center" wrapText="1"/>
      <protection locked="0"/>
    </xf>
    <xf numFmtId="0" fontId="9" fillId="9" borderId="3" xfId="2" applyFont="1" applyFill="1" applyBorder="1" applyAlignment="1">
      <alignment horizontal="center" vertical="center" wrapText="1"/>
    </xf>
    <xf numFmtId="168" fontId="18" fillId="4" borderId="3" xfId="0" applyNumberFormat="1" applyFont="1" applyFill="1" applyBorder="1" applyAlignment="1" applyProtection="1">
      <alignment horizontal="center" vertical="center" wrapText="1"/>
      <protection locked="0"/>
    </xf>
    <xf numFmtId="0" fontId="19" fillId="4" borderId="3" xfId="0" applyFont="1" applyFill="1" applyBorder="1" applyAlignment="1">
      <alignment horizontal="center" vertical="center" wrapText="1"/>
    </xf>
    <xf numFmtId="168" fontId="18" fillId="2" borderId="3" xfId="0" applyNumberFormat="1" applyFont="1" applyFill="1" applyBorder="1" applyAlignment="1" applyProtection="1">
      <alignment horizontal="center" vertical="center" wrapText="1"/>
      <protection locked="0"/>
    </xf>
    <xf numFmtId="0" fontId="21" fillId="2" borderId="3" xfId="2" applyFont="1" applyFill="1" applyBorder="1" applyAlignment="1" applyProtection="1">
      <alignment horizontal="center" vertical="center" wrapText="1"/>
      <protection locked="0"/>
    </xf>
    <xf numFmtId="168" fontId="21" fillId="2" borderId="3" xfId="1" applyNumberFormat="1" applyFont="1" applyFill="1" applyBorder="1" applyAlignment="1" applyProtection="1">
      <alignment horizontal="center" vertical="center" wrapText="1"/>
      <protection locked="0"/>
    </xf>
    <xf numFmtId="0" fontId="21" fillId="4" borderId="3" xfId="2" applyFont="1" applyFill="1" applyBorder="1" applyAlignment="1" applyProtection="1">
      <alignment horizontal="center" vertical="center" wrapText="1"/>
      <protection locked="0"/>
    </xf>
    <xf numFmtId="168" fontId="21" fillId="4" borderId="3" xfId="1" applyNumberFormat="1" applyFont="1" applyFill="1" applyBorder="1" applyAlignment="1" applyProtection="1">
      <alignment horizontal="center" vertical="center" wrapText="1"/>
      <protection locked="0"/>
    </xf>
    <xf numFmtId="0" fontId="20" fillId="4" borderId="3" xfId="1" applyFont="1" applyFill="1" applyBorder="1" applyAlignment="1" applyProtection="1">
      <alignment horizontal="center" vertical="center" wrapText="1"/>
      <protection locked="0"/>
    </xf>
    <xf numFmtId="168" fontId="18" fillId="2" borderId="3" xfId="2" applyNumberFormat="1" applyFont="1" applyFill="1" applyBorder="1" applyAlignment="1" applyProtection="1">
      <alignment horizontal="center" vertical="center" wrapText="1"/>
      <protection locked="0"/>
    </xf>
    <xf numFmtId="168" fontId="18" fillId="4" borderId="3" xfId="2" applyNumberFormat="1" applyFont="1" applyFill="1" applyBorder="1" applyAlignment="1" applyProtection="1">
      <alignment horizontal="center" vertical="center" wrapText="1"/>
      <protection locked="0"/>
    </xf>
    <xf numFmtId="9" fontId="9" fillId="2" borderId="3" xfId="2" applyNumberFormat="1" applyFont="1" applyFill="1" applyBorder="1" applyAlignment="1" applyProtection="1">
      <alignment horizontal="center" vertical="center" wrapText="1"/>
      <protection locked="0"/>
    </xf>
    <xf numFmtId="49" fontId="9" fillId="2" borderId="3" xfId="2" applyNumberFormat="1" applyFont="1" applyFill="1" applyBorder="1" applyAlignment="1" applyProtection="1">
      <alignment horizontal="center" vertical="center" wrapText="1"/>
      <protection locked="0"/>
    </xf>
    <xf numFmtId="9" fontId="9" fillId="4" borderId="3" xfId="2" applyNumberFormat="1" applyFont="1" applyFill="1" applyBorder="1" applyAlignment="1" applyProtection="1">
      <alignment horizontal="center" vertical="center" wrapText="1"/>
      <protection locked="0"/>
    </xf>
    <xf numFmtId="9" fontId="21" fillId="4" borderId="3" xfId="2" applyNumberFormat="1" applyFont="1" applyFill="1" applyBorder="1" applyAlignment="1" applyProtection="1">
      <alignment horizontal="center" vertical="center" wrapText="1"/>
      <protection locked="0"/>
    </xf>
    <xf numFmtId="9" fontId="21" fillId="2" borderId="3" xfId="2" applyNumberFormat="1" applyFont="1" applyFill="1" applyBorder="1" applyAlignment="1" applyProtection="1">
      <alignment horizontal="center" vertical="center" wrapText="1"/>
      <protection locked="0"/>
    </xf>
    <xf numFmtId="165" fontId="20" fillId="4" borderId="3" xfId="5" applyFont="1" applyFill="1" applyBorder="1" applyAlignment="1">
      <alignment horizontal="center" vertical="center" wrapText="1"/>
    </xf>
    <xf numFmtId="168" fontId="9" fillId="4" borderId="3" xfId="2" applyNumberFormat="1" applyFont="1" applyFill="1" applyBorder="1" applyAlignment="1" applyProtection="1">
      <alignment horizontal="center" vertical="center" wrapText="1"/>
      <protection locked="0"/>
    </xf>
    <xf numFmtId="14" fontId="9" fillId="4" borderId="3" xfId="2" applyNumberFormat="1" applyFont="1" applyFill="1" applyBorder="1" applyAlignment="1">
      <alignment horizontal="center" vertical="center" wrapText="1"/>
    </xf>
    <xf numFmtId="14" fontId="9" fillId="2" borderId="3" xfId="2" applyNumberFormat="1" applyFont="1" applyFill="1" applyBorder="1" applyAlignment="1">
      <alignment horizontal="center" vertical="center" wrapText="1"/>
    </xf>
    <xf numFmtId="9" fontId="9" fillId="2" borderId="3" xfId="2" applyNumberFormat="1" applyFont="1" applyFill="1" applyBorder="1" applyAlignment="1">
      <alignment horizontal="center" vertical="center" wrapText="1"/>
    </xf>
    <xf numFmtId="0" fontId="18" fillId="2" borderId="3" xfId="7" applyFont="1" applyFill="1" applyBorder="1" applyAlignment="1" applyProtection="1">
      <alignment horizontal="center" vertical="center" wrapText="1"/>
      <protection locked="0"/>
    </xf>
    <xf numFmtId="168" fontId="18" fillId="2" borderId="3" xfId="9" applyNumberFormat="1" applyFont="1" applyFill="1" applyBorder="1" applyAlignment="1" applyProtection="1">
      <alignment horizontal="center" vertical="center" wrapText="1"/>
      <protection locked="0"/>
    </xf>
    <xf numFmtId="0" fontId="18" fillId="4" borderId="3" xfId="7" applyFont="1" applyFill="1" applyBorder="1" applyAlignment="1" applyProtection="1">
      <alignment horizontal="center" vertical="center" wrapText="1"/>
      <protection locked="0"/>
    </xf>
    <xf numFmtId="168" fontId="18" fillId="4" borderId="3" xfId="9" applyNumberFormat="1" applyFont="1" applyFill="1" applyBorder="1" applyAlignment="1" applyProtection="1">
      <alignment horizontal="center" vertical="center" wrapText="1"/>
      <protection locked="0"/>
    </xf>
    <xf numFmtId="49" fontId="18" fillId="2" borderId="3" xfId="7" applyNumberFormat="1" applyFont="1" applyFill="1" applyBorder="1" applyAlignment="1" applyProtection="1">
      <alignment horizontal="center" vertical="center" wrapText="1"/>
      <protection locked="0"/>
    </xf>
    <xf numFmtId="0" fontId="18" fillId="4" borderId="3" xfId="7" applyFont="1" applyFill="1" applyBorder="1" applyAlignment="1">
      <alignment horizontal="center" vertical="center" wrapText="1"/>
    </xf>
    <xf numFmtId="49" fontId="18" fillId="4" borderId="3" xfId="7" applyNumberFormat="1" applyFont="1" applyFill="1" applyBorder="1" applyAlignment="1" applyProtection="1">
      <alignment horizontal="center" vertical="center" wrapText="1"/>
      <protection locked="0"/>
    </xf>
    <xf numFmtId="0" fontId="18" fillId="2" borderId="3" xfId="7" applyFont="1" applyFill="1" applyBorder="1" applyAlignment="1">
      <alignment horizontal="center" vertical="center" wrapText="1"/>
    </xf>
    <xf numFmtId="168" fontId="18" fillId="4" borderId="3" xfId="6" applyNumberFormat="1" applyFont="1" applyFill="1" applyBorder="1" applyAlignment="1" applyProtection="1">
      <alignment horizontal="center" vertical="center" wrapText="1"/>
      <protection locked="0"/>
    </xf>
    <xf numFmtId="168" fontId="18" fillId="2" borderId="3" xfId="6" applyNumberFormat="1" applyFont="1" applyFill="1" applyBorder="1" applyAlignment="1" applyProtection="1">
      <alignment horizontal="center" vertical="center" wrapText="1"/>
      <protection locked="0"/>
    </xf>
    <xf numFmtId="9" fontId="14" fillId="2" borderId="3" xfId="3" applyFont="1" applyFill="1" applyBorder="1" applyAlignment="1" applyProtection="1">
      <alignment horizontal="center" vertical="center" wrapText="1"/>
      <protection locked="0"/>
    </xf>
    <xf numFmtId="9" fontId="18" fillId="4" borderId="3" xfId="0" applyNumberFormat="1" applyFont="1" applyFill="1" applyBorder="1" applyAlignment="1">
      <alignment horizontal="center" vertical="center" wrapText="1"/>
    </xf>
    <xf numFmtId="0" fontId="18" fillId="4" borderId="3" xfId="0" applyFont="1" applyFill="1" applyBorder="1" applyAlignment="1">
      <alignment horizontal="center" vertical="center" wrapText="1"/>
    </xf>
    <xf numFmtId="168" fontId="18" fillId="4" borderId="3" xfId="0" applyNumberFormat="1" applyFont="1" applyFill="1" applyBorder="1" applyAlignment="1">
      <alignment horizontal="center" vertical="center" wrapText="1"/>
    </xf>
    <xf numFmtId="1" fontId="17" fillId="4" borderId="3" xfId="0" applyNumberFormat="1" applyFont="1" applyFill="1" applyBorder="1" applyAlignment="1">
      <alignment horizontal="center" vertical="center" wrapText="1"/>
    </xf>
    <xf numFmtId="0" fontId="9" fillId="0" borderId="0" xfId="0" applyFont="1" applyAlignment="1">
      <alignment horizontal="center" vertical="center" wrapText="1"/>
    </xf>
    <xf numFmtId="0" fontId="7" fillId="4" borderId="3" xfId="1" applyFont="1" applyFill="1" applyBorder="1" applyAlignment="1" applyProtection="1">
      <alignment horizontal="center" vertical="center" wrapText="1"/>
      <protection locked="0"/>
    </xf>
    <xf numFmtId="0" fontId="7" fillId="2" borderId="3" xfId="2" applyFont="1" applyFill="1" applyBorder="1" applyAlignment="1">
      <alignment horizontal="center" vertical="center" wrapText="1"/>
    </xf>
    <xf numFmtId="0" fontId="7" fillId="4" borderId="3" xfId="2" applyFont="1" applyFill="1" applyBorder="1" applyAlignment="1">
      <alignment horizontal="center" vertical="center" wrapText="1"/>
    </xf>
    <xf numFmtId="0" fontId="7" fillId="4" borderId="3" xfId="0" applyFont="1" applyFill="1" applyBorder="1" applyAlignment="1">
      <alignment horizontal="center" vertical="center" wrapText="1"/>
    </xf>
    <xf numFmtId="42" fontId="7" fillId="4" borderId="3" xfId="14" applyFont="1" applyFill="1" applyBorder="1" applyAlignment="1">
      <alignment horizontal="center" vertical="center"/>
    </xf>
    <xf numFmtId="165" fontId="7" fillId="4" borderId="3" xfId="5" applyFont="1" applyFill="1" applyBorder="1" applyAlignment="1" applyProtection="1">
      <alignment horizontal="center" vertical="center" wrapText="1"/>
      <protection locked="0"/>
    </xf>
    <xf numFmtId="0" fontId="7" fillId="2" borderId="3" xfId="0" applyFont="1" applyFill="1" applyBorder="1" applyAlignment="1">
      <alignment horizontal="center" vertical="center"/>
    </xf>
    <xf numFmtId="42" fontId="7" fillId="2" borderId="3" xfId="14" applyFont="1" applyFill="1" applyBorder="1" applyAlignment="1">
      <alignment horizontal="center" vertical="center"/>
    </xf>
    <xf numFmtId="165" fontId="7" fillId="4" borderId="3" xfId="5" applyFont="1" applyFill="1" applyBorder="1" applyAlignment="1">
      <alignment horizontal="center" vertical="center"/>
    </xf>
    <xf numFmtId="0" fontId="7" fillId="2" borderId="3" xfId="0" applyFont="1" applyFill="1" applyBorder="1" applyAlignment="1">
      <alignment horizontal="center" vertical="center" wrapText="1"/>
    </xf>
    <xf numFmtId="165" fontId="7" fillId="2" borderId="3" xfId="5" applyFont="1" applyFill="1" applyBorder="1" applyAlignment="1">
      <alignment horizontal="center" vertical="center"/>
    </xf>
    <xf numFmtId="0" fontId="7" fillId="4" borderId="3" xfId="2" applyFont="1" applyFill="1" applyBorder="1" applyAlignment="1" applyProtection="1">
      <alignment horizontal="center" vertical="center" wrapText="1"/>
      <protection locked="0"/>
    </xf>
    <xf numFmtId="0" fontId="7" fillId="2" borderId="3" xfId="2" applyFont="1" applyFill="1" applyBorder="1" applyAlignment="1" applyProtection="1">
      <alignment horizontal="center" vertical="center" wrapText="1"/>
      <protection locked="0"/>
    </xf>
    <xf numFmtId="0" fontId="17" fillId="4" borderId="3" xfId="0" applyFont="1" applyFill="1" applyBorder="1" applyAlignment="1">
      <alignment horizontal="center" vertical="center" wrapText="1"/>
    </xf>
    <xf numFmtId="0" fontId="14" fillId="2" borderId="3" xfId="7" applyFont="1" applyFill="1" applyBorder="1" applyAlignment="1" applyProtection="1">
      <alignment horizontal="center" vertical="center" wrapText="1"/>
      <protection locked="0"/>
    </xf>
    <xf numFmtId="0" fontId="17" fillId="4"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4" borderId="3" xfId="0" applyFont="1" applyFill="1" applyBorder="1" applyAlignment="1">
      <alignment horizontal="center" vertical="center"/>
    </xf>
    <xf numFmtId="9" fontId="19" fillId="2" borderId="3" xfId="8" applyFont="1" applyFill="1" applyBorder="1" applyAlignment="1" applyProtection="1">
      <alignment horizontal="center" vertical="center" wrapText="1"/>
    </xf>
    <xf numFmtId="166" fontId="17" fillId="4" borderId="3" xfId="15" applyNumberFormat="1" applyFont="1" applyFill="1" applyBorder="1" applyAlignment="1">
      <alignment horizontal="center" vertical="center"/>
    </xf>
    <xf numFmtId="166" fontId="17" fillId="2" borderId="3" xfId="15" applyNumberFormat="1" applyFont="1" applyFill="1" applyBorder="1" applyAlignment="1">
      <alignment horizontal="center" vertical="center"/>
    </xf>
    <xf numFmtId="0" fontId="10" fillId="2" borderId="3" xfId="2" applyFont="1" applyFill="1" applyBorder="1" applyAlignment="1" applyProtection="1">
      <alignment horizontal="center" vertical="center" wrapText="1"/>
      <protection locked="0"/>
    </xf>
    <xf numFmtId="9" fontId="9" fillId="2" borderId="3" xfId="4" applyFont="1" applyFill="1" applyBorder="1" applyAlignment="1" applyProtection="1">
      <alignment horizontal="center" vertical="center" wrapText="1"/>
      <protection locked="0"/>
    </xf>
    <xf numFmtId="0" fontId="9" fillId="2" borderId="3" xfId="2" applyFont="1" applyFill="1" applyBorder="1" applyAlignment="1" applyProtection="1">
      <alignment horizontal="center" vertical="center" wrapText="1"/>
      <protection locked="0"/>
    </xf>
    <xf numFmtId="0" fontId="9" fillId="2" borderId="3" xfId="2" applyFont="1" applyFill="1" applyBorder="1" applyAlignment="1">
      <alignment horizontal="center" vertical="center" wrapText="1"/>
    </xf>
    <xf numFmtId="9" fontId="9" fillId="4" borderId="3" xfId="4" applyFont="1" applyFill="1" applyBorder="1" applyAlignment="1" applyProtection="1">
      <alignment horizontal="center" vertical="center" wrapText="1"/>
      <protection locked="0"/>
    </xf>
    <xf numFmtId="0" fontId="9" fillId="4" borderId="3" xfId="2" applyFont="1" applyFill="1" applyBorder="1" applyAlignment="1" applyProtection="1">
      <alignment horizontal="center" vertical="center" wrapText="1"/>
      <protection locked="0"/>
    </xf>
    <xf numFmtId="0" fontId="9" fillId="4" borderId="3" xfId="2"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165" fontId="7" fillId="4" borderId="3" xfId="5" applyFont="1" applyFill="1" applyBorder="1" applyAlignment="1">
      <alignment horizontal="center" vertical="center" wrapText="1"/>
    </xf>
    <xf numFmtId="165" fontId="7" fillId="2" borderId="3" xfId="5" applyFont="1" applyFill="1" applyBorder="1" applyAlignment="1">
      <alignment horizontal="center" vertical="center" wrapText="1"/>
    </xf>
    <xf numFmtId="0" fontId="14" fillId="4" borderId="3" xfId="0" applyFont="1" applyFill="1" applyBorder="1" applyAlignment="1" applyProtection="1">
      <alignment horizontal="center" vertical="center" wrapText="1"/>
      <protection locked="0"/>
    </xf>
    <xf numFmtId="9" fontId="18" fillId="4" borderId="3" xfId="0" applyNumberFormat="1"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9" fontId="18" fillId="2" borderId="3" xfId="0" applyNumberFormat="1" applyFont="1" applyFill="1" applyBorder="1" applyAlignment="1" applyProtection="1">
      <alignment horizontal="center" vertical="center" wrapText="1"/>
      <protection locked="0"/>
    </xf>
    <xf numFmtId="0" fontId="17" fillId="2" borderId="3" xfId="0" applyFont="1" applyFill="1" applyBorder="1" applyAlignment="1">
      <alignment horizontal="center" vertical="center" wrapText="1"/>
    </xf>
    <xf numFmtId="9" fontId="21" fillId="2" borderId="3" xfId="4" applyFont="1" applyFill="1" applyBorder="1" applyAlignment="1" applyProtection="1">
      <alignment horizontal="center" vertical="center" wrapText="1"/>
      <protection locked="0"/>
    </xf>
    <xf numFmtId="0" fontId="20" fillId="2" borderId="3" xfId="2" applyFont="1" applyFill="1" applyBorder="1" applyAlignment="1">
      <alignment horizontal="center" vertical="center" wrapText="1"/>
    </xf>
    <xf numFmtId="42" fontId="20" fillId="2" borderId="3" xfId="2" applyNumberFormat="1" applyFont="1" applyFill="1" applyBorder="1" applyAlignment="1">
      <alignment horizontal="center" vertical="center"/>
    </xf>
    <xf numFmtId="9" fontId="21" fillId="4" borderId="3" xfId="4" applyFont="1" applyFill="1" applyBorder="1" applyAlignment="1" applyProtection="1">
      <alignment horizontal="center" vertical="center" wrapText="1"/>
      <protection locked="0"/>
    </xf>
    <xf numFmtId="0" fontId="20" fillId="4" borderId="3" xfId="2" applyFont="1" applyFill="1" applyBorder="1" applyAlignment="1">
      <alignment horizontal="center" vertical="center"/>
    </xf>
    <xf numFmtId="0" fontId="20" fillId="4" borderId="3" xfId="2" applyFont="1" applyFill="1" applyBorder="1" applyAlignment="1">
      <alignment horizontal="center" vertical="center" wrapText="1"/>
    </xf>
    <xf numFmtId="42" fontId="20" fillId="4" borderId="3" xfId="2" applyNumberFormat="1" applyFont="1" applyFill="1" applyBorder="1" applyAlignment="1">
      <alignment horizontal="center" vertical="center"/>
    </xf>
    <xf numFmtId="42" fontId="20" fillId="4" borderId="3" xfId="2" applyNumberFormat="1" applyFont="1" applyFill="1" applyBorder="1" applyAlignment="1">
      <alignment horizontal="center" vertical="center" wrapText="1"/>
    </xf>
    <xf numFmtId="9" fontId="18" fillId="2" borderId="3" xfId="2" applyNumberFormat="1" applyFont="1" applyFill="1" applyBorder="1" applyAlignment="1" applyProtection="1">
      <alignment horizontal="center" vertical="center" wrapText="1"/>
      <protection locked="0"/>
    </xf>
    <xf numFmtId="9" fontId="18" fillId="4" borderId="3" xfId="2" applyNumberFormat="1" applyFont="1" applyFill="1" applyBorder="1" applyAlignment="1" applyProtection="1">
      <alignment horizontal="center" vertical="center" wrapText="1"/>
      <protection locked="0"/>
    </xf>
    <xf numFmtId="0" fontId="9" fillId="2" borderId="3" xfId="1" applyFont="1" applyFill="1" applyBorder="1" applyAlignment="1" applyProtection="1">
      <alignment horizontal="center" vertical="center" wrapText="1"/>
      <protection locked="0"/>
    </xf>
    <xf numFmtId="0" fontId="21" fillId="4" borderId="3" xfId="1" applyFont="1" applyFill="1" applyBorder="1" applyAlignment="1" applyProtection="1">
      <alignment horizontal="center" vertical="center" wrapText="1"/>
      <protection locked="0"/>
    </xf>
    <xf numFmtId="0" fontId="20" fillId="4" borderId="3" xfId="2" applyFont="1" applyFill="1" applyBorder="1" applyAlignment="1" applyProtection="1">
      <alignment horizontal="center" vertical="center" wrapText="1"/>
      <protection locked="0"/>
    </xf>
    <xf numFmtId="0" fontId="21" fillId="2" borderId="3" xfId="1" applyFont="1" applyFill="1" applyBorder="1" applyAlignment="1" applyProtection="1">
      <alignment horizontal="center" vertical="center" wrapText="1"/>
      <protection locked="0"/>
    </xf>
    <xf numFmtId="42" fontId="7" fillId="4" borderId="3" xfId="14" applyFont="1" applyFill="1" applyBorder="1" applyAlignment="1">
      <alignment horizontal="center" vertical="center" wrapText="1"/>
    </xf>
    <xf numFmtId="0" fontId="14" fillId="4" borderId="3" xfId="7" applyFont="1" applyFill="1" applyBorder="1" applyAlignment="1" applyProtection="1">
      <alignment horizontal="center" vertical="center" wrapText="1"/>
      <protection locked="0"/>
    </xf>
    <xf numFmtId="172" fontId="22" fillId="2" borderId="3" xfId="16" applyNumberFormat="1" applyFont="1" applyFill="1" applyBorder="1" applyAlignment="1" applyProtection="1">
      <alignment horizontal="center" vertical="center" wrapText="1"/>
    </xf>
    <xf numFmtId="0" fontId="23" fillId="2" borderId="3" xfId="0" applyFont="1" applyFill="1" applyBorder="1" applyAlignment="1">
      <alignment horizontal="center" vertical="center" wrapText="1"/>
    </xf>
    <xf numFmtId="172" fontId="19" fillId="2" borderId="3" xfId="16" applyNumberFormat="1" applyFont="1" applyFill="1" applyBorder="1" applyAlignment="1" applyProtection="1">
      <alignment horizontal="center" vertical="center" wrapText="1"/>
    </xf>
    <xf numFmtId="0" fontId="23" fillId="4" borderId="3" xfId="0" applyFont="1" applyFill="1" applyBorder="1" applyAlignment="1">
      <alignment horizontal="center" vertical="center" wrapText="1"/>
    </xf>
    <xf numFmtId="172" fontId="19" fillId="4" borderId="3" xfId="16" applyNumberFormat="1" applyFont="1" applyFill="1" applyBorder="1" applyAlignment="1" applyProtection="1">
      <alignment horizontal="center" vertical="center" wrapText="1"/>
    </xf>
    <xf numFmtId="172" fontId="22" fillId="4" borderId="3" xfId="16" applyNumberFormat="1" applyFont="1" applyFill="1" applyBorder="1" applyAlignment="1" applyProtection="1">
      <alignment horizontal="center" vertical="center" wrapText="1"/>
    </xf>
    <xf numFmtId="9" fontId="19" fillId="4" borderId="3" xfId="8" applyFont="1" applyFill="1" applyBorder="1" applyAlignment="1" applyProtection="1">
      <alignment horizontal="center" vertical="center" wrapText="1"/>
    </xf>
    <xf numFmtId="172" fontId="24" fillId="2" borderId="3" xfId="16" applyNumberFormat="1" applyFont="1" applyFill="1" applyBorder="1" applyAlignment="1" applyProtection="1">
      <alignment horizontal="center" vertical="center" wrapText="1"/>
    </xf>
    <xf numFmtId="9" fontId="18" fillId="4" borderId="3" xfId="3" applyFont="1" applyFill="1" applyBorder="1" applyAlignment="1" applyProtection="1">
      <alignment horizontal="center" vertical="center" wrapText="1"/>
      <protection locked="0"/>
    </xf>
    <xf numFmtId="9" fontId="18" fillId="2" borderId="3" xfId="3" applyFont="1" applyFill="1" applyBorder="1" applyAlignment="1" applyProtection="1">
      <alignment horizontal="center" vertical="center" wrapText="1"/>
      <protection locked="0"/>
    </xf>
    <xf numFmtId="0" fontId="18" fillId="4" borderId="3" xfId="0"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center" wrapText="1"/>
      <protection locked="0"/>
    </xf>
    <xf numFmtId="0" fontId="10" fillId="0" borderId="0" xfId="0" applyFont="1" applyAlignment="1">
      <alignment vertical="center"/>
    </xf>
    <xf numFmtId="0" fontId="8" fillId="0" borderId="2" xfId="0" applyFont="1" applyBorder="1" applyAlignment="1">
      <alignment horizontal="center" vertical="center" wrapText="1"/>
    </xf>
    <xf numFmtId="9" fontId="10" fillId="0" borderId="3" xfId="4" applyFont="1" applyFill="1" applyBorder="1" applyAlignment="1" applyProtection="1">
      <alignment horizontal="center" vertical="center" wrapText="1"/>
      <protection locked="0"/>
    </xf>
    <xf numFmtId="9" fontId="14" fillId="0" borderId="3" xfId="0" applyNumberFormat="1" applyFont="1" applyBorder="1" applyAlignment="1" applyProtection="1">
      <alignment horizontal="center" vertical="center" wrapText="1"/>
      <protection locked="0"/>
    </xf>
    <xf numFmtId="9" fontId="15" fillId="0" borderId="3" xfId="4" applyFont="1" applyFill="1" applyBorder="1" applyAlignment="1" applyProtection="1">
      <alignment horizontal="center" vertical="center" wrapText="1"/>
      <protection locked="0"/>
    </xf>
    <xf numFmtId="9" fontId="14" fillId="0" borderId="3" xfId="2" applyNumberFormat="1" applyFont="1" applyBorder="1" applyAlignment="1" applyProtection="1">
      <alignment horizontal="center" vertical="center" wrapText="1"/>
      <protection locked="0"/>
    </xf>
    <xf numFmtId="9" fontId="10" fillId="0" borderId="3" xfId="1" applyNumberFormat="1" applyFont="1" applyBorder="1" applyAlignment="1" applyProtection="1">
      <alignment horizontal="center" vertical="center" wrapText="1"/>
      <protection locked="0"/>
    </xf>
    <xf numFmtId="9" fontId="10" fillId="0" borderId="3" xfId="2" applyNumberFormat="1" applyFont="1" applyBorder="1" applyAlignment="1">
      <alignment horizontal="center" vertical="center" wrapText="1"/>
    </xf>
    <xf numFmtId="9" fontId="15" fillId="0" borderId="3" xfId="1" applyNumberFormat="1" applyFont="1" applyBorder="1" applyAlignment="1" applyProtection="1">
      <alignment horizontal="center" vertical="center" wrapText="1"/>
      <protection locked="0"/>
    </xf>
    <xf numFmtId="9" fontId="14" fillId="0" borderId="3" xfId="8" applyFont="1" applyBorder="1" applyAlignment="1" applyProtection="1">
      <alignment horizontal="center" vertical="center" wrapText="1"/>
      <protection locked="0"/>
    </xf>
    <xf numFmtId="9" fontId="14" fillId="0" borderId="3" xfId="3" applyFont="1" applyFill="1" applyBorder="1" applyAlignment="1" applyProtection="1">
      <alignment horizontal="center" vertical="center" wrapText="1"/>
      <protection locked="0"/>
    </xf>
    <xf numFmtId="9" fontId="14" fillId="0" borderId="3" xfId="0" applyNumberFormat="1" applyFont="1" applyBorder="1" applyAlignment="1">
      <alignment horizontal="center" vertical="center" wrapText="1"/>
    </xf>
    <xf numFmtId="0" fontId="15" fillId="0" borderId="9" xfId="1" applyFont="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hidden="1"/>
    </xf>
    <xf numFmtId="0" fontId="27" fillId="5" borderId="3" xfId="0" applyFont="1" applyFill="1" applyBorder="1" applyAlignment="1">
      <alignment horizontal="center" vertical="center"/>
    </xf>
    <xf numFmtId="0" fontId="26" fillId="0" borderId="4" xfId="0" applyFont="1" applyBorder="1" applyAlignment="1">
      <alignment vertical="center"/>
    </xf>
    <xf numFmtId="0" fontId="28" fillId="0" borderId="0" xfId="0" applyFont="1" applyAlignment="1">
      <alignment horizontal="center" vertical="center"/>
    </xf>
    <xf numFmtId="0" fontId="29" fillId="0" borderId="1" xfId="0" applyFont="1" applyBorder="1" applyAlignment="1" applyProtection="1">
      <alignment horizontal="center" vertical="center" wrapText="1"/>
      <protection locked="0"/>
    </xf>
    <xf numFmtId="0" fontId="30" fillId="15" borderId="9" xfId="0" applyFont="1" applyFill="1" applyBorder="1" applyAlignment="1" applyProtection="1">
      <alignment horizontal="center" vertical="center" wrapText="1"/>
      <protection locked="0"/>
    </xf>
    <xf numFmtId="0" fontId="30" fillId="15" borderId="9" xfId="1" applyFont="1" applyFill="1" applyBorder="1" applyAlignment="1" applyProtection="1">
      <alignment horizontal="center" vertical="center" wrapText="1"/>
      <protection locked="0"/>
    </xf>
    <xf numFmtId="168" fontId="30" fillId="15" borderId="9" xfId="1" applyNumberFormat="1" applyFont="1" applyFill="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15" fillId="0" borderId="9" xfId="0" applyFont="1" applyBorder="1" applyAlignment="1" applyProtection="1">
      <alignment horizontal="center" vertical="center" wrapText="1"/>
      <protection locked="0"/>
    </xf>
    <xf numFmtId="9" fontId="9" fillId="0" borderId="3" xfId="4" applyFont="1" applyFill="1" applyBorder="1" applyAlignment="1" applyProtection="1">
      <alignment horizontal="center" vertical="center" wrapText="1"/>
      <protection locked="0"/>
    </xf>
    <xf numFmtId="9" fontId="18" fillId="0" borderId="3" xfId="0" applyNumberFormat="1" applyFont="1" applyBorder="1" applyAlignment="1" applyProtection="1">
      <alignment horizontal="center" vertical="center" wrapText="1"/>
      <protection locked="0"/>
    </xf>
    <xf numFmtId="9" fontId="21" fillId="0" borderId="3" xfId="4" applyFont="1" applyFill="1" applyBorder="1" applyAlignment="1" applyProtection="1">
      <alignment horizontal="center" vertical="center" wrapText="1"/>
      <protection locked="0"/>
    </xf>
    <xf numFmtId="9" fontId="18" fillId="0" borderId="3" xfId="2" applyNumberFormat="1" applyFont="1" applyBorder="1" applyAlignment="1" applyProtection="1">
      <alignment horizontal="center" vertical="center" wrapText="1"/>
      <protection locked="0"/>
    </xf>
    <xf numFmtId="9" fontId="18" fillId="0" borderId="3" xfId="8" applyFont="1" applyBorder="1" applyAlignment="1" applyProtection="1">
      <alignment horizontal="center" vertical="center" wrapText="1"/>
      <protection locked="0"/>
    </xf>
    <xf numFmtId="0" fontId="18" fillId="0" borderId="3" xfId="7" applyFont="1" applyBorder="1" applyAlignment="1">
      <alignment horizontal="center" vertical="center" wrapText="1"/>
    </xf>
    <xf numFmtId="9" fontId="18" fillId="0" borderId="4" xfId="8" applyFont="1" applyBorder="1" applyAlignment="1" applyProtection="1">
      <alignment horizontal="center" vertical="center" wrapText="1"/>
      <protection locked="0"/>
    </xf>
    <xf numFmtId="9" fontId="18" fillId="0" borderId="6" xfId="8" applyFont="1" applyBorder="1" applyAlignment="1" applyProtection="1">
      <alignment horizontal="center" vertical="center" wrapText="1"/>
      <protection locked="0"/>
    </xf>
    <xf numFmtId="9" fontId="18" fillId="0" borderId="3" xfId="3" applyFont="1" applyFill="1" applyBorder="1" applyAlignment="1" applyProtection="1">
      <alignment horizontal="center" vertical="center" wrapText="1"/>
      <protection locked="0"/>
    </xf>
    <xf numFmtId="0" fontId="31" fillId="17" borderId="9" xfId="0" applyFont="1" applyFill="1" applyBorder="1" applyAlignment="1" applyProtection="1">
      <alignment horizontal="center" vertical="center" wrapText="1"/>
      <protection locked="0"/>
    </xf>
    <xf numFmtId="0" fontId="29" fillId="18" borderId="10" xfId="0" applyFont="1" applyFill="1" applyBorder="1" applyAlignment="1" applyProtection="1">
      <alignment horizontal="center" vertical="center" wrapText="1"/>
      <protection locked="0"/>
    </xf>
    <xf numFmtId="0" fontId="15" fillId="19" borderId="1" xfId="0" applyFont="1" applyFill="1" applyBorder="1" applyAlignment="1" applyProtection="1">
      <alignment horizontal="center" vertical="center" wrapText="1"/>
      <protection locked="0"/>
    </xf>
    <xf numFmtId="0" fontId="26" fillId="0" borderId="4" xfId="0" applyFont="1" applyBorder="1" applyAlignment="1">
      <alignment horizontal="center" vertical="center"/>
    </xf>
    <xf numFmtId="0" fontId="18" fillId="2" borderId="3" xfId="0" applyFont="1" applyFill="1" applyBorder="1" applyAlignment="1">
      <alignment horizontal="center" vertical="center"/>
    </xf>
    <xf numFmtId="0" fontId="18" fillId="2" borderId="3" xfId="0" applyFont="1" applyFill="1" applyBorder="1" applyAlignment="1">
      <alignment horizontal="center" vertical="center" wrapText="1"/>
    </xf>
    <xf numFmtId="0" fontId="32" fillId="0" borderId="0" xfId="0" applyFont="1" applyAlignment="1">
      <alignment horizontal="center" vertical="center" wrapText="1"/>
    </xf>
    <xf numFmtId="0" fontId="33" fillId="2" borderId="3" xfId="22" applyFont="1" applyFill="1" applyBorder="1" applyAlignment="1">
      <alignment horizontal="center" vertical="center" wrapText="1"/>
    </xf>
    <xf numFmtId="0" fontId="9" fillId="9" borderId="3" xfId="0" applyFont="1" applyFill="1" applyBorder="1" applyAlignment="1">
      <alignment horizontal="center" vertical="center" wrapText="1"/>
    </xf>
    <xf numFmtId="0" fontId="18" fillId="21" borderId="22" xfId="0" applyFont="1" applyFill="1" applyBorder="1" applyAlignment="1">
      <alignment horizontal="center" vertical="center" wrapText="1"/>
    </xf>
    <xf numFmtId="0" fontId="18" fillId="21" borderId="23" xfId="0" applyFont="1" applyFill="1" applyBorder="1" applyAlignment="1">
      <alignment horizontal="center" vertical="center" wrapText="1"/>
    </xf>
    <xf numFmtId="0" fontId="18" fillId="21" borderId="2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8" fillId="20" borderId="24"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4" borderId="3" xfId="0" applyFont="1" applyFill="1" applyBorder="1" applyAlignment="1">
      <alignment horizontal="left" vertical="center" wrapText="1"/>
    </xf>
    <xf numFmtId="9" fontId="9" fillId="2" borderId="3" xfId="4" applyFont="1" applyFill="1" applyBorder="1" applyAlignment="1">
      <alignment horizontal="center" vertical="center"/>
    </xf>
    <xf numFmtId="9" fontId="9" fillId="2" borderId="3" xfId="4" applyFont="1" applyFill="1" applyBorder="1" applyAlignment="1">
      <alignment horizontal="center" vertical="center" wrapText="1"/>
    </xf>
    <xf numFmtId="9" fontId="9" fillId="4" borderId="3" xfId="4" applyFont="1" applyFill="1" applyBorder="1" applyAlignment="1">
      <alignment horizontal="center" vertical="center"/>
    </xf>
    <xf numFmtId="9" fontId="9" fillId="4" borderId="3" xfId="4" applyFont="1" applyFill="1" applyBorder="1" applyAlignment="1">
      <alignment horizontal="center" vertical="center" wrapText="1"/>
    </xf>
    <xf numFmtId="9" fontId="33" fillId="2" borderId="3" xfId="22" applyNumberFormat="1" applyFont="1" applyFill="1" applyBorder="1" applyAlignment="1">
      <alignment horizontal="center" vertical="center" wrapText="1"/>
    </xf>
    <xf numFmtId="9" fontId="35" fillId="2" borderId="3" xfId="22" applyNumberFormat="1" applyFont="1" applyFill="1" applyBorder="1" applyAlignment="1">
      <alignment horizontal="center" vertical="center" wrapText="1"/>
    </xf>
    <xf numFmtId="9" fontId="9" fillId="2" borderId="3" xfId="22" applyNumberFormat="1" applyFont="1" applyFill="1" applyBorder="1" applyAlignment="1">
      <alignment horizontal="center" vertical="center" wrapText="1"/>
    </xf>
    <xf numFmtId="0" fontId="35" fillId="2" borderId="3" xfId="21" applyFont="1" applyFill="1" applyBorder="1" applyAlignment="1">
      <alignment horizontal="center" vertical="center" wrapText="1"/>
    </xf>
    <xf numFmtId="0" fontId="9" fillId="2" borderId="3" xfId="21" applyFont="1" applyFill="1" applyBorder="1" applyAlignment="1">
      <alignment horizontal="center" vertical="center" wrapText="1"/>
    </xf>
    <xf numFmtId="0" fontId="35" fillId="4" borderId="3" xfId="21" applyFont="1" applyFill="1" applyBorder="1" applyAlignment="1">
      <alignment horizontal="center" vertical="center" wrapText="1"/>
    </xf>
    <xf numFmtId="0" fontId="9" fillId="4" borderId="3" xfId="21" applyFont="1" applyFill="1" applyBorder="1" applyAlignment="1">
      <alignment horizontal="center" vertical="center" wrapText="1"/>
    </xf>
    <xf numFmtId="0" fontId="18" fillId="2" borderId="3" xfId="2"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3" xfId="0" applyFont="1" applyFill="1" applyBorder="1" applyAlignment="1">
      <alignment horizontal="justify" vertical="top" wrapText="1"/>
    </xf>
    <xf numFmtId="0" fontId="21" fillId="4" borderId="3" xfId="2" applyFont="1" applyFill="1" applyBorder="1" applyAlignment="1">
      <alignment horizontal="justify" vertical="center" wrapText="1"/>
    </xf>
    <xf numFmtId="0" fontId="21" fillId="10" borderId="3" xfId="2" applyFont="1" applyFill="1" applyBorder="1" applyAlignment="1">
      <alignment horizontal="center" vertical="center" wrapText="1"/>
    </xf>
    <xf numFmtId="0" fontId="9" fillId="10" borderId="3" xfId="2" applyFont="1" applyFill="1" applyBorder="1" applyAlignment="1">
      <alignment horizontal="center" vertical="center" wrapText="1"/>
    </xf>
    <xf numFmtId="9" fontId="21" fillId="2" borderId="3" xfId="4" applyFont="1" applyFill="1" applyBorder="1" applyAlignment="1">
      <alignment horizontal="center" vertical="center" wrapText="1"/>
    </xf>
    <xf numFmtId="9" fontId="21" fillId="4" borderId="3" xfId="4" applyFont="1" applyFill="1" applyBorder="1" applyAlignment="1">
      <alignment horizontal="center" vertical="center" wrapText="1"/>
    </xf>
    <xf numFmtId="9" fontId="21" fillId="9" borderId="3" xfId="4" applyFont="1" applyFill="1" applyBorder="1" applyAlignment="1">
      <alignment horizontal="center" vertical="center" wrapText="1"/>
    </xf>
    <xf numFmtId="9" fontId="21" fillId="2" borderId="3" xfId="3" applyFont="1" applyFill="1" applyBorder="1" applyAlignment="1">
      <alignment horizontal="center" vertical="center" wrapText="1"/>
    </xf>
    <xf numFmtId="9" fontId="9" fillId="2" borderId="3" xfId="3" applyFont="1" applyFill="1" applyBorder="1" applyAlignment="1">
      <alignment horizontal="center" vertical="center" wrapText="1"/>
    </xf>
    <xf numFmtId="9" fontId="9" fillId="5" borderId="3" xfId="4" applyFont="1" applyFill="1" applyBorder="1" applyAlignment="1">
      <alignment horizontal="center" vertical="center"/>
    </xf>
    <xf numFmtId="0" fontId="9" fillId="2" borderId="3" xfId="0" applyFont="1" applyFill="1" applyBorder="1" applyAlignment="1">
      <alignment vertical="center" wrapText="1"/>
    </xf>
    <xf numFmtId="9" fontId="9" fillId="5" borderId="3" xfId="2" applyNumberFormat="1" applyFont="1" applyFill="1" applyBorder="1" applyAlignment="1">
      <alignment horizontal="center" vertical="center"/>
    </xf>
    <xf numFmtId="0" fontId="9" fillId="4" borderId="3" xfId="0" applyFont="1" applyFill="1" applyBorder="1" applyAlignment="1">
      <alignment vertical="center" wrapText="1"/>
    </xf>
    <xf numFmtId="0" fontId="9" fillId="4" borderId="4" xfId="0" applyFont="1" applyFill="1" applyBorder="1" applyAlignment="1">
      <alignment horizontal="center" vertical="center" wrapText="1"/>
    </xf>
    <xf numFmtId="9" fontId="35" fillId="4" borderId="3" xfId="22" applyNumberFormat="1" applyFont="1" applyFill="1" applyBorder="1" applyAlignment="1">
      <alignment horizontal="center" vertical="center" wrapText="1"/>
    </xf>
    <xf numFmtId="9" fontId="9" fillId="4" borderId="3" xfId="22" applyNumberFormat="1" applyFont="1" applyFill="1" applyBorder="1" applyAlignment="1">
      <alignment horizontal="center" vertical="center" wrapText="1"/>
    </xf>
    <xf numFmtId="9" fontId="9" fillId="5" borderId="3" xfId="3" applyFont="1" applyFill="1" applyBorder="1" applyAlignment="1">
      <alignment horizontal="center" vertical="center"/>
    </xf>
    <xf numFmtId="0" fontId="33" fillId="4" borderId="3" xfId="22" applyFont="1" applyFill="1" applyBorder="1" applyAlignment="1">
      <alignment horizontal="center" vertical="center" wrapText="1"/>
    </xf>
    <xf numFmtId="0" fontId="33" fillId="4" borderId="3" xfId="21" applyFont="1" applyFill="1" applyBorder="1" applyAlignment="1">
      <alignment horizontal="center" vertical="center" wrapText="1"/>
    </xf>
    <xf numFmtId="0" fontId="9" fillId="4" borderId="3" xfId="22" applyFont="1" applyFill="1" applyBorder="1" applyAlignment="1">
      <alignment horizontal="center" vertical="center" wrapText="1"/>
    </xf>
    <xf numFmtId="0" fontId="35" fillId="4" borderId="3" xfId="22" applyFont="1" applyFill="1" applyBorder="1" applyAlignment="1">
      <alignment horizontal="center" vertical="center" wrapText="1"/>
    </xf>
    <xf numFmtId="0" fontId="35" fillId="2" borderId="3" xfId="22" applyFont="1" applyFill="1" applyBorder="1" applyAlignment="1">
      <alignment horizontal="center" vertical="center" wrapText="1"/>
    </xf>
    <xf numFmtId="0" fontId="18" fillId="3" borderId="3" xfId="2" applyFont="1" applyFill="1" applyBorder="1" applyAlignment="1">
      <alignment horizontal="center" vertical="center" wrapText="1"/>
    </xf>
    <xf numFmtId="0" fontId="9" fillId="2" borderId="3" xfId="0" applyFont="1" applyFill="1" applyBorder="1" applyAlignment="1">
      <alignment horizontal="left" vertical="center"/>
    </xf>
    <xf numFmtId="0" fontId="21" fillId="2" borderId="3" xfId="0" applyFont="1" applyFill="1" applyBorder="1" applyAlignment="1">
      <alignment horizontal="center" vertical="center" wrapText="1"/>
    </xf>
    <xf numFmtId="0" fontId="37" fillId="4" borderId="3" xfId="23" applyFont="1" applyFill="1" applyBorder="1" applyAlignment="1" applyProtection="1">
      <alignment horizontal="center" vertical="center" wrapText="1"/>
    </xf>
    <xf numFmtId="0" fontId="21" fillId="4" borderId="3" xfId="23" applyFont="1" applyFill="1" applyBorder="1" applyAlignment="1">
      <alignment horizontal="center" vertical="center" wrapText="1"/>
    </xf>
    <xf numFmtId="0" fontId="18" fillId="4" borderId="3" xfId="7" applyFont="1" applyFill="1" applyBorder="1" applyAlignment="1">
      <alignment horizontal="center" vertical="center"/>
    </xf>
    <xf numFmtId="0" fontId="21" fillId="2" borderId="3" xfId="21" applyFont="1" applyFill="1" applyBorder="1" applyAlignment="1">
      <alignment horizontal="center" vertical="center" wrapText="1"/>
    </xf>
    <xf numFmtId="0" fontId="21" fillId="4" borderId="3" xfId="7" applyFont="1" applyFill="1" applyBorder="1" applyAlignment="1">
      <alignment horizontal="center" vertical="center" wrapText="1"/>
    </xf>
    <xf numFmtId="0" fontId="38" fillId="4" borderId="3" xfId="21" applyFont="1" applyFill="1" applyBorder="1" applyAlignment="1">
      <alignment horizontal="center" vertical="center" wrapText="1"/>
    </xf>
    <xf numFmtId="0" fontId="9" fillId="2" borderId="3" xfId="7" applyFont="1" applyFill="1" applyBorder="1" applyAlignment="1">
      <alignment horizontal="center" vertical="center" wrapText="1"/>
    </xf>
    <xf numFmtId="0" fontId="21" fillId="2" borderId="3" xfId="7" applyFont="1" applyFill="1" applyBorder="1" applyAlignment="1">
      <alignment horizontal="center" vertical="center" wrapText="1"/>
    </xf>
    <xf numFmtId="0" fontId="9" fillId="4" borderId="3" xfId="7" quotePrefix="1" applyFont="1" applyFill="1" applyBorder="1" applyAlignment="1">
      <alignment horizontal="center" vertical="center" wrapText="1"/>
    </xf>
    <xf numFmtId="0" fontId="38" fillId="2" borderId="3" xfId="21" applyFont="1" applyFill="1" applyBorder="1" applyAlignment="1">
      <alignment horizontal="center" vertical="center" wrapText="1"/>
    </xf>
    <xf numFmtId="0" fontId="40" fillId="2" borderId="3" xfId="21" applyFont="1" applyFill="1" applyBorder="1" applyAlignment="1">
      <alignment horizontal="center" vertical="center" wrapText="1"/>
    </xf>
    <xf numFmtId="0" fontId="21" fillId="4" borderId="3" xfId="7" applyFont="1" applyFill="1" applyBorder="1" applyAlignment="1">
      <alignment horizontal="center" vertical="center"/>
    </xf>
    <xf numFmtId="0" fontId="9" fillId="2" borderId="3" xfId="0" quotePrefix="1" applyFont="1" applyFill="1" applyBorder="1" applyAlignment="1">
      <alignment horizontal="center" vertical="center" wrapText="1"/>
    </xf>
    <xf numFmtId="0" fontId="9" fillId="4" borderId="3" xfId="0" quotePrefix="1" applyFont="1" applyFill="1" applyBorder="1" applyAlignment="1">
      <alignment horizontal="center" vertical="center" wrapText="1"/>
    </xf>
    <xf numFmtId="0" fontId="9" fillId="2" borderId="3" xfId="2" quotePrefix="1" applyFont="1" applyFill="1" applyBorder="1" applyAlignment="1">
      <alignment horizontal="center" vertical="center" wrapText="1"/>
    </xf>
    <xf numFmtId="0" fontId="9" fillId="4" borderId="3" xfId="12" applyFont="1" applyFill="1" applyBorder="1" applyAlignment="1">
      <alignment horizontal="center" vertical="center" wrapText="1"/>
    </xf>
    <xf numFmtId="0" fontId="9" fillId="22" borderId="3" xfId="0" applyFont="1" applyFill="1" applyBorder="1" applyAlignment="1">
      <alignment horizontal="center" vertical="center" wrapText="1"/>
    </xf>
    <xf numFmtId="9" fontId="9" fillId="4" borderId="3" xfId="0" applyNumberFormat="1" applyFont="1" applyFill="1" applyBorder="1" applyAlignment="1">
      <alignment horizontal="center" vertical="center"/>
    </xf>
    <xf numFmtId="0" fontId="9" fillId="2" borderId="6" xfId="2" applyFont="1" applyFill="1" applyBorder="1" applyAlignment="1">
      <alignment horizontal="center" vertical="center" wrapText="1"/>
    </xf>
    <xf numFmtId="0" fontId="18" fillId="4" borderId="3" xfId="0" applyFont="1" applyFill="1" applyBorder="1" applyAlignment="1">
      <alignment horizontal="left" vertical="center" wrapText="1"/>
    </xf>
    <xf numFmtId="0" fontId="27" fillId="6" borderId="9" xfId="2" applyFont="1" applyFill="1" applyBorder="1" applyAlignment="1" applyProtection="1">
      <alignment horizontal="center" vertical="center" wrapText="1"/>
      <protection locked="0"/>
    </xf>
    <xf numFmtId="9" fontId="19" fillId="2" borderId="3" xfId="0" applyNumberFormat="1" applyFont="1" applyFill="1" applyBorder="1" applyAlignment="1">
      <alignment horizontal="center" vertical="center" wrapText="1"/>
    </xf>
    <xf numFmtId="44" fontId="7" fillId="2" borderId="3" xfId="13" applyFont="1" applyFill="1" applyBorder="1" applyAlignment="1">
      <alignment horizontal="center" vertical="center"/>
    </xf>
    <xf numFmtId="42" fontId="20" fillId="4" borderId="3" xfId="14" applyFont="1" applyFill="1" applyBorder="1" applyAlignment="1" applyProtection="1">
      <alignment horizontal="center" vertical="center" wrapText="1"/>
      <protection locked="0"/>
    </xf>
    <xf numFmtId="0" fontId="43" fillId="0" borderId="0" xfId="0" applyFont="1"/>
    <xf numFmtId="0" fontId="47" fillId="30" borderId="4" xfId="0" applyFont="1" applyFill="1" applyBorder="1" applyAlignment="1" applyProtection="1">
      <alignment horizontal="center" vertical="center" wrapText="1"/>
      <protection locked="0" hidden="1"/>
    </xf>
    <xf numFmtId="0" fontId="47" fillId="30" borderId="28" xfId="0" applyFont="1" applyFill="1" applyBorder="1" applyAlignment="1" applyProtection="1">
      <alignment horizontal="center" vertical="center" wrapText="1"/>
      <protection locked="0" hidden="1"/>
    </xf>
    <xf numFmtId="0" fontId="47" fillId="30" borderId="3" xfId="0" applyFont="1" applyFill="1" applyBorder="1" applyAlignment="1" applyProtection="1">
      <alignment horizontal="center" vertical="center" wrapText="1"/>
      <protection locked="0" hidden="1"/>
    </xf>
    <xf numFmtId="0" fontId="48" fillId="27" borderId="0" xfId="0" applyFont="1" applyFill="1" applyAlignment="1" applyProtection="1">
      <alignment horizontal="center" vertical="center" wrapText="1"/>
      <protection locked="0" hidden="1"/>
    </xf>
    <xf numFmtId="0" fontId="49" fillId="31" borderId="4" xfId="0" applyFont="1" applyFill="1" applyBorder="1" applyAlignment="1" applyProtection="1">
      <alignment horizontal="center" vertical="center" wrapText="1"/>
      <protection locked="0" hidden="1"/>
    </xf>
    <xf numFmtId="0" fontId="49" fillId="31" borderId="28" xfId="0" applyFont="1" applyFill="1" applyBorder="1" applyAlignment="1" applyProtection="1">
      <alignment horizontal="center" vertical="center" wrapText="1"/>
      <protection locked="0" hidden="1"/>
    </xf>
    <xf numFmtId="0" fontId="49" fillId="31" borderId="3" xfId="0" applyFont="1" applyFill="1" applyBorder="1" applyAlignment="1" applyProtection="1">
      <alignment horizontal="center" vertical="center" wrapText="1"/>
      <protection locked="0" hidden="1"/>
    </xf>
    <xf numFmtId="0" fontId="49" fillId="31" borderId="8" xfId="0" applyFont="1" applyFill="1" applyBorder="1" applyAlignment="1" applyProtection="1">
      <alignment horizontal="center" vertical="center" wrapText="1"/>
      <protection locked="0" hidden="1"/>
    </xf>
    <xf numFmtId="0" fontId="50" fillId="29" borderId="4" xfId="0" applyFont="1" applyFill="1" applyBorder="1" applyAlignment="1" applyProtection="1">
      <alignment horizontal="center" vertical="center" wrapText="1"/>
      <protection locked="0" hidden="1"/>
    </xf>
    <xf numFmtId="0" fontId="50" fillId="5" borderId="4" xfId="0" applyFont="1" applyFill="1" applyBorder="1" applyAlignment="1" applyProtection="1">
      <alignment horizontal="center" vertical="center" wrapText="1"/>
      <protection locked="0" hidden="1"/>
    </xf>
    <xf numFmtId="0" fontId="51" fillId="5" borderId="4" xfId="0" applyFont="1" applyFill="1" applyBorder="1" applyAlignment="1">
      <alignment horizontal="center" vertical="center"/>
    </xf>
    <xf numFmtId="0" fontId="48" fillId="0" borderId="0" xfId="0" applyFont="1"/>
    <xf numFmtId="0" fontId="55" fillId="27" borderId="29" xfId="0" applyFont="1" applyFill="1" applyBorder="1" applyAlignment="1" applyProtection="1">
      <alignment horizontal="center" vertical="center" wrapText="1"/>
      <protection locked="0" hidden="1"/>
    </xf>
    <xf numFmtId="0" fontId="54" fillId="2" borderId="3" xfId="0" applyFont="1" applyFill="1" applyBorder="1" applyAlignment="1" applyProtection="1">
      <alignment horizontal="center" vertical="center" wrapText="1"/>
      <protection locked="0"/>
    </xf>
    <xf numFmtId="9" fontId="55" fillId="2" borderId="3" xfId="3" applyFont="1" applyFill="1" applyBorder="1" applyAlignment="1" applyProtection="1">
      <alignment horizontal="center" vertical="center" wrapText="1"/>
    </xf>
    <xf numFmtId="14" fontId="55" fillId="2" borderId="3" xfId="0" applyNumberFormat="1" applyFont="1" applyFill="1" applyBorder="1" applyAlignment="1">
      <alignment horizontal="center" vertical="center" wrapText="1"/>
    </xf>
    <xf numFmtId="49" fontId="55" fillId="27" borderId="3" xfId="0" applyNumberFormat="1" applyFont="1" applyFill="1" applyBorder="1" applyAlignment="1">
      <alignment horizontal="center" vertical="center" wrapText="1"/>
    </xf>
    <xf numFmtId="9" fontId="55" fillId="2" borderId="3" xfId="3" applyFont="1" applyFill="1" applyBorder="1" applyAlignment="1" applyProtection="1">
      <alignment horizontal="left" vertical="center" wrapText="1"/>
      <protection locked="0"/>
    </xf>
    <xf numFmtId="9" fontId="55" fillId="2" borderId="3" xfId="3" applyFont="1" applyFill="1" applyBorder="1" applyAlignment="1" applyProtection="1">
      <alignment horizontal="left" vertical="center" wrapText="1"/>
      <protection locked="0" hidden="1"/>
    </xf>
    <xf numFmtId="0" fontId="55" fillId="27" borderId="0" xfId="0" applyFont="1" applyFill="1" applyAlignment="1" applyProtection="1">
      <alignment horizontal="center" vertical="center" wrapText="1"/>
      <protection locked="0" hidden="1"/>
    </xf>
    <xf numFmtId="9" fontId="55" fillId="2" borderId="3" xfId="0" applyNumberFormat="1" applyFont="1" applyFill="1" applyBorder="1" applyAlignment="1">
      <alignment horizontal="center" vertical="center" wrapText="1"/>
    </xf>
    <xf numFmtId="0" fontId="55" fillId="32" borderId="3" xfId="0" applyFont="1" applyFill="1" applyBorder="1" applyAlignment="1" applyProtection="1">
      <alignment horizontal="center" vertical="center" wrapText="1"/>
      <protection locked="0" hidden="1"/>
    </xf>
    <xf numFmtId="0" fontId="55" fillId="32" borderId="12" xfId="0" applyFont="1" applyFill="1" applyBorder="1" applyAlignment="1" applyProtection="1">
      <alignment horizontal="center" vertical="center" wrapText="1"/>
      <protection locked="0"/>
    </xf>
    <xf numFmtId="9" fontId="55" fillId="32" borderId="3" xfId="0" applyNumberFormat="1" applyFont="1" applyFill="1" applyBorder="1" applyAlignment="1">
      <alignment horizontal="center" vertical="center" wrapText="1"/>
    </xf>
    <xf numFmtId="14" fontId="55" fillId="32" borderId="3" xfId="0" applyNumberFormat="1" applyFont="1" applyFill="1" applyBorder="1" applyAlignment="1">
      <alignment horizontal="center" vertical="center" wrapText="1"/>
    </xf>
    <xf numFmtId="9" fontId="55" fillId="27" borderId="3" xfId="3" applyFont="1" applyFill="1" applyBorder="1" applyAlignment="1" applyProtection="1">
      <alignment horizontal="center" vertical="center" wrapText="1"/>
      <protection hidden="1"/>
    </xf>
    <xf numFmtId="9" fontId="55" fillId="32" borderId="3" xfId="3" applyFont="1" applyFill="1" applyBorder="1" applyAlignment="1" applyProtection="1">
      <alignment horizontal="left" vertical="center" wrapText="1"/>
      <protection locked="0" hidden="1"/>
    </xf>
    <xf numFmtId="0" fontId="55" fillId="2" borderId="34" xfId="0" applyFont="1" applyFill="1" applyBorder="1" applyAlignment="1" applyProtection="1">
      <alignment horizontal="center" vertical="center" wrapText="1"/>
      <protection locked="0" hidden="1"/>
    </xf>
    <xf numFmtId="0" fontId="55" fillId="27" borderId="35" xfId="0" applyFont="1" applyFill="1" applyBorder="1" applyAlignment="1" applyProtection="1">
      <alignment horizontal="center" vertical="center" wrapText="1"/>
      <protection locked="0" hidden="1"/>
    </xf>
    <xf numFmtId="0" fontId="54" fillId="2" borderId="34" xfId="0" applyFont="1" applyFill="1" applyBorder="1" applyAlignment="1" applyProtection="1">
      <alignment horizontal="center" vertical="center" wrapText="1"/>
      <protection locked="0"/>
    </xf>
    <xf numFmtId="9" fontId="55" fillId="2" borderId="34" xfId="0" applyNumberFormat="1" applyFont="1" applyFill="1" applyBorder="1" applyAlignment="1">
      <alignment horizontal="center" vertical="center" wrapText="1"/>
    </xf>
    <xf numFmtId="14" fontId="55" fillId="2" borderId="34" xfId="0" applyNumberFormat="1" applyFont="1" applyFill="1" applyBorder="1" applyAlignment="1">
      <alignment horizontal="center" vertical="center" wrapText="1"/>
    </xf>
    <xf numFmtId="9" fontId="55" fillId="27" borderId="34" xfId="3" applyFont="1" applyFill="1" applyBorder="1" applyAlignment="1" applyProtection="1">
      <alignment horizontal="center" vertical="center" wrapText="1"/>
      <protection hidden="1"/>
    </xf>
    <xf numFmtId="9" fontId="55" fillId="2" borderId="34" xfId="3" applyFont="1" applyFill="1" applyBorder="1" applyAlignment="1" applyProtection="1">
      <alignment horizontal="left" vertical="center" wrapText="1"/>
      <protection locked="0"/>
    </xf>
    <xf numFmtId="0" fontId="43" fillId="0" borderId="35" xfId="0" applyFont="1" applyBorder="1"/>
    <xf numFmtId="0" fontId="55" fillId="27" borderId="40" xfId="0" applyFont="1" applyFill="1" applyBorder="1" applyAlignment="1" applyProtection="1">
      <alignment horizontal="center" vertical="center" wrapText="1"/>
      <protection locked="0" hidden="1"/>
    </xf>
    <xf numFmtId="0" fontId="55" fillId="32" borderId="41" xfId="0" applyFont="1" applyFill="1" applyBorder="1" applyAlignment="1" applyProtection="1">
      <alignment horizontal="center" vertical="center" wrapText="1"/>
      <protection locked="0"/>
    </xf>
    <xf numFmtId="9" fontId="55" fillId="32" borderId="39" xfId="0" applyNumberFormat="1" applyFont="1" applyFill="1" applyBorder="1" applyAlignment="1">
      <alignment horizontal="center" vertical="center" wrapText="1"/>
    </xf>
    <xf numFmtId="14" fontId="55" fillId="32" borderId="39" xfId="0" applyNumberFormat="1" applyFont="1" applyFill="1" applyBorder="1" applyAlignment="1">
      <alignment horizontal="center" vertical="center" wrapText="1"/>
    </xf>
    <xf numFmtId="9" fontId="55" fillId="27" borderId="39" xfId="3" applyFont="1" applyFill="1" applyBorder="1" applyAlignment="1" applyProtection="1">
      <alignment horizontal="center" vertical="center" wrapText="1"/>
      <protection hidden="1"/>
    </xf>
    <xf numFmtId="0" fontId="55" fillId="32" borderId="39" xfId="0" applyFont="1" applyFill="1" applyBorder="1" applyAlignment="1" applyProtection="1">
      <alignment horizontal="left" vertical="center" wrapText="1"/>
      <protection locked="0" hidden="1"/>
    </xf>
    <xf numFmtId="0" fontId="43" fillId="0" borderId="40" xfId="0" applyFont="1" applyBorder="1"/>
    <xf numFmtId="9" fontId="53" fillId="2" borderId="3" xfId="3" applyFont="1" applyFill="1" applyBorder="1" applyAlignment="1" applyProtection="1">
      <alignment horizontal="center" vertical="center" wrapText="1"/>
      <protection locked="0" hidden="1"/>
    </xf>
    <xf numFmtId="9" fontId="53" fillId="2" borderId="4" xfId="3" applyFont="1" applyFill="1" applyBorder="1" applyAlignment="1" applyProtection="1">
      <alignment horizontal="center" vertical="center" wrapText="1"/>
      <protection locked="0" hidden="1"/>
    </xf>
    <xf numFmtId="9" fontId="55" fillId="2" borderId="3" xfId="3" applyFont="1" applyFill="1" applyBorder="1" applyAlignment="1" applyProtection="1">
      <alignment horizontal="center" vertical="center" wrapText="1"/>
      <protection locked="0" hidden="1"/>
    </xf>
    <xf numFmtId="49" fontId="55" fillId="2" borderId="3" xfId="3" applyNumberFormat="1" applyFont="1" applyFill="1" applyBorder="1" applyAlignment="1" applyProtection="1">
      <alignment horizontal="center" vertical="center" wrapText="1"/>
      <protection locked="0" hidden="1"/>
    </xf>
    <xf numFmtId="0" fontId="55" fillId="2" borderId="3" xfId="0" applyFont="1" applyFill="1" applyBorder="1" applyAlignment="1" applyProtection="1">
      <alignment horizontal="center" vertical="center" wrapText="1"/>
      <protection locked="0" hidden="1"/>
    </xf>
    <xf numFmtId="0" fontId="55" fillId="2" borderId="11" xfId="0" applyFont="1" applyFill="1" applyBorder="1" applyAlignment="1" applyProtection="1">
      <alignment horizontal="center" vertical="center" wrapText="1"/>
      <protection locked="0" hidden="1"/>
    </xf>
    <xf numFmtId="14" fontId="55" fillId="2" borderId="3" xfId="0" applyNumberFormat="1" applyFont="1" applyFill="1" applyBorder="1" applyAlignment="1" applyProtection="1">
      <alignment horizontal="center" vertical="center" wrapText="1"/>
      <protection locked="0" hidden="1"/>
    </xf>
    <xf numFmtId="14" fontId="55" fillId="2" borderId="11" xfId="0" applyNumberFormat="1" applyFont="1" applyFill="1" applyBorder="1" applyAlignment="1" applyProtection="1">
      <alignment horizontal="center" vertical="center" wrapText="1"/>
      <protection locked="0" hidden="1"/>
    </xf>
    <xf numFmtId="0" fontId="55" fillId="2" borderId="8" xfId="0" applyFont="1" applyFill="1" applyBorder="1" applyAlignment="1" applyProtection="1">
      <alignment horizontal="center" vertical="center" wrapText="1"/>
      <protection locked="0"/>
    </xf>
    <xf numFmtId="9" fontId="55" fillId="2" borderId="4" xfId="0" applyNumberFormat="1" applyFont="1" applyFill="1" applyBorder="1" applyAlignment="1">
      <alignment horizontal="center" vertical="center" wrapText="1"/>
    </xf>
    <xf numFmtId="14" fontId="55" fillId="2" borderId="4" xfId="0" applyNumberFormat="1" applyFont="1" applyFill="1" applyBorder="1" applyAlignment="1">
      <alignment horizontal="center" vertical="center" wrapText="1"/>
    </xf>
    <xf numFmtId="9" fontId="55" fillId="2" borderId="3" xfId="3" applyFont="1" applyFill="1" applyBorder="1" applyAlignment="1" applyProtection="1">
      <alignment horizontal="center" vertical="center" wrapText="1"/>
      <protection hidden="1"/>
    </xf>
    <xf numFmtId="9" fontId="55" fillId="2" borderId="4" xfId="3" applyFont="1" applyFill="1" applyBorder="1" applyAlignment="1" applyProtection="1">
      <alignment horizontal="center" vertical="center" wrapText="1"/>
      <protection locked="0" hidden="1"/>
    </xf>
    <xf numFmtId="9" fontId="55" fillId="2" borderId="4" xfId="3" applyFont="1" applyFill="1" applyBorder="1" applyAlignment="1" applyProtection="1">
      <alignment horizontal="center" vertical="center" wrapText="1"/>
      <protection locked="0"/>
    </xf>
    <xf numFmtId="0" fontId="55" fillId="2" borderId="4" xfId="0" applyFont="1" applyFill="1" applyBorder="1" applyAlignment="1" applyProtection="1">
      <alignment horizontal="center" vertical="center" wrapText="1"/>
      <protection locked="0" hidden="1"/>
    </xf>
    <xf numFmtId="0" fontId="55" fillId="5" borderId="3" xfId="0" applyFont="1" applyFill="1" applyBorder="1" applyAlignment="1" applyProtection="1">
      <alignment horizontal="center" vertical="center" wrapText="1"/>
      <protection locked="0" hidden="1"/>
    </xf>
    <xf numFmtId="0" fontId="55" fillId="5" borderId="43" xfId="0" applyFont="1" applyFill="1" applyBorder="1" applyAlignment="1" applyProtection="1">
      <alignment horizontal="center" vertical="center" wrapText="1"/>
      <protection locked="0" hidden="1"/>
    </xf>
    <xf numFmtId="9" fontId="55" fillId="5" borderId="6" xfId="3" applyFont="1" applyFill="1" applyBorder="1" applyAlignment="1" applyProtection="1">
      <alignment horizontal="center" vertical="center" wrapText="1"/>
      <protection hidden="1"/>
    </xf>
    <xf numFmtId="14" fontId="55" fillId="5" borderId="6" xfId="0" applyNumberFormat="1" applyFont="1" applyFill="1" applyBorder="1" applyAlignment="1">
      <alignment horizontal="center" vertical="center"/>
    </xf>
    <xf numFmtId="9" fontId="55" fillId="27" borderId="6" xfId="3" applyFont="1" applyFill="1" applyBorder="1" applyAlignment="1" applyProtection="1">
      <alignment horizontal="center" vertical="center" wrapText="1"/>
      <protection hidden="1"/>
    </xf>
    <xf numFmtId="0" fontId="55" fillId="5" borderId="12" xfId="0" applyFont="1" applyFill="1" applyBorder="1" applyAlignment="1" applyProtection="1">
      <alignment horizontal="center" vertical="center" wrapText="1"/>
      <protection locked="0" hidden="1"/>
    </xf>
    <xf numFmtId="9" fontId="55" fillId="5" borderId="3" xfId="3" applyFont="1" applyFill="1" applyBorder="1" applyAlignment="1" applyProtection="1">
      <alignment horizontal="center" vertical="center" wrapText="1"/>
      <protection hidden="1"/>
    </xf>
    <xf numFmtId="14" fontId="55" fillId="5" borderId="3" xfId="0" applyNumberFormat="1" applyFont="1" applyFill="1" applyBorder="1" applyAlignment="1">
      <alignment horizontal="center" vertical="center"/>
    </xf>
    <xf numFmtId="9" fontId="55" fillId="5" borderId="3" xfId="3" applyFont="1" applyFill="1" applyBorder="1" applyAlignment="1" applyProtection="1">
      <alignment horizontal="left" vertical="center" wrapText="1"/>
      <protection locked="0" hidden="1"/>
    </xf>
    <xf numFmtId="0" fontId="55" fillId="5" borderId="3" xfId="0" applyFont="1" applyFill="1" applyBorder="1" applyAlignment="1" applyProtection="1">
      <alignment horizontal="left" vertical="center" wrapText="1"/>
      <protection locked="0" hidden="1"/>
    </xf>
    <xf numFmtId="0" fontId="55" fillId="5" borderId="6" xfId="0" applyFont="1" applyFill="1" applyBorder="1" applyAlignment="1" applyProtection="1">
      <alignment horizontal="left" vertical="center" wrapText="1"/>
      <protection locked="0" hidden="1"/>
    </xf>
    <xf numFmtId="0" fontId="55" fillId="2" borderId="12" xfId="0" applyFont="1" applyFill="1" applyBorder="1" applyAlignment="1" applyProtection="1">
      <alignment horizontal="center" vertical="center" wrapText="1"/>
      <protection locked="0" hidden="1"/>
    </xf>
    <xf numFmtId="14" fontId="55" fillId="2" borderId="3" xfId="0" applyNumberFormat="1" applyFont="1" applyFill="1" applyBorder="1" applyAlignment="1">
      <alignment horizontal="center" vertical="center"/>
    </xf>
    <xf numFmtId="0" fontId="55" fillId="2" borderId="3" xfId="0" applyFont="1" applyFill="1" applyBorder="1" applyAlignment="1" applyProtection="1">
      <alignment horizontal="left" vertical="center" wrapText="1"/>
      <protection locked="0" hidden="1"/>
    </xf>
    <xf numFmtId="0" fontId="55" fillId="2" borderId="36" xfId="0" applyFont="1" applyFill="1" applyBorder="1" applyAlignment="1" applyProtection="1">
      <alignment horizontal="center" vertical="center" wrapText="1"/>
      <protection locked="0" hidden="1"/>
    </xf>
    <xf numFmtId="9" fontId="55" fillId="2" borderId="34" xfId="3" applyFont="1" applyFill="1" applyBorder="1" applyAlignment="1" applyProtection="1">
      <alignment horizontal="center" vertical="center" wrapText="1"/>
      <protection hidden="1"/>
    </xf>
    <xf numFmtId="14" fontId="55" fillId="2" borderId="34" xfId="0" applyNumberFormat="1" applyFont="1" applyFill="1" applyBorder="1" applyAlignment="1">
      <alignment horizontal="center" vertical="center"/>
    </xf>
    <xf numFmtId="0" fontId="55" fillId="2" borderId="34" xfId="0" applyFont="1" applyFill="1" applyBorder="1" applyAlignment="1" applyProtection="1">
      <alignment horizontal="left" vertical="center" wrapText="1"/>
      <protection locked="0" hidden="1"/>
    </xf>
    <xf numFmtId="0" fontId="55" fillId="5" borderId="8" xfId="0" applyFont="1" applyFill="1" applyBorder="1" applyAlignment="1" applyProtection="1">
      <alignment horizontal="center" vertical="center" wrapText="1"/>
      <protection locked="0" hidden="1"/>
    </xf>
    <xf numFmtId="9" fontId="55" fillId="5" borderId="4" xfId="3" applyFont="1" applyFill="1" applyBorder="1" applyAlignment="1" applyProtection="1">
      <alignment horizontal="center" vertical="center" wrapText="1"/>
      <protection hidden="1"/>
    </xf>
    <xf numFmtId="14" fontId="55" fillId="5" borderId="4" xfId="0" applyNumberFormat="1" applyFont="1" applyFill="1" applyBorder="1" applyAlignment="1">
      <alignment horizontal="center" vertical="center"/>
    </xf>
    <xf numFmtId="9" fontId="55" fillId="27" borderId="4" xfId="3" applyFont="1" applyFill="1" applyBorder="1" applyAlignment="1" applyProtection="1">
      <alignment horizontal="center" vertical="center" wrapText="1"/>
      <protection hidden="1"/>
    </xf>
    <xf numFmtId="0" fontId="53" fillId="2" borderId="4" xfId="0" applyFont="1" applyFill="1" applyBorder="1" applyAlignment="1" applyProtection="1">
      <alignment horizontal="center" vertical="center" wrapText="1"/>
      <protection locked="0" hidden="1"/>
    </xf>
    <xf numFmtId="49" fontId="55" fillId="2" borderId="4" xfId="3" applyNumberFormat="1" applyFont="1" applyFill="1" applyBorder="1" applyAlignment="1" applyProtection="1">
      <alignment horizontal="justify" vertical="center" wrapText="1"/>
      <protection locked="0" hidden="1"/>
    </xf>
    <xf numFmtId="0" fontId="55" fillId="2" borderId="28" xfId="0" applyFont="1" applyFill="1" applyBorder="1" applyAlignment="1" applyProtection="1">
      <alignment horizontal="center" vertical="center" wrapText="1"/>
      <protection locked="0" hidden="1"/>
    </xf>
    <xf numFmtId="14" fontId="55" fillId="2" borderId="4" xfId="0" applyNumberFormat="1" applyFont="1" applyFill="1" applyBorder="1" applyAlignment="1" applyProtection="1">
      <alignment horizontal="center" vertical="center" wrapText="1"/>
      <protection locked="0" hidden="1"/>
    </xf>
    <xf numFmtId="14" fontId="55" fillId="2" borderId="28" xfId="0" applyNumberFormat="1" applyFont="1" applyFill="1" applyBorder="1" applyAlignment="1" applyProtection="1">
      <alignment horizontal="center" vertical="center" wrapText="1"/>
      <protection locked="0" hidden="1"/>
    </xf>
    <xf numFmtId="14" fontId="53" fillId="2" borderId="3" xfId="0" applyNumberFormat="1" applyFont="1" applyFill="1" applyBorder="1" applyAlignment="1" applyProtection="1">
      <alignment horizontal="center" vertical="center" wrapText="1"/>
      <protection locked="0" hidden="1"/>
    </xf>
    <xf numFmtId="0" fontId="55" fillId="2" borderId="8" xfId="0" applyFont="1" applyFill="1" applyBorder="1" applyAlignment="1" applyProtection="1">
      <alignment horizontal="center" vertical="center" wrapText="1"/>
      <protection locked="0" hidden="1"/>
    </xf>
    <xf numFmtId="9" fontId="55" fillId="2" borderId="4" xfId="3" applyFont="1" applyFill="1" applyBorder="1" applyAlignment="1" applyProtection="1">
      <alignment horizontal="center" vertical="center" wrapText="1"/>
      <protection hidden="1"/>
    </xf>
    <xf numFmtId="14" fontId="55" fillId="2" borderId="4" xfId="0" applyNumberFormat="1" applyFont="1" applyFill="1" applyBorder="1" applyAlignment="1">
      <alignment horizontal="center" vertical="center"/>
    </xf>
    <xf numFmtId="0" fontId="55" fillId="2" borderId="4" xfId="0" applyFont="1" applyFill="1" applyBorder="1" applyAlignment="1" applyProtection="1">
      <alignment horizontal="left" vertical="center" wrapText="1"/>
      <protection locked="0" hidden="1"/>
    </xf>
    <xf numFmtId="0" fontId="54" fillId="5" borderId="3" xfId="0" applyFont="1" applyFill="1" applyBorder="1" applyAlignment="1" applyProtection="1">
      <alignment horizontal="center" vertical="center" wrapText="1"/>
      <protection locked="0"/>
    </xf>
    <xf numFmtId="0" fontId="57" fillId="5" borderId="12" xfId="9" applyFont="1" applyFill="1" applyBorder="1" applyAlignment="1" applyProtection="1">
      <alignment horizontal="center" vertical="center" wrapText="1"/>
      <protection locked="0"/>
    </xf>
    <xf numFmtId="9" fontId="57" fillId="5" borderId="3" xfId="3" applyFont="1" applyFill="1" applyBorder="1" applyAlignment="1" applyProtection="1">
      <alignment horizontal="center" vertical="center" wrapText="1"/>
      <protection locked="0"/>
    </xf>
    <xf numFmtId="168" fontId="57" fillId="5" borderId="3" xfId="9" applyNumberFormat="1" applyFont="1" applyFill="1" applyBorder="1" applyAlignment="1" applyProtection="1">
      <alignment horizontal="center" vertical="center" wrapText="1"/>
      <protection locked="0"/>
    </xf>
    <xf numFmtId="0" fontId="55" fillId="32" borderId="3" xfId="0" applyFont="1" applyFill="1" applyBorder="1" applyAlignment="1" applyProtection="1">
      <alignment horizontal="left" vertical="center" wrapText="1"/>
      <protection locked="0" hidden="1"/>
    </xf>
    <xf numFmtId="0" fontId="54" fillId="5" borderId="34" xfId="0" applyFont="1" applyFill="1" applyBorder="1" applyAlignment="1" applyProtection="1">
      <alignment horizontal="center" vertical="center" wrapText="1"/>
      <protection locked="0"/>
    </xf>
    <xf numFmtId="0" fontId="57" fillId="5" borderId="36" xfId="9" applyFont="1" applyFill="1" applyBorder="1" applyAlignment="1" applyProtection="1">
      <alignment horizontal="center" vertical="center" wrapText="1"/>
      <protection locked="0"/>
    </xf>
    <xf numFmtId="9" fontId="57" fillId="5" borderId="34" xfId="3" applyFont="1" applyFill="1" applyBorder="1" applyAlignment="1" applyProtection="1">
      <alignment horizontal="center" vertical="center" wrapText="1"/>
      <protection locked="0"/>
    </xf>
    <xf numFmtId="168" fontId="57" fillId="5" borderId="34" xfId="9" applyNumberFormat="1" applyFont="1" applyFill="1" applyBorder="1" applyAlignment="1" applyProtection="1">
      <alignment horizontal="center" vertical="center" wrapText="1"/>
      <protection locked="0"/>
    </xf>
    <xf numFmtId="0" fontId="55" fillId="32" borderId="34" xfId="0" applyFont="1" applyFill="1" applyBorder="1" applyAlignment="1" applyProtection="1">
      <alignment horizontal="left" vertical="center" wrapText="1"/>
      <protection locked="0" hidden="1"/>
    </xf>
    <xf numFmtId="0" fontId="54" fillId="2" borderId="39" xfId="0" applyFont="1" applyFill="1" applyBorder="1" applyAlignment="1" applyProtection="1">
      <alignment horizontal="center" vertical="center" wrapText="1"/>
      <protection locked="0"/>
    </xf>
    <xf numFmtId="0" fontId="57" fillId="2" borderId="41" xfId="9" applyFont="1" applyFill="1" applyBorder="1" applyAlignment="1" applyProtection="1">
      <alignment horizontal="center" vertical="center" wrapText="1"/>
      <protection locked="0"/>
    </xf>
    <xf numFmtId="9" fontId="57" fillId="2" borderId="39" xfId="3" applyFont="1" applyFill="1" applyBorder="1" applyAlignment="1" applyProtection="1">
      <alignment horizontal="center" vertical="center" wrapText="1"/>
      <protection locked="0"/>
    </xf>
    <xf numFmtId="168" fontId="57" fillId="2" borderId="39" xfId="9" applyNumberFormat="1" applyFont="1" applyFill="1" applyBorder="1" applyAlignment="1" applyProtection="1">
      <alignment horizontal="center" vertical="center" wrapText="1"/>
      <protection locked="0"/>
    </xf>
    <xf numFmtId="0" fontId="55" fillId="2" borderId="39" xfId="0" applyFont="1" applyFill="1" applyBorder="1" applyAlignment="1" applyProtection="1">
      <alignment horizontal="left" vertical="center" wrapText="1"/>
      <protection locked="0" hidden="1"/>
    </xf>
    <xf numFmtId="0" fontId="57" fillId="2" borderId="12" xfId="9" applyFont="1" applyFill="1" applyBorder="1" applyAlignment="1" applyProtection="1">
      <alignment horizontal="center" vertical="center" wrapText="1"/>
      <protection locked="0"/>
    </xf>
    <xf numFmtId="9" fontId="57" fillId="2" borderId="3" xfId="3" applyFont="1" applyFill="1" applyBorder="1" applyAlignment="1" applyProtection="1">
      <alignment horizontal="center" vertical="center" wrapText="1"/>
      <protection locked="0"/>
    </xf>
    <xf numFmtId="168" fontId="57" fillId="2" borderId="3" xfId="9" applyNumberFormat="1" applyFont="1" applyFill="1" applyBorder="1" applyAlignment="1" applyProtection="1">
      <alignment horizontal="center" vertical="center" wrapText="1"/>
      <protection locked="0"/>
    </xf>
    <xf numFmtId="0" fontId="55" fillId="5" borderId="4" xfId="0" applyFont="1" applyFill="1" applyBorder="1" applyAlignment="1" applyProtection="1">
      <alignment horizontal="left" vertical="center" wrapText="1"/>
      <protection locked="0" hidden="1"/>
    </xf>
    <xf numFmtId="9" fontId="57" fillId="2" borderId="34" xfId="3" applyFont="1" applyFill="1" applyBorder="1" applyAlignment="1" applyProtection="1">
      <alignment horizontal="center" vertical="center" wrapText="1"/>
      <protection locked="0"/>
    </xf>
    <xf numFmtId="9" fontId="57" fillId="2" borderId="44" xfId="3" applyFont="1" applyFill="1" applyBorder="1" applyAlignment="1" applyProtection="1">
      <alignment horizontal="center" vertical="center" wrapText="1"/>
      <protection locked="0"/>
    </xf>
    <xf numFmtId="0" fontId="57" fillId="2" borderId="34" xfId="0" applyFont="1" applyFill="1" applyBorder="1" applyAlignment="1" applyProtection="1">
      <alignment horizontal="center" vertical="center" wrapText="1"/>
      <protection locked="0"/>
    </xf>
    <xf numFmtId="14" fontId="55" fillId="2" borderId="34" xfId="0" applyNumberFormat="1" applyFont="1" applyFill="1" applyBorder="1" applyAlignment="1" applyProtection="1">
      <alignment horizontal="center" vertical="center" wrapText="1"/>
      <protection locked="0" hidden="1"/>
    </xf>
    <xf numFmtId="14" fontId="55" fillId="2" borderId="44" xfId="0" applyNumberFormat="1" applyFont="1" applyFill="1" applyBorder="1" applyAlignment="1" applyProtection="1">
      <alignment horizontal="center" vertical="center" wrapText="1"/>
      <protection locked="0" hidden="1"/>
    </xf>
    <xf numFmtId="0" fontId="57" fillId="2" borderId="36" xfId="9" applyFont="1" applyFill="1" applyBorder="1" applyAlignment="1" applyProtection="1">
      <alignment horizontal="center" vertical="center" wrapText="1"/>
      <protection locked="0"/>
    </xf>
    <xf numFmtId="168" fontId="57" fillId="2" borderId="34" xfId="9" applyNumberFormat="1" applyFont="1" applyFill="1" applyBorder="1" applyAlignment="1" applyProtection="1">
      <alignment horizontal="center" vertical="center" wrapText="1"/>
      <protection locked="0"/>
    </xf>
    <xf numFmtId="9" fontId="53" fillId="5" borderId="37" xfId="3" applyFont="1" applyFill="1" applyBorder="1" applyAlignment="1" applyProtection="1">
      <alignment horizontal="center" vertical="center" wrapText="1"/>
      <protection locked="0" hidden="1"/>
    </xf>
    <xf numFmtId="0" fontId="54" fillId="5" borderId="39" xfId="0" applyFont="1" applyFill="1" applyBorder="1" applyAlignment="1" applyProtection="1">
      <alignment horizontal="center" vertical="center" wrapText="1"/>
      <protection locked="0"/>
    </xf>
    <xf numFmtId="9" fontId="57" fillId="5" borderId="39" xfId="3" applyFont="1" applyFill="1" applyBorder="1" applyAlignment="1" applyProtection="1">
      <alignment horizontal="center" vertical="center" wrapText="1"/>
      <protection locked="0"/>
    </xf>
    <xf numFmtId="0" fontId="43" fillId="27" borderId="40" xfId="0" applyFont="1" applyFill="1" applyBorder="1"/>
    <xf numFmtId="0" fontId="57" fillId="5" borderId="39" xfId="0" applyFont="1" applyFill="1" applyBorder="1" applyAlignment="1" applyProtection="1">
      <alignment horizontal="center" vertical="center" wrapText="1"/>
      <protection locked="0"/>
    </xf>
    <xf numFmtId="168" fontId="57" fillId="5" borderId="39" xfId="9" applyNumberFormat="1" applyFont="1" applyFill="1" applyBorder="1" applyAlignment="1" applyProtection="1">
      <alignment horizontal="center" vertical="center" wrapText="1"/>
      <protection locked="0"/>
    </xf>
    <xf numFmtId="0" fontId="57" fillId="5" borderId="39" xfId="9" applyFont="1" applyFill="1" applyBorder="1" applyAlignment="1" applyProtection="1">
      <alignment horizontal="center" vertical="center" wrapText="1"/>
      <protection locked="0"/>
    </xf>
    <xf numFmtId="0" fontId="57" fillId="5" borderId="39" xfId="0" applyFont="1" applyFill="1" applyBorder="1" applyAlignment="1">
      <alignment horizontal="center" vertical="center" wrapText="1"/>
    </xf>
    <xf numFmtId="0" fontId="43" fillId="27" borderId="0" xfId="0" applyFont="1" applyFill="1"/>
    <xf numFmtId="0" fontId="57" fillId="2" borderId="3" xfId="0" applyFont="1" applyFill="1" applyBorder="1" applyAlignment="1" applyProtection="1">
      <alignment horizontal="center" vertical="center" wrapText="1"/>
      <protection locked="0"/>
    </xf>
    <xf numFmtId="0" fontId="57" fillId="2" borderId="3" xfId="9" applyFont="1" applyFill="1" applyBorder="1" applyAlignment="1" applyProtection="1">
      <alignment horizontal="center" vertical="center" wrapText="1"/>
      <protection locked="0"/>
    </xf>
    <xf numFmtId="0" fontId="57" fillId="2" borderId="3" xfId="0" applyFont="1" applyFill="1" applyBorder="1" applyAlignment="1">
      <alignment horizontal="center" vertical="center" wrapText="1"/>
    </xf>
    <xf numFmtId="0" fontId="57" fillId="5" borderId="3" xfId="9" applyFont="1" applyFill="1" applyBorder="1" applyAlignment="1" applyProtection="1">
      <alignment horizontal="center" vertical="center" wrapText="1"/>
      <protection locked="0"/>
    </xf>
    <xf numFmtId="0" fontId="57" fillId="5" borderId="3" xfId="0" applyFont="1" applyFill="1" applyBorder="1" applyAlignment="1">
      <alignment horizontal="center" vertical="center" wrapText="1"/>
    </xf>
    <xf numFmtId="0" fontId="43" fillId="27" borderId="35" xfId="0" applyFont="1" applyFill="1" applyBorder="1"/>
    <xf numFmtId="0" fontId="57" fillId="5" borderId="34" xfId="9" applyFont="1" applyFill="1" applyBorder="1" applyAlignment="1" applyProtection="1">
      <alignment horizontal="center" vertical="center" wrapText="1"/>
      <protection locked="0"/>
    </xf>
    <xf numFmtId="0" fontId="57" fillId="5" borderId="34" xfId="0" applyFont="1" applyFill="1" applyBorder="1" applyAlignment="1">
      <alignment horizontal="center" vertical="center"/>
    </xf>
    <xf numFmtId="0" fontId="57" fillId="5" borderId="34" xfId="0" applyFont="1" applyFill="1" applyBorder="1" applyAlignment="1">
      <alignment horizontal="center" vertical="center" wrapText="1"/>
    </xf>
    <xf numFmtId="9" fontId="53" fillId="2" borderId="39" xfId="3" applyFont="1" applyFill="1" applyBorder="1" applyAlignment="1" applyProtection="1">
      <alignment horizontal="center" vertical="center" wrapText="1"/>
      <protection locked="0" hidden="1"/>
    </xf>
    <xf numFmtId="9" fontId="55" fillId="2" borderId="39" xfId="3" applyFont="1" applyFill="1" applyBorder="1" applyAlignment="1" applyProtection="1">
      <alignment horizontal="center" vertical="center" wrapText="1"/>
      <protection locked="0" hidden="1"/>
    </xf>
    <xf numFmtId="49" fontId="55" fillId="2" borderId="39" xfId="3" applyNumberFormat="1" applyFont="1" applyFill="1" applyBorder="1" applyAlignment="1" applyProtection="1">
      <alignment horizontal="center" vertical="center" wrapText="1"/>
      <protection locked="0" hidden="1"/>
    </xf>
    <xf numFmtId="0" fontId="55" fillId="2" borderId="39" xfId="0" applyFont="1" applyFill="1" applyBorder="1" applyAlignment="1" applyProtection="1">
      <alignment horizontal="center" vertical="center" wrapText="1"/>
      <protection locked="0" hidden="1"/>
    </xf>
    <xf numFmtId="0" fontId="55" fillId="2" borderId="47" xfId="0" applyFont="1" applyFill="1" applyBorder="1" applyAlignment="1" applyProtection="1">
      <alignment horizontal="center" vertical="center" wrapText="1"/>
      <protection locked="0" hidden="1"/>
    </xf>
    <xf numFmtId="14" fontId="55" fillId="2" borderId="39" xfId="0" applyNumberFormat="1" applyFont="1" applyFill="1" applyBorder="1" applyAlignment="1" applyProtection="1">
      <alignment horizontal="center" vertical="center" wrapText="1"/>
      <protection locked="0" hidden="1"/>
    </xf>
    <xf numFmtId="14" fontId="55" fillId="2" borderId="47" xfId="0" applyNumberFormat="1" applyFont="1" applyFill="1" applyBorder="1" applyAlignment="1" applyProtection="1">
      <alignment horizontal="center" vertical="center" wrapText="1"/>
      <protection locked="0" hidden="1"/>
    </xf>
    <xf numFmtId="14" fontId="53" fillId="2" borderId="39" xfId="0" applyNumberFormat="1" applyFont="1" applyFill="1" applyBorder="1" applyAlignment="1" applyProtection="1">
      <alignment horizontal="center" vertical="center" wrapText="1"/>
      <protection locked="0" hidden="1"/>
    </xf>
    <xf numFmtId="0" fontId="55" fillId="2" borderId="41" xfId="0" applyFont="1" applyFill="1" applyBorder="1" applyAlignment="1" applyProtection="1">
      <alignment horizontal="center" vertical="center" wrapText="1"/>
      <protection locked="0"/>
    </xf>
    <xf numFmtId="9" fontId="55" fillId="2" borderId="39" xfId="0" applyNumberFormat="1" applyFont="1" applyFill="1" applyBorder="1" applyAlignment="1">
      <alignment horizontal="center" vertical="center" wrapText="1"/>
    </xf>
    <xf numFmtId="14" fontId="55" fillId="2" borderId="39" xfId="0" applyNumberFormat="1" applyFont="1" applyFill="1" applyBorder="1" applyAlignment="1">
      <alignment horizontal="center" vertical="center" wrapText="1" readingOrder="1"/>
    </xf>
    <xf numFmtId="9" fontId="55" fillId="2" borderId="39" xfId="3" applyFont="1" applyFill="1" applyBorder="1" applyAlignment="1" applyProtection="1">
      <alignment horizontal="center" vertical="center" wrapText="1"/>
      <protection hidden="1"/>
    </xf>
    <xf numFmtId="9" fontId="55" fillId="32" borderId="34" xfId="3" applyFont="1" applyFill="1" applyBorder="1" applyAlignment="1" applyProtection="1">
      <alignment horizontal="center" vertical="center" wrapText="1"/>
      <protection locked="0" hidden="1"/>
    </xf>
    <xf numFmtId="0" fontId="55" fillId="32" borderId="34" xfId="0" applyFont="1" applyFill="1" applyBorder="1" applyAlignment="1" applyProtection="1">
      <alignment horizontal="center" vertical="center" wrapText="1"/>
      <protection locked="0" hidden="1"/>
    </xf>
    <xf numFmtId="0" fontId="54" fillId="34" borderId="39" xfId="9" applyFont="1" applyFill="1" applyBorder="1" applyAlignment="1" applyProtection="1">
      <alignment horizontal="center" vertical="center" wrapText="1"/>
      <protection locked="0"/>
    </xf>
    <xf numFmtId="0" fontId="57" fillId="2" borderId="41" xfId="10" applyFont="1" applyFill="1" applyBorder="1" applyAlignment="1" applyProtection="1">
      <alignment horizontal="center" vertical="center" wrapText="1"/>
      <protection locked="0"/>
    </xf>
    <xf numFmtId="9" fontId="57" fillId="2" borderId="39" xfId="8" applyFont="1" applyFill="1" applyBorder="1" applyAlignment="1" applyProtection="1">
      <alignment horizontal="center" vertical="center" wrapText="1"/>
      <protection locked="0"/>
    </xf>
    <xf numFmtId="168" fontId="57" fillId="2" borderId="39" xfId="10" applyNumberFormat="1" applyFont="1" applyFill="1" applyBorder="1" applyAlignment="1" applyProtection="1">
      <alignment horizontal="center" vertical="center" wrapText="1"/>
      <protection locked="0"/>
    </xf>
    <xf numFmtId="0" fontId="54" fillId="34" borderId="3" xfId="9" applyFont="1" applyFill="1" applyBorder="1" applyAlignment="1" applyProtection="1">
      <alignment horizontal="center" vertical="center" wrapText="1"/>
      <protection locked="0"/>
    </xf>
    <xf numFmtId="0" fontId="57" fillId="2" borderId="12" xfId="10" applyFont="1" applyFill="1" applyBorder="1" applyAlignment="1" applyProtection="1">
      <alignment horizontal="center" vertical="center" wrapText="1"/>
      <protection locked="0"/>
    </xf>
    <xf numFmtId="9" fontId="57" fillId="2" borderId="3" xfId="8" applyFont="1" applyFill="1" applyBorder="1" applyAlignment="1" applyProtection="1">
      <alignment horizontal="center" vertical="center" wrapText="1"/>
      <protection locked="0"/>
    </xf>
    <xf numFmtId="168" fontId="57" fillId="2" borderId="3" xfId="10" applyNumberFormat="1" applyFont="1" applyFill="1" applyBorder="1" applyAlignment="1" applyProtection="1">
      <alignment horizontal="center" vertical="center" wrapText="1"/>
      <protection locked="0"/>
    </xf>
    <xf numFmtId="9" fontId="55" fillId="5" borderId="4" xfId="3" applyFont="1" applyFill="1" applyBorder="1" applyAlignment="1" applyProtection="1">
      <alignment horizontal="center" vertical="center" wrapText="1"/>
      <protection locked="0" hidden="1"/>
    </xf>
    <xf numFmtId="0" fontId="54" fillId="8" borderId="3" xfId="9" applyFont="1" applyFill="1" applyBorder="1" applyAlignment="1" applyProtection="1">
      <alignment horizontal="center" vertical="center" wrapText="1"/>
      <protection locked="0"/>
    </xf>
    <xf numFmtId="0" fontId="57" fillId="5" borderId="12" xfId="10" applyFont="1" applyFill="1" applyBorder="1" applyAlignment="1" applyProtection="1">
      <alignment horizontal="center" vertical="center" wrapText="1"/>
      <protection locked="0"/>
    </xf>
    <xf numFmtId="9" fontId="57" fillId="5" borderId="3" xfId="8" applyFont="1" applyFill="1" applyBorder="1" applyAlignment="1" applyProtection="1">
      <alignment horizontal="center" vertical="center" wrapText="1"/>
      <protection locked="0"/>
    </xf>
    <xf numFmtId="168" fontId="57" fillId="5" borderId="3" xfId="10" applyNumberFormat="1" applyFont="1" applyFill="1" applyBorder="1" applyAlignment="1" applyProtection="1">
      <alignment horizontal="center" vertical="center" wrapText="1"/>
      <protection locked="0"/>
    </xf>
    <xf numFmtId="9" fontId="55" fillId="5" borderId="6" xfId="3" applyFont="1" applyFill="1" applyBorder="1" applyAlignment="1" applyProtection="1">
      <alignment horizontal="center" vertical="center" wrapText="1"/>
      <protection locked="0" hidden="1"/>
    </xf>
    <xf numFmtId="49" fontId="55" fillId="5" borderId="3" xfId="3" applyNumberFormat="1" applyFont="1" applyFill="1" applyBorder="1" applyAlignment="1" applyProtection="1">
      <alignment horizontal="center" vertical="center" wrapText="1"/>
      <protection locked="0" hidden="1"/>
    </xf>
    <xf numFmtId="9" fontId="57" fillId="2" borderId="3" xfId="11" applyFont="1" applyFill="1" applyBorder="1" applyAlignment="1" applyProtection="1">
      <alignment horizontal="center" vertical="center" wrapText="1"/>
      <protection locked="0"/>
    </xf>
    <xf numFmtId="0" fontId="54" fillId="34" borderId="34" xfId="9" applyFont="1" applyFill="1" applyBorder="1" applyAlignment="1" applyProtection="1">
      <alignment horizontal="center" vertical="center" wrapText="1"/>
      <protection locked="0"/>
    </xf>
    <xf numFmtId="0" fontId="57" fillId="2" borderId="36" xfId="10" applyFont="1" applyFill="1" applyBorder="1" applyAlignment="1" applyProtection="1">
      <alignment horizontal="center" vertical="center" wrapText="1"/>
      <protection locked="0"/>
    </xf>
    <xf numFmtId="9" fontId="57" fillId="2" borderId="34" xfId="11" applyFont="1" applyFill="1" applyBorder="1" applyAlignment="1" applyProtection="1">
      <alignment horizontal="center" vertical="center" wrapText="1"/>
      <protection locked="0"/>
    </xf>
    <xf numFmtId="168" fontId="57" fillId="2" borderId="34" xfId="10" applyNumberFormat="1" applyFont="1" applyFill="1" applyBorder="1" applyAlignment="1" applyProtection="1">
      <alignment horizontal="center" vertical="center" wrapText="1"/>
      <protection locked="0"/>
    </xf>
    <xf numFmtId="0" fontId="55" fillId="5" borderId="39" xfId="0" applyFont="1" applyFill="1" applyBorder="1" applyAlignment="1" applyProtection="1">
      <alignment horizontal="left" vertical="center" wrapText="1"/>
      <protection locked="0" hidden="1"/>
    </xf>
    <xf numFmtId="0" fontId="55" fillId="5" borderId="0" xfId="0" applyFont="1" applyFill="1" applyAlignment="1" applyProtection="1">
      <alignment horizontal="center" vertical="center" wrapText="1"/>
      <protection locked="0" hidden="1"/>
    </xf>
    <xf numFmtId="9" fontId="57" fillId="2" borderId="39" xfId="4" applyFont="1" applyFill="1" applyBorder="1" applyAlignment="1" applyProtection="1">
      <alignment horizontal="center" vertical="center" wrapText="1"/>
      <protection locked="0"/>
    </xf>
    <xf numFmtId="0" fontId="54" fillId="3" borderId="39" xfId="1" applyFont="1" applyFill="1" applyBorder="1" applyAlignment="1" applyProtection="1">
      <alignment horizontal="center" vertical="center" wrapText="1"/>
      <protection locked="0"/>
    </xf>
    <xf numFmtId="0" fontId="57" fillId="2" borderId="39" xfId="9" applyFont="1" applyFill="1" applyBorder="1" applyAlignment="1" applyProtection="1">
      <alignment horizontal="center" vertical="center" wrapText="1"/>
      <protection locked="0"/>
    </xf>
    <xf numFmtId="0" fontId="57" fillId="3" borderId="39" xfId="1" applyFont="1" applyFill="1" applyBorder="1" applyAlignment="1">
      <alignment horizontal="center" vertical="center" wrapText="1"/>
    </xf>
    <xf numFmtId="0" fontId="57" fillId="2" borderId="39" xfId="1" applyFont="1" applyFill="1" applyBorder="1" applyAlignment="1">
      <alignment horizontal="center" vertical="center" wrapText="1"/>
    </xf>
    <xf numFmtId="9" fontId="57" fillId="2" borderId="3" xfId="4" applyFont="1" applyFill="1" applyBorder="1" applyAlignment="1" applyProtection="1">
      <alignment horizontal="center" vertical="center" wrapText="1"/>
      <protection locked="0"/>
    </xf>
    <xf numFmtId="0" fontId="54" fillId="3" borderId="3" xfId="1" applyFont="1" applyFill="1" applyBorder="1" applyAlignment="1" applyProtection="1">
      <alignment horizontal="center" vertical="center" wrapText="1"/>
      <protection locked="0"/>
    </xf>
    <xf numFmtId="0" fontId="57" fillId="3" borderId="3" xfId="1" applyFont="1" applyFill="1" applyBorder="1" applyAlignment="1">
      <alignment horizontal="center" vertical="center" wrapText="1"/>
    </xf>
    <xf numFmtId="0" fontId="57" fillId="2" borderId="3" xfId="1" applyFont="1" applyFill="1" applyBorder="1" applyAlignment="1">
      <alignment horizontal="center" vertical="center" wrapText="1"/>
    </xf>
    <xf numFmtId="9" fontId="57" fillId="5" borderId="3" xfId="4" applyFont="1" applyFill="1" applyBorder="1" applyAlignment="1" applyProtection="1">
      <alignment horizontal="center" vertical="center" wrapText="1"/>
      <protection locked="0"/>
    </xf>
    <xf numFmtId="0" fontId="54" fillId="6" borderId="3" xfId="1" applyFont="1" applyFill="1" applyBorder="1" applyAlignment="1" applyProtection="1">
      <alignment horizontal="center" vertical="center" wrapText="1"/>
      <protection locked="0"/>
    </xf>
    <xf numFmtId="0" fontId="57" fillId="6" borderId="3" xfId="1" applyFont="1" applyFill="1" applyBorder="1" applyAlignment="1">
      <alignment horizontal="center" vertical="center" wrapText="1"/>
    </xf>
    <xf numFmtId="0" fontId="57" fillId="5" borderId="3" xfId="1" applyFont="1" applyFill="1" applyBorder="1" applyAlignment="1">
      <alignment horizontal="center" vertical="center" wrapText="1"/>
    </xf>
    <xf numFmtId="9" fontId="57" fillId="3" borderId="3" xfId="4" applyFont="1" applyFill="1" applyBorder="1" applyAlignment="1" applyProtection="1">
      <alignment horizontal="center" vertical="center" wrapText="1"/>
      <protection locked="0"/>
    </xf>
    <xf numFmtId="168" fontId="57" fillId="3" borderId="3" xfId="9" applyNumberFormat="1" applyFont="1" applyFill="1" applyBorder="1" applyAlignment="1" applyProtection="1">
      <alignment horizontal="center" vertical="center" wrapText="1"/>
      <protection locked="0"/>
    </xf>
    <xf numFmtId="14" fontId="57" fillId="2" borderId="3" xfId="1" applyNumberFormat="1" applyFont="1" applyFill="1" applyBorder="1" applyAlignment="1">
      <alignment horizontal="center" vertical="center" wrapText="1"/>
    </xf>
    <xf numFmtId="9" fontId="57" fillId="2" borderId="34" xfId="4" applyFont="1" applyFill="1" applyBorder="1" applyAlignment="1" applyProtection="1">
      <alignment horizontal="center" vertical="center" wrapText="1"/>
      <protection locked="0"/>
    </xf>
    <xf numFmtId="0" fontId="54" fillId="3" borderId="34" xfId="1" applyFont="1" applyFill="1" applyBorder="1" applyAlignment="1" applyProtection="1">
      <alignment horizontal="center" vertical="center" wrapText="1"/>
      <protection locked="0"/>
    </xf>
    <xf numFmtId="0" fontId="57" fillId="2" borderId="34" xfId="9" applyFont="1" applyFill="1" applyBorder="1" applyAlignment="1" applyProtection="1">
      <alignment horizontal="center" vertical="center" wrapText="1"/>
      <protection locked="0"/>
    </xf>
    <xf numFmtId="0" fontId="57" fillId="3" borderId="34" xfId="1" applyFont="1" applyFill="1" applyBorder="1" applyAlignment="1">
      <alignment horizontal="center" vertical="center" wrapText="1"/>
    </xf>
    <xf numFmtId="0" fontId="57" fillId="2" borderId="34" xfId="0" applyFont="1" applyFill="1" applyBorder="1" applyAlignment="1">
      <alignment horizontal="center" vertical="center" wrapText="1"/>
    </xf>
    <xf numFmtId="0" fontId="58" fillId="0" borderId="0" xfId="0" applyFont="1"/>
    <xf numFmtId="0" fontId="43" fillId="0" borderId="6" xfId="0" applyFont="1" applyBorder="1"/>
    <xf numFmtId="0" fontId="43" fillId="0" borderId="0" xfId="0" applyFont="1" applyAlignment="1">
      <alignment horizontal="left"/>
    </xf>
    <xf numFmtId="0" fontId="59" fillId="0" borderId="0" xfId="0" applyFont="1" applyAlignment="1">
      <alignment horizontal="center"/>
    </xf>
    <xf numFmtId="0" fontId="60" fillId="0" borderId="0" xfId="0" applyFont="1"/>
    <xf numFmtId="0" fontId="43" fillId="0" borderId="0" xfId="0" applyFont="1" applyAlignment="1">
      <alignment horizontal="left" vertical="center"/>
    </xf>
    <xf numFmtId="0" fontId="58" fillId="0" borderId="0" xfId="0" applyFont="1" applyAlignment="1">
      <alignment horizontal="left" vertical="center"/>
    </xf>
    <xf numFmtId="0" fontId="43" fillId="0" borderId="3" xfId="0" applyFont="1" applyBorder="1"/>
    <xf numFmtId="0" fontId="41" fillId="0" borderId="0" xfId="0" applyFont="1" applyAlignment="1">
      <alignment vertical="center"/>
    </xf>
    <xf numFmtId="0" fontId="44" fillId="0" borderId="0" xfId="0" applyFont="1" applyAlignment="1">
      <alignment vertical="center" wrapText="1"/>
    </xf>
    <xf numFmtId="0" fontId="52" fillId="0" borderId="0" xfId="0" applyFont="1" applyAlignment="1">
      <alignment vertical="center" wrapText="1"/>
    </xf>
    <xf numFmtId="0" fontId="32" fillId="27" borderId="0" xfId="0" applyFont="1" applyFill="1" applyAlignment="1">
      <alignment vertical="center" wrapText="1"/>
    </xf>
    <xf numFmtId="0" fontId="32" fillId="27" borderId="3" xfId="0" applyFont="1" applyFill="1" applyBorder="1" applyAlignment="1">
      <alignment vertical="center"/>
    </xf>
    <xf numFmtId="0" fontId="28" fillId="0" borderId="0" xfId="0" applyFont="1"/>
    <xf numFmtId="0" fontId="62" fillId="27" borderId="0" xfId="0" applyFont="1" applyFill="1" applyAlignment="1" applyProtection="1">
      <alignment horizontal="center" vertical="center" wrapText="1"/>
      <protection locked="0" hidden="1"/>
    </xf>
    <xf numFmtId="0" fontId="32" fillId="29" borderId="3" xfId="0" applyFont="1" applyFill="1" applyBorder="1" applyAlignment="1" applyProtection="1">
      <alignment horizontal="center" vertical="center" wrapText="1"/>
      <protection locked="0" hidden="1"/>
    </xf>
    <xf numFmtId="9" fontId="46" fillId="33" borderId="3" xfId="3" applyFont="1" applyFill="1" applyBorder="1" applyAlignment="1" applyProtection="1">
      <alignment horizontal="center" vertical="center" wrapText="1"/>
      <protection locked="0"/>
    </xf>
    <xf numFmtId="9" fontId="46" fillId="33" borderId="34" xfId="3" applyFont="1" applyFill="1" applyBorder="1" applyAlignment="1" applyProtection="1">
      <alignment horizontal="center" vertical="center" wrapText="1"/>
      <protection locked="0"/>
    </xf>
    <xf numFmtId="0" fontId="50" fillId="0" borderId="0" xfId="0" applyFont="1" applyAlignment="1">
      <alignment horizontal="center"/>
    </xf>
    <xf numFmtId="0" fontId="50" fillId="0" borderId="0" xfId="0" applyFont="1" applyAlignment="1">
      <alignment vertical="center" wrapText="1"/>
    </xf>
    <xf numFmtId="9" fontId="46" fillId="33" borderId="3" xfId="3" applyFont="1" applyFill="1" applyBorder="1" applyAlignment="1" applyProtection="1">
      <alignment horizontal="center" vertical="center" wrapText="1"/>
      <protection locked="0" hidden="1"/>
    </xf>
    <xf numFmtId="9" fontId="46" fillId="33" borderId="39" xfId="3" applyFont="1" applyFill="1" applyBorder="1" applyAlignment="1" applyProtection="1">
      <alignment horizontal="center" vertical="center" wrapText="1"/>
      <protection locked="0"/>
    </xf>
    <xf numFmtId="9" fontId="46" fillId="33" borderId="6" xfId="3" applyFont="1" applyFill="1" applyBorder="1" applyAlignment="1" applyProtection="1">
      <alignment horizontal="center" vertical="center" wrapText="1"/>
      <protection locked="0" hidden="1"/>
    </xf>
    <xf numFmtId="9" fontId="46" fillId="33" borderId="34" xfId="3" applyFont="1" applyFill="1" applyBorder="1" applyAlignment="1" applyProtection="1">
      <alignment horizontal="center" vertical="center" wrapText="1"/>
      <protection locked="0" hidden="1"/>
    </xf>
    <xf numFmtId="9" fontId="46" fillId="33" borderId="4" xfId="3" applyFont="1" applyFill="1" applyBorder="1" applyAlignment="1" applyProtection="1">
      <alignment horizontal="center" vertical="center" wrapText="1"/>
      <protection locked="0" hidden="1"/>
    </xf>
    <xf numFmtId="0" fontId="48" fillId="0" borderId="0" xfId="0" applyFont="1" applyAlignment="1">
      <alignment horizontal="center"/>
    </xf>
    <xf numFmtId="9" fontId="46" fillId="33" borderId="39" xfId="3" applyFont="1" applyFill="1" applyBorder="1" applyAlignment="1" applyProtection="1">
      <alignment horizontal="center" vertical="center" wrapText="1"/>
      <protection locked="0" hidden="1"/>
    </xf>
    <xf numFmtId="0" fontId="63" fillId="19" borderId="1" xfId="0" applyFont="1" applyFill="1" applyBorder="1" applyAlignment="1" applyProtection="1">
      <alignment horizontal="center" vertical="center" wrapText="1"/>
      <protection locked="0"/>
    </xf>
    <xf numFmtId="0" fontId="48" fillId="0" borderId="0" xfId="0" applyFont="1" applyAlignment="1">
      <alignment horizontal="center" vertical="center"/>
    </xf>
    <xf numFmtId="0" fontId="48" fillId="2" borderId="3" xfId="0" applyFont="1" applyFill="1" applyBorder="1" applyAlignment="1">
      <alignment horizontal="center" vertical="center"/>
    </xf>
    <xf numFmtId="0" fontId="48" fillId="2" borderId="4" xfId="0" applyFont="1" applyFill="1" applyBorder="1" applyAlignment="1">
      <alignment horizontal="center" vertical="center"/>
    </xf>
    <xf numFmtId="0" fontId="48" fillId="2" borderId="34" xfId="0" applyFont="1" applyFill="1" applyBorder="1" applyAlignment="1">
      <alignment horizontal="center" vertical="center"/>
    </xf>
    <xf numFmtId="0" fontId="64" fillId="21" borderId="45" xfId="0" applyFont="1" applyFill="1" applyBorder="1" applyAlignment="1">
      <alignment horizontal="center" vertical="center"/>
    </xf>
    <xf numFmtId="0" fontId="64" fillId="21" borderId="18" xfId="0" applyFont="1" applyFill="1" applyBorder="1" applyAlignment="1">
      <alignment horizontal="center" vertical="center"/>
    </xf>
    <xf numFmtId="0" fontId="48" fillId="2" borderId="39" xfId="0" applyFont="1" applyFill="1" applyBorder="1" applyAlignment="1">
      <alignment horizontal="center" vertical="center"/>
    </xf>
    <xf numFmtId="0" fontId="55" fillId="2" borderId="4" xfId="0" applyFont="1" applyFill="1" applyBorder="1" applyAlignment="1" applyProtection="1">
      <alignment horizontal="center" vertical="center" wrapText="1"/>
      <protection locked="0"/>
    </xf>
    <xf numFmtId="0" fontId="55" fillId="27" borderId="34" xfId="0" applyFont="1" applyFill="1" applyBorder="1" applyAlignment="1" applyProtection="1">
      <alignment horizontal="center" vertical="center" wrapText="1"/>
      <protection locked="0" hidden="1"/>
    </xf>
    <xf numFmtId="0" fontId="57" fillId="27" borderId="34" xfId="0" applyFont="1" applyFill="1" applyBorder="1" applyAlignment="1">
      <alignment horizontal="center" vertical="center" wrapText="1"/>
    </xf>
    <xf numFmtId="0" fontId="55" fillId="5" borderId="34" xfId="0" applyFont="1" applyFill="1" applyBorder="1" applyAlignment="1" applyProtection="1">
      <alignment horizontal="center" vertical="center" wrapText="1"/>
      <protection locked="0" hidden="1"/>
    </xf>
    <xf numFmtId="0" fontId="55" fillId="5" borderId="6" xfId="0" applyFont="1" applyFill="1" applyBorder="1" applyAlignment="1" applyProtection="1">
      <alignment horizontal="center" vertical="center" wrapText="1"/>
      <protection locked="0"/>
    </xf>
    <xf numFmtId="0" fontId="55" fillId="5" borderId="3" xfId="0" applyFont="1" applyFill="1" applyBorder="1" applyAlignment="1" applyProtection="1">
      <alignment horizontal="center" vertical="center" wrapText="1"/>
      <protection locked="0"/>
    </xf>
    <xf numFmtId="0" fontId="55" fillId="2" borderId="3" xfId="0" applyFont="1" applyFill="1" applyBorder="1" applyAlignment="1" applyProtection="1">
      <alignment horizontal="center" vertical="center" wrapText="1"/>
      <protection locked="0"/>
    </xf>
    <xf numFmtId="0" fontId="55" fillId="2" borderId="34" xfId="0" applyFont="1" applyFill="1" applyBorder="1" applyAlignment="1" applyProtection="1">
      <alignment horizontal="center" vertical="center" wrapText="1"/>
      <protection locked="0"/>
    </xf>
    <xf numFmtId="0" fontId="55" fillId="5" borderId="4" xfId="0" applyFont="1" applyFill="1" applyBorder="1" applyAlignment="1" applyProtection="1">
      <alignment horizontal="center" vertical="center" wrapText="1"/>
      <protection locked="0"/>
    </xf>
    <xf numFmtId="0" fontId="55" fillId="5" borderId="39" xfId="0" applyFont="1" applyFill="1" applyBorder="1" applyAlignment="1" applyProtection="1">
      <alignment horizontal="center" vertical="center" wrapText="1"/>
      <protection locked="0" hidden="1"/>
    </xf>
    <xf numFmtId="49" fontId="55" fillId="2" borderId="3" xfId="0" applyNumberFormat="1" applyFont="1" applyFill="1" applyBorder="1" applyAlignment="1" applyProtection="1">
      <alignment horizontal="center" vertical="center" wrapText="1"/>
      <protection locked="0"/>
    </xf>
    <xf numFmtId="9" fontId="55" fillId="32" borderId="3" xfId="3" applyFont="1" applyFill="1" applyBorder="1" applyAlignment="1" applyProtection="1">
      <alignment horizontal="center" vertical="center" wrapText="1"/>
      <protection locked="0" hidden="1"/>
    </xf>
    <xf numFmtId="9" fontId="55" fillId="2" borderId="34" xfId="3" applyFont="1" applyFill="1" applyBorder="1" applyAlignment="1" applyProtection="1">
      <alignment horizontal="center" vertical="center" wrapText="1"/>
      <protection locked="0" hidden="1"/>
    </xf>
    <xf numFmtId="9" fontId="55" fillId="32" borderId="39" xfId="3" applyFont="1" applyFill="1" applyBorder="1" applyAlignment="1" applyProtection="1">
      <alignment horizontal="center" vertical="center" wrapText="1"/>
      <protection locked="0" hidden="1"/>
    </xf>
    <xf numFmtId="9" fontId="55" fillId="5" borderId="3" xfId="3" applyFont="1" applyFill="1" applyBorder="1" applyAlignment="1" applyProtection="1">
      <alignment horizontal="center" vertical="center" wrapText="1"/>
      <protection locked="0" hidden="1"/>
    </xf>
    <xf numFmtId="9" fontId="55" fillId="5" borderId="39" xfId="3" applyFont="1" applyFill="1" applyBorder="1" applyAlignment="1" applyProtection="1">
      <alignment horizontal="center" vertical="center" wrapText="1"/>
      <protection locked="0" hidden="1"/>
    </xf>
    <xf numFmtId="0" fontId="28" fillId="0" borderId="0" xfId="0" applyFont="1" applyAlignment="1">
      <alignment horizontal="center"/>
    </xf>
    <xf numFmtId="9" fontId="55" fillId="2" borderId="3" xfId="3" applyFont="1" applyFill="1" applyBorder="1" applyAlignment="1" applyProtection="1">
      <alignment horizontal="center" vertical="center" wrapText="1"/>
      <protection locked="0"/>
    </xf>
    <xf numFmtId="9" fontId="55" fillId="32" borderId="3" xfId="3" applyFont="1" applyFill="1" applyBorder="1" applyAlignment="1" applyProtection="1">
      <alignment horizontal="center" vertical="center" wrapText="1"/>
      <protection locked="0"/>
    </xf>
    <xf numFmtId="9" fontId="55" fillId="2" borderId="34" xfId="3" applyFont="1" applyFill="1" applyBorder="1" applyAlignment="1" applyProtection="1">
      <alignment horizontal="center" vertical="center" wrapText="1"/>
      <protection locked="0"/>
    </xf>
    <xf numFmtId="0" fontId="55" fillId="2" borderId="12" xfId="0" applyFont="1" applyFill="1" applyBorder="1" applyAlignment="1" applyProtection="1">
      <alignment horizontal="center" vertical="center" wrapText="1"/>
      <protection locked="0"/>
    </xf>
    <xf numFmtId="0" fontId="55" fillId="2" borderId="36" xfId="0" applyFont="1" applyFill="1" applyBorder="1" applyAlignment="1" applyProtection="1">
      <alignment horizontal="center" vertical="center" wrapText="1"/>
      <protection locked="0"/>
    </xf>
    <xf numFmtId="0" fontId="43" fillId="0" borderId="0" xfId="0" applyFont="1" applyAlignment="1">
      <alignment horizontal="center"/>
    </xf>
    <xf numFmtId="0" fontId="57" fillId="2" borderId="3" xfId="1" applyFont="1" applyFill="1" applyBorder="1" applyAlignment="1" applyProtection="1">
      <alignment horizontal="center" vertical="center" wrapText="1"/>
      <protection locked="0"/>
    </xf>
    <xf numFmtId="0" fontId="57" fillId="5" borderId="3" xfId="1" applyFont="1" applyFill="1" applyBorder="1" applyAlignment="1" applyProtection="1">
      <alignment horizontal="center" vertical="center" wrapText="1"/>
      <protection locked="0"/>
    </xf>
    <xf numFmtId="0" fontId="69" fillId="6" borderId="9" xfId="2" applyFont="1" applyFill="1" applyBorder="1" applyAlignment="1" applyProtection="1">
      <alignment horizontal="center" vertical="center" wrapText="1"/>
      <protection locked="0"/>
    </xf>
    <xf numFmtId="42" fontId="57" fillId="2" borderId="3" xfId="0" applyNumberFormat="1" applyFont="1" applyFill="1" applyBorder="1" applyAlignment="1">
      <alignment vertical="center"/>
    </xf>
    <xf numFmtId="42" fontId="57" fillId="2" borderId="3" xfId="14" applyFont="1" applyFill="1" applyBorder="1" applyAlignment="1">
      <alignment horizontal="center" vertical="center"/>
    </xf>
    <xf numFmtId="42" fontId="57" fillId="2" borderId="3" xfId="0" applyNumberFormat="1" applyFont="1" applyFill="1" applyBorder="1" applyAlignment="1">
      <alignment horizontal="center" vertical="center"/>
    </xf>
    <xf numFmtId="42" fontId="57" fillId="2" borderId="3" xfId="0" applyNumberFormat="1" applyFont="1" applyFill="1" applyBorder="1" applyAlignment="1">
      <alignment horizontal="center" vertical="center" wrapText="1"/>
    </xf>
    <xf numFmtId="0" fontId="57" fillId="2" borderId="3" xfId="0" applyFont="1" applyFill="1" applyBorder="1" applyAlignment="1">
      <alignment horizontal="center" vertical="center"/>
    </xf>
    <xf numFmtId="42" fontId="57" fillId="3" borderId="3" xfId="14" applyFont="1" applyFill="1" applyBorder="1" applyAlignment="1">
      <alignment horizontal="center" vertical="center"/>
    </xf>
    <xf numFmtId="42" fontId="57" fillId="3" borderId="3" xfId="14" applyFont="1" applyFill="1" applyBorder="1" applyAlignment="1">
      <alignment horizontal="center" vertical="center" wrapText="1"/>
    </xf>
    <xf numFmtId="44" fontId="57" fillId="2" borderId="3" xfId="13" applyFont="1" applyFill="1" applyBorder="1" applyAlignment="1">
      <alignment horizontal="center" vertical="center"/>
    </xf>
    <xf numFmtId="44" fontId="57" fillId="2" borderId="3" xfId="13" applyFont="1" applyFill="1" applyBorder="1" applyAlignment="1">
      <alignment horizontal="center" vertical="center" wrapText="1"/>
    </xf>
    <xf numFmtId="42" fontId="28" fillId="2" borderId="0" xfId="14" applyFont="1" applyFill="1" applyAlignment="1">
      <alignment horizontal="center" vertical="center"/>
    </xf>
    <xf numFmtId="0" fontId="28" fillId="2" borderId="0" xfId="0" applyFont="1" applyFill="1" applyAlignment="1">
      <alignment horizontal="center" vertical="center" wrapText="1"/>
    </xf>
    <xf numFmtId="165" fontId="57" fillId="34" borderId="3" xfId="5" applyFont="1" applyFill="1" applyBorder="1" applyAlignment="1" applyProtection="1">
      <alignment horizontal="center" vertical="center"/>
    </xf>
    <xf numFmtId="172" fontId="57" fillId="2" borderId="3" xfId="16" applyNumberFormat="1" applyFont="1" applyFill="1" applyBorder="1" applyAlignment="1" applyProtection="1">
      <alignment horizontal="center" vertical="center"/>
    </xf>
    <xf numFmtId="172" fontId="57" fillId="2" borderId="3" xfId="9" applyNumberFormat="1" applyFont="1" applyFill="1" applyBorder="1" applyAlignment="1">
      <alignment horizontal="center" vertical="center"/>
    </xf>
    <xf numFmtId="0" fontId="57" fillId="2" borderId="3" xfId="9" applyFont="1" applyFill="1" applyBorder="1" applyAlignment="1">
      <alignment horizontal="center" vertical="center"/>
    </xf>
    <xf numFmtId="173" fontId="57" fillId="2" borderId="3" xfId="1" applyNumberFormat="1" applyFont="1" applyFill="1" applyBorder="1" applyAlignment="1" applyProtection="1">
      <alignment horizontal="center" vertical="center" wrapText="1"/>
      <protection locked="0"/>
    </xf>
    <xf numFmtId="165" fontId="57" fillId="2" borderId="3" xfId="5" applyFont="1" applyFill="1" applyBorder="1" applyAlignment="1">
      <alignment horizontal="center" vertical="center" wrapText="1"/>
    </xf>
    <xf numFmtId="42" fontId="28" fillId="5" borderId="0" xfId="14" applyFont="1" applyFill="1" applyAlignment="1">
      <alignment horizontal="center" vertical="center"/>
    </xf>
    <xf numFmtId="42" fontId="57" fillId="5" borderId="3" xfId="14" applyFont="1" applyFill="1" applyBorder="1" applyAlignment="1">
      <alignment horizontal="center" vertical="center"/>
    </xf>
    <xf numFmtId="0" fontId="28" fillId="5" borderId="0" xfId="0" applyFont="1" applyFill="1" applyAlignment="1">
      <alignment horizontal="center" vertical="center" wrapText="1"/>
    </xf>
    <xf numFmtId="44" fontId="57" fillId="32" borderId="3" xfId="13" applyFont="1" applyFill="1" applyBorder="1" applyAlignment="1">
      <alignment horizontal="center" vertical="center"/>
    </xf>
    <xf numFmtId="0" fontId="57" fillId="32" borderId="3" xfId="0" applyFont="1" applyFill="1" applyBorder="1" applyAlignment="1">
      <alignment horizontal="center" vertical="center" wrapText="1"/>
    </xf>
    <xf numFmtId="0" fontId="57" fillId="32" borderId="3" xfId="0" applyFont="1" applyFill="1" applyBorder="1" applyAlignment="1">
      <alignment horizontal="center" vertical="center"/>
    </xf>
    <xf numFmtId="0" fontId="57" fillId="5" borderId="3" xfId="0" applyFont="1" applyFill="1" applyBorder="1" applyAlignment="1">
      <alignment horizontal="center" vertical="center"/>
    </xf>
    <xf numFmtId="173" fontId="57" fillId="5" borderId="3" xfId="1" applyNumberFormat="1" applyFont="1" applyFill="1" applyBorder="1" applyAlignment="1" applyProtection="1">
      <alignment horizontal="center" vertical="center" wrapText="1"/>
      <protection locked="0"/>
    </xf>
    <xf numFmtId="165" fontId="57" fillId="5" borderId="3" xfId="5" applyFont="1" applyFill="1" applyBorder="1" applyAlignment="1">
      <alignment horizontal="center" vertical="center" wrapText="1"/>
    </xf>
    <xf numFmtId="165" fontId="57" fillId="5" borderId="3" xfId="5" applyFont="1" applyFill="1" applyBorder="1" applyAlignment="1">
      <alignment horizontal="center" vertical="center"/>
    </xf>
    <xf numFmtId="0" fontId="43" fillId="0" borderId="0" xfId="0" applyFont="1" applyAlignment="1">
      <alignment wrapText="1"/>
    </xf>
    <xf numFmtId="0" fontId="71" fillId="2" borderId="3" xfId="0" applyFont="1" applyFill="1" applyBorder="1" applyAlignment="1" applyProtection="1">
      <alignment horizontal="center" vertical="center" wrapText="1"/>
      <protection locked="0" hidden="1"/>
    </xf>
    <xf numFmtId="0" fontId="71" fillId="2" borderId="4" xfId="0" applyFont="1" applyFill="1" applyBorder="1" applyAlignment="1" applyProtection="1">
      <alignment horizontal="center" vertical="center" wrapText="1"/>
      <protection locked="0" hidden="1"/>
    </xf>
    <xf numFmtId="49" fontId="72" fillId="2" borderId="34" xfId="0" applyNumberFormat="1" applyFont="1" applyFill="1" applyBorder="1" applyAlignment="1" applyProtection="1">
      <alignment horizontal="center" vertical="center" wrapText="1"/>
      <protection locked="0"/>
    </xf>
    <xf numFmtId="49" fontId="72" fillId="5" borderId="39" xfId="0" applyNumberFormat="1" applyFont="1" applyFill="1" applyBorder="1" applyAlignment="1" applyProtection="1">
      <alignment horizontal="center" vertical="center" wrapText="1"/>
      <protection locked="0"/>
    </xf>
    <xf numFmtId="49" fontId="72" fillId="2" borderId="3" xfId="0" applyNumberFormat="1" applyFont="1" applyFill="1" applyBorder="1" applyAlignment="1" applyProtection="1">
      <alignment horizontal="center" vertical="center" wrapText="1"/>
      <protection locked="0"/>
    </xf>
    <xf numFmtId="0" fontId="71" fillId="2" borderId="39" xfId="0" applyFont="1" applyFill="1" applyBorder="1" applyAlignment="1" applyProtection="1">
      <alignment horizontal="center" vertical="center" wrapText="1"/>
      <protection locked="0" hidden="1"/>
    </xf>
    <xf numFmtId="0" fontId="51" fillId="39" borderId="9" xfId="2" applyFont="1" applyFill="1" applyBorder="1" applyAlignment="1" applyProtection="1">
      <alignment horizontal="center" vertical="center" wrapText="1"/>
      <protection locked="0"/>
    </xf>
    <xf numFmtId="10" fontId="51" fillId="39" borderId="9" xfId="2" applyNumberFormat="1" applyFont="1" applyFill="1" applyBorder="1" applyAlignment="1" applyProtection="1">
      <alignment horizontal="center" vertical="center" wrapText="1"/>
      <protection locked="0"/>
    </xf>
    <xf numFmtId="9" fontId="72" fillId="3" borderId="3" xfId="3" applyFont="1" applyFill="1" applyBorder="1" applyAlignment="1">
      <alignment horizontal="center" vertical="center"/>
    </xf>
    <xf numFmtId="9" fontId="72" fillId="2" borderId="3" xfId="3" applyFont="1" applyFill="1" applyBorder="1" applyAlignment="1">
      <alignment horizontal="center" vertical="center"/>
    </xf>
    <xf numFmtId="9" fontId="48" fillId="5" borderId="0" xfId="3" applyFont="1" applyFill="1" applyAlignment="1">
      <alignment horizontal="center" vertical="center"/>
    </xf>
    <xf numFmtId="9" fontId="48" fillId="2" borderId="0" xfId="3" applyFont="1" applyFill="1" applyAlignment="1">
      <alignment horizontal="center" vertical="center"/>
    </xf>
    <xf numFmtId="9" fontId="72" fillId="32" borderId="3" xfId="3" applyFont="1" applyFill="1" applyBorder="1" applyAlignment="1">
      <alignment horizontal="center" vertical="center"/>
    </xf>
    <xf numFmtId="0" fontId="72" fillId="2" borderId="3" xfId="9" applyFont="1" applyFill="1" applyBorder="1" applyAlignment="1">
      <alignment horizontal="center" vertical="center"/>
    </xf>
    <xf numFmtId="0" fontId="9" fillId="40" borderId="3" xfId="2" applyFont="1" applyFill="1" applyBorder="1" applyAlignment="1">
      <alignment horizontal="center" vertical="center" wrapText="1"/>
    </xf>
    <xf numFmtId="0" fontId="9" fillId="40" borderId="3" xfId="0" applyFont="1" applyFill="1" applyBorder="1" applyAlignment="1">
      <alignment horizontal="center" vertical="center" wrapText="1"/>
    </xf>
    <xf numFmtId="0" fontId="21" fillId="40" borderId="3" xfId="1" applyFont="1" applyFill="1" applyBorder="1" applyAlignment="1" applyProtection="1">
      <alignment horizontal="center" vertical="center" wrapText="1"/>
      <protection locked="0"/>
    </xf>
    <xf numFmtId="0" fontId="9" fillId="40" borderId="3" xfId="2" applyFont="1" applyFill="1" applyBorder="1" applyAlignment="1">
      <alignment horizontal="center" vertical="center"/>
    </xf>
    <xf numFmtId="0" fontId="9" fillId="40" borderId="3" xfId="0" applyFont="1" applyFill="1" applyBorder="1" applyAlignment="1">
      <alignment horizontal="left" vertical="center" wrapText="1"/>
    </xf>
    <xf numFmtId="0" fontId="18" fillId="40" borderId="3" xfId="0" applyFont="1" applyFill="1" applyBorder="1" applyAlignment="1">
      <alignment horizontal="center" vertical="center" wrapText="1"/>
    </xf>
    <xf numFmtId="10" fontId="9" fillId="0" borderId="0" xfId="0" applyNumberFormat="1" applyFont="1" applyAlignment="1">
      <alignment horizontal="center" vertical="center"/>
    </xf>
    <xf numFmtId="10" fontId="41" fillId="0" borderId="0" xfId="0" applyNumberFormat="1" applyFont="1" applyAlignment="1">
      <alignment vertical="center"/>
    </xf>
    <xf numFmtId="10" fontId="26" fillId="0" borderId="4" xfId="0" applyNumberFormat="1" applyFont="1" applyBorder="1" applyAlignment="1">
      <alignment vertical="center"/>
    </xf>
    <xf numFmtId="10" fontId="14" fillId="2" borderId="3" xfId="3" applyNumberFormat="1" applyFont="1" applyFill="1" applyBorder="1" applyAlignment="1" applyProtection="1">
      <alignment horizontal="center" vertical="center" wrapText="1"/>
      <protection locked="0"/>
    </xf>
    <xf numFmtId="0" fontId="18" fillId="2" borderId="3" xfId="7" applyFont="1" applyFill="1" applyBorder="1" applyAlignment="1">
      <alignment horizontal="center" vertical="center"/>
    </xf>
    <xf numFmtId="0" fontId="9" fillId="2" borderId="3" xfId="2" applyFont="1" applyFill="1" applyBorder="1" applyAlignment="1">
      <alignment horizontal="center" vertical="center"/>
    </xf>
    <xf numFmtId="0" fontId="9" fillId="4" borderId="3" xfId="2" applyFont="1" applyFill="1" applyBorder="1" applyAlignment="1">
      <alignment horizontal="center" vertical="center"/>
    </xf>
    <xf numFmtId="0" fontId="21" fillId="2" borderId="3" xfId="2" applyFont="1" applyFill="1" applyBorder="1" applyAlignment="1">
      <alignment horizontal="center" vertical="center" wrapText="1"/>
    </xf>
    <xf numFmtId="0" fontId="21" fillId="4" borderId="3" xfId="2" applyFont="1" applyFill="1" applyBorder="1" applyAlignment="1">
      <alignment horizontal="center" vertical="center" wrapText="1"/>
    </xf>
    <xf numFmtId="0" fontId="18" fillId="2" borderId="3" xfId="2" applyFont="1" applyFill="1" applyBorder="1" applyAlignment="1">
      <alignment horizontal="center" vertical="center" wrapText="1"/>
    </xf>
    <xf numFmtId="0" fontId="18" fillId="4" borderId="3" xfId="2" applyFont="1" applyFill="1" applyBorder="1" applyAlignment="1">
      <alignment horizontal="center" vertical="center" wrapText="1"/>
    </xf>
    <xf numFmtId="0" fontId="21" fillId="9" borderId="3" xfId="2" applyFont="1" applyFill="1" applyBorder="1" applyAlignment="1">
      <alignment horizontal="center" vertical="center" wrapText="1"/>
    </xf>
    <xf numFmtId="0" fontId="21" fillId="3" borderId="3" xfId="2" applyFont="1" applyFill="1" applyBorder="1" applyAlignment="1">
      <alignment horizontal="center" vertical="center" wrapText="1"/>
    </xf>
    <xf numFmtId="0" fontId="9" fillId="4" borderId="3" xfId="7" applyFont="1" applyFill="1" applyBorder="1" applyAlignment="1">
      <alignment horizontal="center" vertical="center" wrapText="1"/>
    </xf>
    <xf numFmtId="0" fontId="18" fillId="9" borderId="3"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4" borderId="3" xfId="0" applyFont="1" applyFill="1" applyBorder="1" applyAlignment="1">
      <alignment horizontal="center" vertical="center"/>
    </xf>
    <xf numFmtId="0" fontId="9" fillId="42" borderId="3" xfId="2" applyFont="1" applyFill="1" applyBorder="1" applyAlignment="1">
      <alignment horizontal="center" vertical="center"/>
    </xf>
    <xf numFmtId="10" fontId="48" fillId="0" borderId="0" xfId="0" applyNumberFormat="1" applyFont="1" applyAlignment="1">
      <alignment horizontal="center" vertical="center"/>
    </xf>
    <xf numFmtId="0" fontId="73" fillId="0" borderId="0" xfId="0" applyFont="1" applyAlignment="1">
      <alignment vertical="center"/>
    </xf>
    <xf numFmtId="0" fontId="74" fillId="0" borderId="4" xfId="0" applyFont="1" applyBorder="1" applyAlignment="1">
      <alignment vertical="center"/>
    </xf>
    <xf numFmtId="0" fontId="74" fillId="0" borderId="4" xfId="0" applyFont="1" applyBorder="1" applyAlignment="1">
      <alignment vertical="center" wrapText="1"/>
    </xf>
    <xf numFmtId="0" fontId="9" fillId="5" borderId="3" xfId="0" applyFont="1" applyFill="1" applyBorder="1" applyAlignment="1" applyProtection="1">
      <alignment horizontal="center" vertical="center" wrapText="1"/>
      <protection locked="0" hidden="1"/>
    </xf>
    <xf numFmtId="9" fontId="9" fillId="6" borderId="3" xfId="2" applyNumberFormat="1" applyFont="1" applyFill="1" applyBorder="1" applyAlignment="1">
      <alignment horizontal="center" vertical="center"/>
    </xf>
    <xf numFmtId="9" fontId="9" fillId="5" borderId="3" xfId="3" applyFont="1" applyFill="1" applyBorder="1" applyAlignment="1">
      <alignment horizontal="center" vertical="center" wrapText="1"/>
    </xf>
    <xf numFmtId="9" fontId="9" fillId="5" borderId="3" xfId="4" applyFont="1" applyFill="1" applyBorder="1" applyAlignment="1">
      <alignment horizontal="center" vertical="center" wrapText="1"/>
    </xf>
    <xf numFmtId="9" fontId="9" fillId="6" borderId="3" xfId="0" applyNumberFormat="1" applyFont="1" applyFill="1" applyBorder="1" applyAlignment="1">
      <alignment horizontal="center" vertical="center"/>
    </xf>
    <xf numFmtId="9" fontId="18" fillId="6" borderId="3" xfId="0" applyNumberFormat="1" applyFont="1" applyFill="1" applyBorder="1" applyAlignment="1">
      <alignment horizontal="center" vertical="center"/>
    </xf>
    <xf numFmtId="9" fontId="18" fillId="6" borderId="18" xfId="0" applyNumberFormat="1" applyFont="1" applyFill="1" applyBorder="1" applyAlignment="1">
      <alignment horizontal="center" vertical="center"/>
    </xf>
    <xf numFmtId="9" fontId="18" fillId="6" borderId="19" xfId="0" applyNumberFormat="1" applyFont="1" applyFill="1" applyBorder="1" applyAlignment="1">
      <alignment horizontal="center" vertical="center"/>
    </xf>
    <xf numFmtId="9" fontId="9" fillId="40" borderId="3" xfId="3" applyFont="1" applyFill="1" applyBorder="1" applyAlignment="1">
      <alignment horizontal="center" vertical="center"/>
    </xf>
    <xf numFmtId="9" fontId="18" fillId="5" borderId="3" xfId="2" applyNumberFormat="1" applyFont="1" applyFill="1" applyBorder="1" applyAlignment="1" applyProtection="1">
      <alignment horizontal="center" vertical="center" wrapText="1"/>
      <protection locked="0"/>
    </xf>
    <xf numFmtId="9" fontId="18" fillId="40" borderId="3" xfId="2" applyNumberFormat="1" applyFont="1" applyFill="1" applyBorder="1" applyAlignment="1" applyProtection="1">
      <alignment horizontal="center" vertical="center" wrapText="1"/>
      <protection locked="0"/>
    </xf>
    <xf numFmtId="9" fontId="9" fillId="7" borderId="3" xfId="2" applyNumberFormat="1" applyFont="1" applyFill="1" applyBorder="1" applyAlignment="1">
      <alignment horizontal="center" vertical="center"/>
    </xf>
    <xf numFmtId="9" fontId="9" fillId="6" borderId="3" xfId="4" applyFont="1" applyFill="1" applyBorder="1" applyAlignment="1">
      <alignment horizontal="center" vertical="center"/>
    </xf>
    <xf numFmtId="9" fontId="9" fillId="13" borderId="3" xfId="3" applyFont="1" applyFill="1" applyBorder="1" applyAlignment="1" applyProtection="1">
      <alignment horizontal="center" vertical="center"/>
    </xf>
    <xf numFmtId="9" fontId="21" fillId="6" borderId="3" xfId="4" applyFont="1" applyFill="1" applyBorder="1" applyAlignment="1">
      <alignment horizontal="center" vertical="center"/>
    </xf>
    <xf numFmtId="9" fontId="9" fillId="5" borderId="3" xfId="0" applyNumberFormat="1" applyFont="1" applyFill="1" applyBorder="1" applyAlignment="1">
      <alignment horizontal="center" vertical="center"/>
    </xf>
    <xf numFmtId="9" fontId="9" fillId="5" borderId="3" xfId="1" applyNumberFormat="1" applyFont="1" applyFill="1" applyBorder="1" applyAlignment="1" applyProtection="1">
      <alignment horizontal="center" vertical="center" wrapText="1"/>
      <protection locked="0"/>
    </xf>
    <xf numFmtId="9" fontId="9" fillId="5" borderId="3" xfId="2" applyNumberFormat="1" applyFont="1" applyFill="1" applyBorder="1" applyAlignment="1">
      <alignment horizontal="center" vertical="center" wrapText="1"/>
    </xf>
    <xf numFmtId="9" fontId="9" fillId="41" borderId="3" xfId="0" applyNumberFormat="1" applyFont="1" applyFill="1" applyBorder="1" applyAlignment="1">
      <alignment horizontal="center" vertical="center"/>
    </xf>
    <xf numFmtId="9" fontId="9" fillId="23" borderId="3" xfId="0" applyNumberFormat="1" applyFont="1" applyFill="1" applyBorder="1" applyAlignment="1">
      <alignment horizontal="center" vertical="center"/>
    </xf>
    <xf numFmtId="9" fontId="21" fillId="5" borderId="3" xfId="3" applyFont="1" applyFill="1" applyBorder="1" applyAlignment="1">
      <alignment horizontal="center" vertical="center"/>
    </xf>
    <xf numFmtId="9" fontId="9" fillId="8" borderId="3" xfId="8" applyFont="1" applyFill="1" applyBorder="1" applyAlignment="1" applyProtection="1">
      <alignment horizontal="center" vertical="center"/>
    </xf>
    <xf numFmtId="9" fontId="9" fillId="6" borderId="3" xfId="3" applyFont="1" applyFill="1" applyBorder="1" applyAlignment="1">
      <alignment horizontal="center" vertical="center" wrapText="1"/>
    </xf>
    <xf numFmtId="9" fontId="18" fillId="5" borderId="3" xfId="3" applyFont="1" applyFill="1" applyBorder="1" applyAlignment="1">
      <alignment horizontal="center" vertical="center"/>
    </xf>
    <xf numFmtId="9" fontId="18" fillId="5" borderId="3" xfId="0" applyNumberFormat="1" applyFont="1" applyFill="1" applyBorder="1" applyAlignment="1">
      <alignment horizontal="center" vertical="center"/>
    </xf>
    <xf numFmtId="9" fontId="18" fillId="5" borderId="3" xfId="3" applyFont="1" applyFill="1" applyBorder="1" applyAlignment="1">
      <alignment horizontal="center" vertical="center" wrapText="1"/>
    </xf>
    <xf numFmtId="9" fontId="18" fillId="40" borderId="3" xfId="3" applyFont="1" applyFill="1" applyBorder="1" applyAlignment="1">
      <alignment horizontal="center" vertical="center"/>
    </xf>
    <xf numFmtId="9" fontId="18" fillId="40" borderId="3" xfId="0" applyNumberFormat="1" applyFont="1" applyFill="1" applyBorder="1" applyAlignment="1">
      <alignment horizontal="center" vertical="center"/>
    </xf>
    <xf numFmtId="9" fontId="9" fillId="6" borderId="3" xfId="3" applyFont="1" applyFill="1" applyBorder="1" applyAlignment="1">
      <alignment horizontal="center" vertical="center"/>
    </xf>
    <xf numFmtId="169" fontId="9" fillId="6" borderId="3" xfId="0" applyNumberFormat="1" applyFont="1" applyFill="1" applyBorder="1" applyAlignment="1">
      <alignment horizontal="center" vertical="center"/>
    </xf>
    <xf numFmtId="169" fontId="18" fillId="6" borderId="3" xfId="0" applyNumberFormat="1" applyFont="1" applyFill="1" applyBorder="1" applyAlignment="1">
      <alignment horizontal="center" vertical="center"/>
    </xf>
    <xf numFmtId="0" fontId="16" fillId="0" borderId="0" xfId="0" applyFont="1" applyAlignment="1">
      <alignment horizontal="center" vertical="center" wrapText="1"/>
    </xf>
    <xf numFmtId="0" fontId="29" fillId="44" borderId="10" xfId="2" applyFont="1" applyFill="1" applyBorder="1" applyAlignment="1" applyProtection="1">
      <alignment horizontal="center" vertical="center" wrapText="1"/>
      <protection locked="0"/>
    </xf>
    <xf numFmtId="0" fontId="57" fillId="5" borderId="11" xfId="0" applyFont="1" applyFill="1" applyBorder="1" applyAlignment="1">
      <alignment horizontal="center" vertical="center" wrapText="1"/>
    </xf>
    <xf numFmtId="0" fontId="57" fillId="2" borderId="11" xfId="1" applyFont="1" applyFill="1" applyBorder="1" applyAlignment="1">
      <alignment horizontal="center" vertical="center" wrapText="1"/>
    </xf>
    <xf numFmtId="0" fontId="57" fillId="2" borderId="11" xfId="0" applyFont="1" applyFill="1" applyBorder="1" applyAlignment="1">
      <alignment horizontal="center" vertical="center" wrapText="1"/>
    </xf>
    <xf numFmtId="0" fontId="57" fillId="5" borderId="11" xfId="1" applyFont="1" applyFill="1" applyBorder="1" applyAlignment="1">
      <alignment horizontal="center" vertical="center" wrapText="1"/>
    </xf>
    <xf numFmtId="0" fontId="57" fillId="2" borderId="44" xfId="0" applyFont="1" applyFill="1" applyBorder="1" applyAlignment="1">
      <alignment horizontal="center" vertical="center" wrapText="1"/>
    </xf>
    <xf numFmtId="165" fontId="9" fillId="4" borderId="3" xfId="5" applyFont="1" applyFill="1" applyBorder="1" applyAlignment="1">
      <alignment horizontal="center" vertical="center" wrapText="1"/>
    </xf>
    <xf numFmtId="42" fontId="9" fillId="4" borderId="3" xfId="14" applyFont="1" applyFill="1" applyBorder="1" applyAlignment="1">
      <alignment horizontal="center" vertical="center"/>
    </xf>
    <xf numFmtId="165" fontId="9" fillId="2" borderId="3" xfId="5" applyFont="1" applyFill="1" applyBorder="1" applyAlignment="1" applyProtection="1">
      <alignment horizontal="center" vertical="center" wrapText="1"/>
      <protection locked="0"/>
    </xf>
    <xf numFmtId="0" fontId="28" fillId="0" borderId="0" xfId="0" applyFont="1" applyAlignment="1">
      <alignment horizontal="left" vertical="center"/>
    </xf>
    <xf numFmtId="0" fontId="80" fillId="0" borderId="0" xfId="0" applyFont="1" applyAlignment="1">
      <alignment vertical="center" wrapText="1"/>
    </xf>
    <xf numFmtId="0" fontId="81" fillId="0" borderId="0" xfId="0" applyFont="1" applyAlignment="1" applyProtection="1">
      <alignment vertical="center" wrapText="1"/>
      <protection locked="0"/>
    </xf>
    <xf numFmtId="0" fontId="81" fillId="0" borderId="0" xfId="0" applyFont="1" applyAlignment="1" applyProtection="1">
      <alignment horizontal="justify" vertical="center" wrapText="1"/>
      <protection locked="0"/>
    </xf>
    <xf numFmtId="0" fontId="80" fillId="0" borderId="0" xfId="0" applyFont="1" applyAlignment="1">
      <alignment horizontal="justify" vertical="center" wrapText="1"/>
    </xf>
    <xf numFmtId="0" fontId="81" fillId="0" borderId="0" xfId="0" applyFont="1" applyAlignment="1" applyProtection="1">
      <alignment horizontal="left" vertical="center" wrapText="1"/>
      <protection locked="0"/>
    </xf>
    <xf numFmtId="0" fontId="82" fillId="45" borderId="10" xfId="0" applyFont="1" applyFill="1" applyBorder="1" applyAlignment="1">
      <alignment horizontal="left" vertical="top" wrapText="1"/>
    </xf>
    <xf numFmtId="0" fontId="82" fillId="0" borderId="0" xfId="0" applyFont="1" applyAlignment="1">
      <alignment horizontal="left" vertical="top" wrapText="1"/>
    </xf>
    <xf numFmtId="0" fontId="9" fillId="4" borderId="3" xfId="1" applyFont="1" applyFill="1" applyBorder="1" applyAlignment="1" applyProtection="1">
      <alignment horizontal="center" vertical="center" wrapText="1"/>
      <protection locked="0"/>
    </xf>
    <xf numFmtId="49" fontId="9" fillId="4" borderId="3" xfId="2" applyNumberFormat="1" applyFont="1" applyFill="1" applyBorder="1" applyAlignment="1" applyProtection="1">
      <alignment horizontal="center" vertical="center" wrapText="1"/>
      <protection locked="0"/>
    </xf>
    <xf numFmtId="0" fontId="10" fillId="4" borderId="3" xfId="2" applyFont="1" applyFill="1" applyBorder="1" applyAlignment="1" applyProtection="1">
      <alignment horizontal="center" vertical="center" wrapText="1"/>
      <protection locked="0"/>
    </xf>
    <xf numFmtId="0" fontId="14" fillId="2" borderId="3" xfId="2" applyFont="1" applyFill="1" applyBorder="1" applyAlignment="1" applyProtection="1">
      <alignment horizontal="center" vertical="center" wrapText="1"/>
      <protection locked="0"/>
    </xf>
    <xf numFmtId="0" fontId="18" fillId="2" borderId="3" xfId="2" applyFont="1" applyFill="1" applyBorder="1" applyAlignment="1" applyProtection="1">
      <alignment horizontal="center" vertical="center" wrapText="1"/>
      <protection locked="0"/>
    </xf>
    <xf numFmtId="0" fontId="18" fillId="4" borderId="3" xfId="2" applyFont="1" applyFill="1" applyBorder="1" applyAlignment="1" applyProtection="1">
      <alignment horizontal="center" vertical="center" wrapText="1"/>
      <protection locked="0"/>
    </xf>
    <xf numFmtId="0" fontId="14" fillId="4" borderId="3" xfId="2" applyFont="1" applyFill="1" applyBorder="1" applyAlignment="1" applyProtection="1">
      <alignment horizontal="center" vertical="center" wrapText="1"/>
      <protection locked="0"/>
    </xf>
    <xf numFmtId="0" fontId="15" fillId="4" borderId="3" xfId="2" applyFont="1" applyFill="1" applyBorder="1" applyAlignment="1" applyProtection="1">
      <alignment horizontal="center" vertical="center" wrapText="1"/>
      <protection locked="0"/>
    </xf>
    <xf numFmtId="0" fontId="15" fillId="2" borderId="3" xfId="2" applyFont="1" applyFill="1" applyBorder="1" applyAlignment="1" applyProtection="1">
      <alignment horizontal="center" vertical="center" wrapText="1"/>
      <protection locked="0"/>
    </xf>
    <xf numFmtId="49" fontId="18" fillId="4" borderId="3" xfId="0" applyNumberFormat="1" applyFont="1" applyFill="1" applyBorder="1" applyAlignment="1">
      <alignment horizontal="center" vertical="center" wrapText="1"/>
    </xf>
    <xf numFmtId="0" fontId="55" fillId="32" borderId="39" xfId="0" applyFont="1" applyFill="1" applyBorder="1" applyAlignment="1" applyProtection="1">
      <alignment horizontal="center" vertical="center" wrapText="1"/>
      <protection locked="0" hidden="1"/>
    </xf>
    <xf numFmtId="0" fontId="8" fillId="47" borderId="59" xfId="2" applyFont="1" applyFill="1" applyBorder="1" applyAlignment="1" applyProtection="1">
      <alignment horizontal="center" vertical="center" wrapText="1"/>
      <protection locked="0"/>
    </xf>
    <xf numFmtId="49" fontId="30" fillId="15" borderId="9" xfId="0" applyNumberFormat="1" applyFont="1" applyFill="1" applyBorder="1" applyAlignment="1" applyProtection="1">
      <alignment horizontal="center" vertical="center" wrapText="1"/>
      <protection locked="0"/>
    </xf>
    <xf numFmtId="9" fontId="9" fillId="4" borderId="3" xfId="1" applyNumberFormat="1" applyFont="1" applyFill="1" applyBorder="1" applyAlignment="1" applyProtection="1">
      <alignment horizontal="center" vertical="center" wrapText="1"/>
      <protection locked="0"/>
    </xf>
    <xf numFmtId="9" fontId="9" fillId="2" borderId="3" xfId="1" applyNumberFormat="1" applyFont="1" applyFill="1" applyBorder="1" applyAlignment="1" applyProtection="1">
      <alignment horizontal="center" vertical="center" wrapText="1"/>
      <protection locked="0"/>
    </xf>
    <xf numFmtId="9" fontId="9" fillId="4" borderId="3" xfId="2" applyNumberFormat="1" applyFont="1" applyFill="1" applyBorder="1" applyAlignment="1">
      <alignment horizontal="center" vertical="center" wrapText="1"/>
    </xf>
    <xf numFmtId="9" fontId="21" fillId="4" borderId="3" xfId="2" applyNumberFormat="1" applyFont="1" applyFill="1" applyBorder="1" applyAlignment="1">
      <alignment horizontal="center" vertical="center" wrapText="1"/>
    </xf>
    <xf numFmtId="9" fontId="21" fillId="4" borderId="3" xfId="1" applyNumberFormat="1" applyFont="1" applyFill="1" applyBorder="1" applyAlignment="1" applyProtection="1">
      <alignment horizontal="center" vertical="center" wrapText="1"/>
      <protection locked="0"/>
    </xf>
    <xf numFmtId="9" fontId="21" fillId="2" borderId="3" xfId="2" applyNumberFormat="1" applyFont="1" applyFill="1" applyBorder="1" applyAlignment="1">
      <alignment horizontal="center" vertical="center" wrapText="1"/>
    </xf>
    <xf numFmtId="9" fontId="21" fillId="2" borderId="3" xfId="1" applyNumberFormat="1" applyFont="1" applyFill="1" applyBorder="1" applyAlignment="1" applyProtection="1">
      <alignment horizontal="center" vertical="center" wrapText="1"/>
      <protection locked="0"/>
    </xf>
    <xf numFmtId="9" fontId="18" fillId="2" borderId="3" xfId="8" applyFont="1" applyFill="1" applyBorder="1" applyAlignment="1" applyProtection="1">
      <alignment horizontal="center" vertical="center" wrapText="1"/>
      <protection locked="0"/>
    </xf>
    <xf numFmtId="9" fontId="18" fillId="4" borderId="3" xfId="8" applyFont="1" applyFill="1" applyBorder="1" applyAlignment="1" applyProtection="1">
      <alignment horizontal="center" vertical="center" wrapText="1"/>
      <protection locked="0"/>
    </xf>
    <xf numFmtId="0" fontId="19" fillId="45" borderId="18" xfId="0" applyFont="1" applyFill="1" applyBorder="1" applyAlignment="1">
      <alignment horizontal="left" vertical="top" wrapText="1"/>
    </xf>
    <xf numFmtId="0" fontId="9" fillId="45" borderId="18" xfId="0" applyFont="1" applyFill="1" applyBorder="1" applyAlignment="1">
      <alignment horizontal="left" vertical="top" wrapText="1"/>
    </xf>
    <xf numFmtId="0" fontId="18" fillId="45" borderId="18" xfId="0" applyFont="1" applyFill="1" applyBorder="1" applyAlignment="1">
      <alignment horizontal="left" vertical="top" wrapText="1"/>
    </xf>
    <xf numFmtId="0" fontId="18" fillId="45" borderId="18" xfId="0" applyFont="1" applyFill="1" applyBorder="1" applyAlignment="1">
      <alignment horizontal="center" vertical="center" wrapText="1"/>
    </xf>
    <xf numFmtId="0" fontId="8" fillId="47" borderId="59" xfId="2" applyFont="1" applyFill="1" applyBorder="1" applyAlignment="1" applyProtection="1">
      <alignment horizontal="left" vertical="top" wrapText="1"/>
      <protection locked="0"/>
    </xf>
    <xf numFmtId="0" fontId="18" fillId="45" borderId="18" xfId="0" applyFont="1" applyFill="1" applyBorder="1" applyAlignment="1">
      <alignment horizontal="left" vertical="center" wrapText="1"/>
    </xf>
    <xf numFmtId="0" fontId="9" fillId="45" borderId="18" xfId="0" applyFont="1" applyFill="1" applyBorder="1" applyAlignment="1">
      <alignment horizontal="left" vertical="center" wrapText="1"/>
    </xf>
    <xf numFmtId="0" fontId="78" fillId="45" borderId="18" xfId="0" applyFont="1" applyFill="1" applyBorder="1" applyAlignment="1">
      <alignment horizontal="left" vertical="center" wrapText="1"/>
    </xf>
    <xf numFmtId="49" fontId="10" fillId="2" borderId="3" xfId="2" applyNumberFormat="1" applyFont="1" applyFill="1" applyBorder="1" applyAlignment="1" applyProtection="1">
      <alignment horizontal="center" vertical="center" wrapText="1"/>
      <protection locked="0"/>
    </xf>
    <xf numFmtId="49" fontId="14" fillId="4" borderId="3" xfId="7" applyNumberFormat="1" applyFont="1" applyFill="1" applyBorder="1" applyAlignment="1" applyProtection="1">
      <alignment horizontal="center" vertical="center" wrapText="1"/>
      <protection locked="0"/>
    </xf>
    <xf numFmtId="49" fontId="14" fillId="2" borderId="3" xfId="7" applyNumberFormat="1"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14" fillId="4" borderId="3" xfId="0" applyFont="1" applyFill="1" applyBorder="1" applyAlignment="1">
      <alignment horizontal="center" vertical="center" wrapText="1"/>
    </xf>
    <xf numFmtId="0" fontId="9" fillId="4" borderId="3" xfId="6" applyFont="1" applyFill="1" applyBorder="1" applyAlignment="1" applyProtection="1">
      <alignment horizontal="center" vertical="center" wrapText="1"/>
      <protection locked="0"/>
    </xf>
    <xf numFmtId="0" fontId="18" fillId="2" borderId="3" xfId="9" applyFont="1" applyFill="1" applyBorder="1" applyAlignment="1" applyProtection="1">
      <alignment horizontal="center" vertical="center" wrapText="1"/>
      <protection locked="0"/>
    </xf>
    <xf numFmtId="0" fontId="18" fillId="4" borderId="3" xfId="9" applyFont="1" applyFill="1" applyBorder="1" applyAlignment="1" applyProtection="1">
      <alignment horizontal="center" vertical="center" wrapText="1"/>
      <protection locked="0"/>
    </xf>
    <xf numFmtId="0" fontId="18" fillId="4" borderId="3" xfId="6" applyFont="1" applyFill="1" applyBorder="1" applyAlignment="1" applyProtection="1">
      <alignment horizontal="center" vertical="center" wrapText="1"/>
      <protection locked="0"/>
    </xf>
    <xf numFmtId="0" fontId="18" fillId="2" borderId="3" xfId="6" applyFont="1" applyFill="1" applyBorder="1" applyAlignment="1" applyProtection="1">
      <alignment horizontal="center" vertical="center" wrapText="1"/>
      <protection locked="0"/>
    </xf>
    <xf numFmtId="0" fontId="16" fillId="0" borderId="0" xfId="0" applyFont="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center" wrapText="1"/>
    </xf>
    <xf numFmtId="0" fontId="19" fillId="45" borderId="18" xfId="0" applyFont="1" applyFill="1" applyBorder="1" applyAlignment="1">
      <alignment horizontal="center" vertical="center" wrapText="1"/>
    </xf>
    <xf numFmtId="0" fontId="9" fillId="45" borderId="18" xfId="0" applyFont="1" applyFill="1" applyBorder="1" applyAlignment="1">
      <alignment horizontal="center" vertical="center" wrapText="1"/>
    </xf>
    <xf numFmtId="0" fontId="82" fillId="45" borderId="10" xfId="0" applyFont="1" applyFill="1" applyBorder="1" applyAlignment="1">
      <alignment horizontal="left" vertical="center" wrapText="1"/>
    </xf>
    <xf numFmtId="0" fontId="82" fillId="45" borderId="10" xfId="0" applyFont="1" applyFill="1" applyBorder="1" applyAlignment="1">
      <alignment horizontal="center" vertical="center" wrapText="1"/>
    </xf>
    <xf numFmtId="0" fontId="43" fillId="0" borderId="0" xfId="0" applyFont="1" applyAlignment="1">
      <alignment horizontal="left" vertical="top"/>
    </xf>
    <xf numFmtId="0" fontId="28" fillId="0" borderId="0" xfId="0" applyFont="1" applyAlignment="1">
      <alignment horizontal="left" vertical="top"/>
    </xf>
    <xf numFmtId="0" fontId="82" fillId="0" borderId="0" xfId="0" applyFont="1" applyAlignment="1">
      <alignment horizontal="left" vertical="top"/>
    </xf>
    <xf numFmtId="0" fontId="82" fillId="0" borderId="0" xfId="0" applyFont="1" applyAlignment="1">
      <alignment horizontal="left" vertical="center" wrapText="1"/>
    </xf>
    <xf numFmtId="0" fontId="82" fillId="0" borderId="0" xfId="0" applyFont="1" applyAlignment="1">
      <alignment horizontal="left" vertical="center"/>
    </xf>
    <xf numFmtId="0" fontId="43" fillId="0" borderId="0" xfId="0" applyFont="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center" vertical="center"/>
    </xf>
    <xf numFmtId="0" fontId="44" fillId="0" borderId="3" xfId="0" applyFont="1" applyBorder="1" applyAlignment="1">
      <alignment horizontal="center" vertical="center" wrapText="1"/>
    </xf>
    <xf numFmtId="14" fontId="53" fillId="32" borderId="39" xfId="0" applyNumberFormat="1" applyFont="1" applyFill="1" applyBorder="1" applyAlignment="1" applyProtection="1">
      <alignment horizontal="center" vertical="center" wrapText="1"/>
      <protection locked="0" hidden="1"/>
    </xf>
    <xf numFmtId="14" fontId="53" fillId="32" borderId="3" xfId="0" applyNumberFormat="1" applyFont="1" applyFill="1" applyBorder="1" applyAlignment="1" applyProtection="1">
      <alignment horizontal="center" vertical="center" wrapText="1"/>
      <protection locked="0" hidden="1"/>
    </xf>
    <xf numFmtId="14" fontId="53" fillId="2" borderId="34" xfId="0" applyNumberFormat="1" applyFont="1" applyFill="1" applyBorder="1" applyAlignment="1" applyProtection="1">
      <alignment horizontal="center" vertical="center" wrapText="1"/>
      <protection locked="0" hidden="1"/>
    </xf>
    <xf numFmtId="14" fontId="53" fillId="5" borderId="3" xfId="0" applyNumberFormat="1" applyFont="1" applyFill="1" applyBorder="1" applyAlignment="1" applyProtection="1">
      <alignment horizontal="center" vertical="center" wrapText="1"/>
      <protection locked="0" hidden="1"/>
    </xf>
    <xf numFmtId="0" fontId="43" fillId="0" borderId="6" xfId="0" applyFont="1" applyBorder="1" applyAlignment="1">
      <alignment horizontal="center"/>
    </xf>
    <xf numFmtId="0" fontId="43" fillId="0" borderId="3" xfId="0" applyFont="1" applyBorder="1" applyAlignment="1">
      <alignment horizontal="center"/>
    </xf>
    <xf numFmtId="9" fontId="53" fillId="48" borderId="34" xfId="3" applyFont="1" applyFill="1" applyBorder="1" applyAlignment="1" applyProtection="1">
      <alignment horizontal="center" vertical="center" wrapText="1"/>
      <protection locked="0" hidden="1"/>
    </xf>
    <xf numFmtId="9" fontId="55" fillId="48" borderId="34" xfId="3" applyFont="1" applyFill="1" applyBorder="1" applyAlignment="1" applyProtection="1">
      <alignment horizontal="center" vertical="center" wrapText="1"/>
      <protection locked="0" hidden="1"/>
    </xf>
    <xf numFmtId="49" fontId="55" fillId="48" borderId="34" xfId="3" applyNumberFormat="1" applyFont="1" applyFill="1" applyBorder="1" applyAlignment="1" applyProtection="1">
      <alignment horizontal="center" vertical="center" wrapText="1"/>
      <protection locked="0" hidden="1"/>
    </xf>
    <xf numFmtId="0" fontId="55" fillId="48" borderId="34" xfId="0" applyFont="1" applyFill="1" applyBorder="1" applyAlignment="1" applyProtection="1">
      <alignment horizontal="center" vertical="center" wrapText="1"/>
      <protection locked="0" hidden="1"/>
    </xf>
    <xf numFmtId="0" fontId="55" fillId="48" borderId="44" xfId="0" applyFont="1" applyFill="1" applyBorder="1" applyAlignment="1" applyProtection="1">
      <alignment horizontal="center" vertical="center" wrapText="1"/>
      <protection locked="0" hidden="1"/>
    </xf>
    <xf numFmtId="0" fontId="55" fillId="48" borderId="35" xfId="0" applyFont="1" applyFill="1" applyBorder="1" applyAlignment="1" applyProtection="1">
      <alignment horizontal="center" vertical="center" wrapText="1"/>
      <protection locked="0" hidden="1"/>
    </xf>
    <xf numFmtId="0" fontId="71" fillId="48" borderId="34" xfId="0" applyFont="1" applyFill="1" applyBorder="1" applyAlignment="1" applyProtection="1">
      <alignment horizontal="center" vertical="center" wrapText="1"/>
      <protection locked="0" hidden="1"/>
    </xf>
    <xf numFmtId="14" fontId="55" fillId="48" borderId="34" xfId="0" applyNumberFormat="1" applyFont="1" applyFill="1" applyBorder="1" applyAlignment="1" applyProtection="1">
      <alignment horizontal="center" vertical="center" wrapText="1"/>
      <protection locked="0" hidden="1"/>
    </xf>
    <xf numFmtId="14" fontId="55" fillId="48" borderId="44" xfId="0" applyNumberFormat="1" applyFont="1" applyFill="1" applyBorder="1" applyAlignment="1" applyProtection="1">
      <alignment horizontal="center" vertical="center" wrapText="1"/>
      <protection locked="0" hidden="1"/>
    </xf>
    <xf numFmtId="14" fontId="53" fillId="48" borderId="34" xfId="0" applyNumberFormat="1" applyFont="1" applyFill="1" applyBorder="1" applyAlignment="1" applyProtection="1">
      <alignment horizontal="center" vertical="center" wrapText="1"/>
      <protection locked="0" hidden="1"/>
    </xf>
    <xf numFmtId="0" fontId="55" fillId="48" borderId="36" xfId="0" applyFont="1" applyFill="1" applyBorder="1" applyAlignment="1" applyProtection="1">
      <alignment horizontal="center" vertical="center" wrapText="1"/>
      <protection locked="0"/>
    </xf>
    <xf numFmtId="9" fontId="55" fillId="48" borderId="34" xfId="0" applyNumberFormat="1" applyFont="1" applyFill="1" applyBorder="1" applyAlignment="1">
      <alignment horizontal="center" vertical="center" wrapText="1"/>
    </xf>
    <xf numFmtId="14" fontId="55" fillId="48" borderId="34" xfId="0" applyNumberFormat="1" applyFont="1" applyFill="1" applyBorder="1" applyAlignment="1">
      <alignment horizontal="center" vertical="center" wrapText="1" readingOrder="1"/>
    </xf>
    <xf numFmtId="9" fontId="55" fillId="48" borderId="34" xfId="3" applyFont="1" applyFill="1" applyBorder="1" applyAlignment="1" applyProtection="1">
      <alignment horizontal="center" vertical="center" wrapText="1"/>
      <protection hidden="1"/>
    </xf>
    <xf numFmtId="9" fontId="46" fillId="49" borderId="3" xfId="0" applyNumberFormat="1" applyFont="1" applyFill="1" applyBorder="1" applyAlignment="1">
      <alignment horizontal="center" vertical="center"/>
    </xf>
    <xf numFmtId="9" fontId="46" fillId="49" borderId="3" xfId="3" applyFont="1" applyFill="1" applyBorder="1" applyAlignment="1" applyProtection="1">
      <alignment horizontal="center" vertical="center" wrapText="1"/>
      <protection locked="0" hidden="1"/>
    </xf>
    <xf numFmtId="9" fontId="46" fillId="49" borderId="3" xfId="3" applyFont="1" applyFill="1" applyBorder="1" applyAlignment="1" applyProtection="1">
      <alignment horizontal="center" vertical="center" wrapText="1"/>
      <protection locked="0"/>
    </xf>
    <xf numFmtId="9" fontId="46" fillId="49" borderId="34" xfId="3" applyFont="1" applyFill="1" applyBorder="1" applyAlignment="1" applyProtection="1">
      <alignment horizontal="center" vertical="center" wrapText="1"/>
      <protection locked="0"/>
    </xf>
    <xf numFmtId="9" fontId="46" fillId="49" borderId="39" xfId="3" applyFont="1" applyFill="1" applyBorder="1" applyAlignment="1" applyProtection="1">
      <alignment horizontal="center" vertical="center" wrapText="1"/>
      <protection locked="0"/>
    </xf>
    <xf numFmtId="9" fontId="46" fillId="49" borderId="4" xfId="3" applyFont="1" applyFill="1" applyBorder="1" applyAlignment="1" applyProtection="1">
      <alignment horizontal="center" vertical="center" wrapText="1"/>
      <protection locked="0"/>
    </xf>
    <xf numFmtId="9" fontId="46" fillId="49" borderId="6" xfId="3" applyFont="1" applyFill="1" applyBorder="1" applyAlignment="1" applyProtection="1">
      <alignment horizontal="center" vertical="center" wrapText="1"/>
      <protection locked="0" hidden="1"/>
    </xf>
    <xf numFmtId="9" fontId="46" fillId="49" borderId="34" xfId="3" applyFont="1" applyFill="1" applyBorder="1" applyAlignment="1" applyProtection="1">
      <alignment horizontal="center" vertical="center" wrapText="1"/>
      <protection locked="0" hidden="1"/>
    </xf>
    <xf numFmtId="9" fontId="46" fillId="49" borderId="4" xfId="3" applyFont="1" applyFill="1" applyBorder="1" applyAlignment="1" applyProtection="1">
      <alignment horizontal="center" vertical="center" wrapText="1"/>
      <protection locked="0" hidden="1"/>
    </xf>
    <xf numFmtId="0" fontId="44" fillId="0" borderId="0" xfId="0" applyFont="1" applyAlignment="1">
      <alignment horizontal="center" vertical="center" wrapText="1"/>
    </xf>
    <xf numFmtId="9" fontId="46" fillId="49" borderId="3" xfId="0" applyNumberFormat="1" applyFont="1" applyFill="1" applyBorder="1" applyAlignment="1" applyProtection="1">
      <alignment horizontal="center" vertical="center" wrapText="1"/>
      <protection locked="0" hidden="1"/>
    </xf>
    <xf numFmtId="9" fontId="46" fillId="49" borderId="34" xfId="0" applyNumberFormat="1" applyFont="1" applyFill="1" applyBorder="1" applyAlignment="1" applyProtection="1">
      <alignment horizontal="center" vertical="center" wrapText="1"/>
      <protection locked="0" hidden="1"/>
    </xf>
    <xf numFmtId="9" fontId="46" fillId="49" borderId="39" xfId="0" applyNumberFormat="1" applyFont="1" applyFill="1" applyBorder="1" applyAlignment="1" applyProtection="1">
      <alignment horizontal="center" vertical="center" wrapText="1"/>
      <protection locked="0" hidden="1"/>
    </xf>
    <xf numFmtId="9" fontId="46" fillId="49" borderId="4" xfId="0" applyNumberFormat="1" applyFont="1" applyFill="1" applyBorder="1" applyAlignment="1" applyProtection="1">
      <alignment horizontal="center" vertical="center" wrapText="1"/>
      <protection locked="0" hidden="1"/>
    </xf>
    <xf numFmtId="9" fontId="46" fillId="49" borderId="6" xfId="0" applyNumberFormat="1" applyFont="1" applyFill="1" applyBorder="1" applyAlignment="1" applyProtection="1">
      <alignment horizontal="center" vertical="center" wrapText="1"/>
      <protection locked="0"/>
    </xf>
    <xf numFmtId="9" fontId="46" fillId="49" borderId="3" xfId="0" applyNumberFormat="1" applyFont="1" applyFill="1" applyBorder="1" applyAlignment="1" applyProtection="1">
      <alignment horizontal="center" vertical="center" wrapText="1"/>
      <protection locked="0"/>
    </xf>
    <xf numFmtId="10" fontId="46" fillId="49" borderId="3" xfId="0" applyNumberFormat="1" applyFont="1" applyFill="1" applyBorder="1" applyAlignment="1" applyProtection="1">
      <alignment horizontal="center" vertical="center" wrapText="1"/>
      <protection locked="0" hidden="1"/>
    </xf>
    <xf numFmtId="10" fontId="46" fillId="49" borderId="4" xfId="0" applyNumberFormat="1" applyFont="1" applyFill="1" applyBorder="1" applyAlignment="1" applyProtection="1">
      <alignment horizontal="center" vertical="center" wrapText="1"/>
      <protection locked="0" hidden="1"/>
    </xf>
    <xf numFmtId="10" fontId="46" fillId="49" borderId="34" xfId="0" applyNumberFormat="1" applyFont="1" applyFill="1" applyBorder="1" applyAlignment="1" applyProtection="1">
      <alignment horizontal="center" vertical="center" wrapText="1"/>
      <protection locked="0" hidden="1"/>
    </xf>
    <xf numFmtId="10" fontId="46" fillId="49" borderId="39" xfId="0" applyNumberFormat="1" applyFont="1" applyFill="1" applyBorder="1" applyAlignment="1" applyProtection="1">
      <alignment horizontal="center" vertical="center" wrapText="1"/>
      <protection locked="0" hidden="1"/>
    </xf>
    <xf numFmtId="0" fontId="83" fillId="45" borderId="61" xfId="0" applyFont="1" applyFill="1" applyBorder="1" applyAlignment="1">
      <alignment horizontal="center" vertical="center" wrapText="1"/>
    </xf>
    <xf numFmtId="0" fontId="83" fillId="45" borderId="65" xfId="0" applyFont="1" applyFill="1" applyBorder="1" applyAlignment="1">
      <alignment horizontal="left" vertical="top" wrapText="1"/>
    </xf>
    <xf numFmtId="0" fontId="83" fillId="45" borderId="71" xfId="0" applyFont="1" applyFill="1" applyBorder="1" applyAlignment="1">
      <alignment horizontal="left" vertical="center" wrapText="1"/>
    </xf>
    <xf numFmtId="0" fontId="83" fillId="45" borderId="64" xfId="0" applyFont="1" applyFill="1" applyBorder="1" applyAlignment="1">
      <alignment horizontal="center" vertical="center" wrapText="1"/>
    </xf>
    <xf numFmtId="0" fontId="83" fillId="45" borderId="66" xfId="0" applyFont="1" applyFill="1" applyBorder="1" applyAlignment="1">
      <alignment horizontal="left" vertical="top" wrapText="1"/>
    </xf>
    <xf numFmtId="0" fontId="83" fillId="45" borderId="70" xfId="0" applyFont="1" applyFill="1" applyBorder="1" applyAlignment="1">
      <alignment horizontal="left" vertical="center" wrapText="1"/>
    </xf>
    <xf numFmtId="0" fontId="83" fillId="45" borderId="74" xfId="0" applyFont="1" applyFill="1" applyBorder="1" applyAlignment="1">
      <alignment horizontal="left" vertical="center" wrapText="1"/>
    </xf>
    <xf numFmtId="0" fontId="85" fillId="45" borderId="66" xfId="0" applyFont="1" applyFill="1" applyBorder="1" applyAlignment="1">
      <alignment horizontal="left" vertical="top" wrapText="1"/>
    </xf>
    <xf numFmtId="0" fontId="18" fillId="45" borderId="18" xfId="0" applyFont="1" applyFill="1" applyBorder="1" applyAlignment="1">
      <alignment horizontal="left" vertical="top" wrapText="1"/>
    </xf>
    <xf numFmtId="0" fontId="79" fillId="0" borderId="0" xfId="0" applyFont="1" applyAlignment="1">
      <alignment horizontal="center" vertical="center" textRotation="90" wrapText="1"/>
    </xf>
    <xf numFmtId="0" fontId="80" fillId="0" borderId="0" xfId="0" applyFont="1" applyAlignment="1">
      <alignment horizontal="center" vertical="center" wrapText="1"/>
    </xf>
    <xf numFmtId="0" fontId="80" fillId="0" borderId="0" xfId="0" applyFont="1" applyAlignment="1">
      <alignment horizontal="justify" vertical="center" wrapText="1"/>
    </xf>
    <xf numFmtId="0" fontId="18" fillId="45" borderId="18" xfId="0" applyFont="1" applyFill="1" applyBorder="1" applyAlignment="1">
      <alignment horizontal="left" vertical="top" wrapText="1"/>
    </xf>
    <xf numFmtId="0" fontId="10" fillId="2" borderId="3" xfId="2" applyFont="1" applyFill="1" applyBorder="1" applyAlignment="1" applyProtection="1">
      <alignment horizontal="center" vertical="center" wrapText="1"/>
      <protection locked="0"/>
    </xf>
    <xf numFmtId="0" fontId="10" fillId="4" borderId="3" xfId="2" applyFont="1" applyFill="1" applyBorder="1" applyAlignment="1" applyProtection="1">
      <alignment horizontal="center" vertical="center" wrapText="1"/>
      <protection locked="0"/>
    </xf>
    <xf numFmtId="0" fontId="14" fillId="2" borderId="3" xfId="7" applyFont="1" applyFill="1" applyBorder="1" applyAlignment="1" applyProtection="1">
      <alignment horizontal="center" vertical="center" wrapText="1"/>
      <protection locked="0"/>
    </xf>
    <xf numFmtId="0" fontId="14" fillId="4" borderId="3" xfId="7" applyFont="1" applyFill="1" applyBorder="1" applyAlignment="1" applyProtection="1">
      <alignment horizontal="center" vertical="center" wrapText="1"/>
      <protection locked="0"/>
    </xf>
    <xf numFmtId="0" fontId="14" fillId="4" borderId="4" xfId="7" applyFont="1" applyFill="1" applyBorder="1" applyAlignment="1" applyProtection="1">
      <alignment horizontal="center" vertical="center" wrapText="1"/>
      <protection locked="0"/>
    </xf>
    <xf numFmtId="0" fontId="14" fillId="4" borderId="6" xfId="7" applyFont="1" applyFill="1" applyBorder="1" applyAlignment="1" applyProtection="1">
      <alignment horizontal="center" vertical="center" wrapText="1"/>
      <protection locked="0"/>
    </xf>
    <xf numFmtId="0" fontId="14" fillId="4" borderId="3"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0" fillId="2" borderId="3" xfId="2" applyFont="1" applyFill="1" applyBorder="1" applyAlignment="1">
      <alignment horizontal="center" vertical="center" wrapText="1"/>
    </xf>
    <xf numFmtId="0" fontId="10" fillId="4" borderId="3" xfId="2" applyFont="1" applyFill="1" applyBorder="1" applyAlignment="1">
      <alignment horizontal="center" vertical="center" wrapText="1"/>
    </xf>
    <xf numFmtId="0" fontId="15" fillId="4" borderId="3" xfId="2" applyFont="1" applyFill="1" applyBorder="1" applyAlignment="1" applyProtection="1">
      <alignment horizontal="center" vertical="center" wrapText="1"/>
      <protection locked="0"/>
    </xf>
    <xf numFmtId="0" fontId="15" fillId="2" borderId="3" xfId="2" applyFont="1" applyFill="1" applyBorder="1" applyAlignment="1" applyProtection="1">
      <alignment horizontal="center" vertical="center" wrapText="1"/>
      <protection locked="0"/>
    </xf>
    <xf numFmtId="0" fontId="15" fillId="4" borderId="3" xfId="2" applyFont="1" applyFill="1" applyBorder="1" applyAlignment="1">
      <alignment horizontal="center" vertical="center" wrapText="1"/>
    </xf>
    <xf numFmtId="0" fontId="15" fillId="2" borderId="3" xfId="2" applyFont="1" applyFill="1" applyBorder="1" applyAlignment="1">
      <alignment horizontal="center" vertical="center" wrapText="1"/>
    </xf>
    <xf numFmtId="0" fontId="10" fillId="4" borderId="4" xfId="2" applyFont="1" applyFill="1" applyBorder="1" applyAlignment="1" applyProtection="1">
      <alignment horizontal="center" vertical="center" wrapText="1"/>
      <protection locked="0"/>
    </xf>
    <xf numFmtId="0" fontId="10" fillId="4" borderId="5" xfId="2" applyFont="1" applyFill="1" applyBorder="1" applyAlignment="1" applyProtection="1">
      <alignment horizontal="center" vertical="center" wrapText="1"/>
      <protection locked="0"/>
    </xf>
    <xf numFmtId="0" fontId="10" fillId="4" borderId="6" xfId="2" applyFont="1" applyFill="1" applyBorder="1" applyAlignment="1" applyProtection="1">
      <alignment horizontal="center" vertical="center" wrapText="1"/>
      <protection locked="0"/>
    </xf>
    <xf numFmtId="0" fontId="14" fillId="2" borderId="3" xfId="2" applyFont="1" applyFill="1" applyBorder="1" applyAlignment="1" applyProtection="1">
      <alignment horizontal="center" vertical="center" wrapText="1"/>
      <protection locked="0"/>
    </xf>
    <xf numFmtId="0" fontId="14" fillId="4" borderId="3" xfId="2" applyFont="1" applyFill="1" applyBorder="1" applyAlignment="1" applyProtection="1">
      <alignment horizontal="center" vertical="center" wrapText="1"/>
      <protection locked="0"/>
    </xf>
    <xf numFmtId="0" fontId="41" fillId="0" borderId="0" xfId="0" applyFont="1" applyAlignment="1">
      <alignment horizontal="center" vertical="center" wrapText="1"/>
    </xf>
    <xf numFmtId="0" fontId="29" fillId="18" borderId="51" xfId="0" applyFont="1" applyFill="1" applyBorder="1" applyAlignment="1" applyProtection="1">
      <alignment horizontal="center" vertical="center" wrapText="1"/>
      <protection locked="0"/>
    </xf>
    <xf numFmtId="0" fontId="29" fillId="18" borderId="52" xfId="0" applyFont="1" applyFill="1" applyBorder="1" applyAlignment="1" applyProtection="1">
      <alignment horizontal="center" vertical="center" wrapText="1"/>
      <protection locked="0"/>
    </xf>
    <xf numFmtId="0" fontId="15" fillId="19" borderId="53" xfId="0" applyFont="1" applyFill="1" applyBorder="1" applyAlignment="1" applyProtection="1">
      <alignment horizontal="center" vertical="center" wrapText="1"/>
      <protection locked="0"/>
    </xf>
    <xf numFmtId="0" fontId="15" fillId="19" borderId="54" xfId="0" applyFont="1" applyFill="1" applyBorder="1" applyAlignment="1" applyProtection="1">
      <alignment horizontal="center" vertical="center" wrapText="1"/>
      <protection locked="0"/>
    </xf>
    <xf numFmtId="0" fontId="10" fillId="2" borderId="3" xfId="2" applyFont="1" applyFill="1" applyBorder="1" applyAlignment="1">
      <alignment horizontal="center" vertical="center"/>
    </xf>
    <xf numFmtId="0" fontId="10" fillId="4" borderId="3" xfId="2" applyFont="1" applyFill="1" applyBorder="1" applyAlignment="1">
      <alignment horizontal="center" vertical="center"/>
    </xf>
    <xf numFmtId="0" fontId="9" fillId="2" borderId="3" xfId="2" applyFont="1" applyFill="1" applyBorder="1" applyAlignment="1">
      <alignment horizontal="center" vertical="center"/>
    </xf>
    <xf numFmtId="165" fontId="7" fillId="4" borderId="3" xfId="5" applyFont="1" applyFill="1" applyBorder="1" applyAlignment="1">
      <alignment horizontal="center" vertical="center"/>
    </xf>
    <xf numFmtId="165" fontId="7" fillId="4" borderId="3" xfId="2" applyNumberFormat="1" applyFont="1" applyFill="1" applyBorder="1" applyAlignment="1">
      <alignment horizontal="center" vertical="center"/>
    </xf>
    <xf numFmtId="0" fontId="7" fillId="4" borderId="3" xfId="2" applyFont="1" applyFill="1" applyBorder="1" applyAlignment="1">
      <alignment horizontal="center" vertical="center"/>
    </xf>
    <xf numFmtId="42" fontId="7" fillId="2" borderId="3" xfId="14" applyFont="1" applyFill="1" applyBorder="1" applyAlignment="1">
      <alignment horizontal="center" vertical="center"/>
    </xf>
    <xf numFmtId="6" fontId="7" fillId="4" borderId="3" xfId="0" applyNumberFormat="1" applyFont="1" applyFill="1" applyBorder="1" applyAlignment="1">
      <alignment horizontal="center" vertical="center"/>
    </xf>
    <xf numFmtId="6" fontId="7" fillId="4" borderId="3" xfId="0" applyNumberFormat="1" applyFont="1" applyFill="1" applyBorder="1" applyAlignment="1">
      <alignment horizontal="center" vertical="center" wrapText="1"/>
    </xf>
    <xf numFmtId="0" fontId="7" fillId="4" borderId="3" xfId="0" applyFont="1" applyFill="1" applyBorder="1" applyAlignment="1">
      <alignment horizontal="center" vertical="center"/>
    </xf>
    <xf numFmtId="165" fontId="20" fillId="4" borderId="3" xfId="5" applyFont="1" applyFill="1" applyBorder="1" applyAlignment="1">
      <alignment horizontal="center" vertical="center"/>
    </xf>
    <xf numFmtId="0" fontId="7" fillId="4" borderId="3" xfId="2" applyFont="1" applyFill="1" applyBorder="1" applyAlignment="1">
      <alignment horizontal="center" vertical="center" wrapText="1"/>
    </xf>
    <xf numFmtId="165" fontId="7" fillId="2" borderId="3" xfId="5" applyFont="1" applyFill="1" applyBorder="1" applyAlignment="1">
      <alignment horizontal="center" vertical="center"/>
    </xf>
    <xf numFmtId="165" fontId="7" fillId="2" borderId="3" xfId="2" applyNumberFormat="1" applyFont="1" applyFill="1" applyBorder="1" applyAlignment="1">
      <alignment horizontal="center" vertical="center"/>
    </xf>
    <xf numFmtId="0" fontId="7" fillId="2" borderId="3" xfId="2" applyFont="1" applyFill="1" applyBorder="1" applyAlignment="1">
      <alignment horizontal="center" vertical="center"/>
    </xf>
    <xf numFmtId="0" fontId="7" fillId="2" borderId="3" xfId="2" applyFont="1" applyFill="1" applyBorder="1" applyAlignment="1">
      <alignment horizontal="center" vertical="center" wrapText="1"/>
    </xf>
    <xf numFmtId="42" fontId="7" fillId="2" borderId="3" xfId="14" applyFont="1" applyFill="1" applyBorder="1" applyAlignment="1">
      <alignment horizontal="right" vertical="center"/>
    </xf>
    <xf numFmtId="42" fontId="20" fillId="2" borderId="3" xfId="14" applyFont="1" applyFill="1" applyBorder="1" applyAlignment="1">
      <alignment horizontal="center" vertical="center"/>
    </xf>
    <xf numFmtId="0" fontId="7" fillId="2" borderId="3" xfId="0" applyFont="1" applyFill="1" applyBorder="1" applyAlignment="1">
      <alignment horizontal="right" vertical="center"/>
    </xf>
    <xf numFmtId="42" fontId="7" fillId="4" borderId="3" xfId="14" applyFont="1" applyFill="1" applyBorder="1" applyAlignment="1">
      <alignment horizontal="center" vertical="center"/>
    </xf>
    <xf numFmtId="42" fontId="7" fillId="4" borderId="3" xfId="14" applyFont="1" applyFill="1" applyBorder="1" applyAlignment="1">
      <alignment horizontal="right" vertical="center"/>
    </xf>
    <xf numFmtId="42" fontId="7" fillId="2" borderId="3" xfId="14" applyFont="1" applyFill="1" applyBorder="1" applyAlignment="1">
      <alignment horizontal="center" vertical="center" wrapText="1"/>
    </xf>
    <xf numFmtId="174" fontId="7" fillId="4" borderId="3" xfId="15"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6" fontId="7"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6" fontId="7" fillId="2" borderId="3" xfId="0" applyNumberFormat="1" applyFont="1" applyFill="1" applyBorder="1" applyAlignment="1">
      <alignment horizontal="center" vertical="center"/>
    </xf>
    <xf numFmtId="0" fontId="7" fillId="2" borderId="3" xfId="0" applyFont="1" applyFill="1" applyBorder="1" applyAlignment="1">
      <alignment horizontal="center" vertical="center"/>
    </xf>
    <xf numFmtId="178" fontId="7" fillId="4" borderId="3" xfId="0" applyNumberFormat="1" applyFont="1" applyFill="1" applyBorder="1" applyAlignment="1">
      <alignment horizontal="center" vertical="center"/>
    </xf>
    <xf numFmtId="178" fontId="7" fillId="4" borderId="3" xfId="24" applyNumberFormat="1" applyFont="1" applyFill="1" applyBorder="1" applyAlignment="1">
      <alignment horizontal="center" vertical="center"/>
    </xf>
    <xf numFmtId="178" fontId="7" fillId="2" borderId="4" xfId="0" applyNumberFormat="1" applyFont="1" applyFill="1" applyBorder="1" applyAlignment="1">
      <alignment horizontal="center" vertical="center"/>
    </xf>
    <xf numFmtId="178" fontId="7" fillId="2" borderId="5" xfId="0" applyNumberFormat="1" applyFont="1" applyFill="1" applyBorder="1" applyAlignment="1">
      <alignment horizontal="center" vertical="center"/>
    </xf>
    <xf numFmtId="178" fontId="7" fillId="2" borderId="6" xfId="0" applyNumberFormat="1"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20" fillId="2" borderId="3" xfId="1" applyFont="1" applyFill="1" applyBorder="1" applyAlignment="1" applyProtection="1">
      <alignment horizontal="center" vertical="center" wrapText="1"/>
      <protection locked="0"/>
    </xf>
    <xf numFmtId="178" fontId="7" fillId="4" borderId="3" xfId="15" applyNumberFormat="1" applyFont="1" applyFill="1" applyBorder="1" applyAlignment="1">
      <alignment horizontal="center" vertical="center"/>
    </xf>
    <xf numFmtId="165" fontId="20" fillId="2" borderId="3" xfId="5" applyFont="1" applyFill="1" applyBorder="1" applyAlignment="1">
      <alignment horizontal="center" vertical="center"/>
    </xf>
    <xf numFmtId="164" fontId="20" fillId="2" borderId="3" xfId="5" applyNumberFormat="1" applyFont="1" applyFill="1" applyBorder="1" applyAlignment="1">
      <alignment horizontal="center" vertical="center"/>
    </xf>
    <xf numFmtId="0" fontId="20" fillId="2" borderId="3" xfId="2" applyFont="1" applyFill="1" applyBorder="1" applyAlignment="1" applyProtection="1">
      <alignment horizontal="center" vertical="center" wrapText="1"/>
      <protection locked="0"/>
    </xf>
    <xf numFmtId="0" fontId="20" fillId="4" borderId="3" xfId="2" applyFont="1" applyFill="1" applyBorder="1" applyAlignment="1" applyProtection="1">
      <alignment horizontal="center" vertical="center" wrapText="1"/>
      <protection locked="0"/>
    </xf>
    <xf numFmtId="165" fontId="9" fillId="2" borderId="3" xfId="5" applyFont="1" applyFill="1" applyBorder="1" applyAlignment="1">
      <alignment horizontal="center" vertical="center"/>
    </xf>
    <xf numFmtId="0" fontId="9" fillId="2" borderId="3" xfId="2" applyFont="1" applyFill="1" applyBorder="1" applyAlignment="1">
      <alignment horizontal="center" vertical="center" wrapText="1"/>
    </xf>
    <xf numFmtId="0" fontId="9" fillId="2" borderId="3" xfId="0" applyFont="1" applyFill="1" applyBorder="1" applyAlignment="1">
      <alignment horizontal="center" vertical="center" wrapText="1"/>
    </xf>
    <xf numFmtId="165" fontId="9" fillId="2" borderId="3" xfId="5" applyFont="1" applyFill="1" applyBorder="1" applyAlignment="1">
      <alignment horizontal="center" vertical="center" wrapText="1"/>
    </xf>
    <xf numFmtId="165" fontId="9" fillId="4" borderId="3" xfId="5" applyFont="1" applyFill="1" applyBorder="1" applyAlignment="1">
      <alignment horizontal="center" vertical="center"/>
    </xf>
    <xf numFmtId="174" fontId="17" fillId="2" borderId="3" xfId="0" applyNumberFormat="1" applyFont="1" applyFill="1" applyBorder="1" applyAlignment="1">
      <alignment horizontal="center" vertical="center" wrapText="1"/>
    </xf>
    <xf numFmtId="44" fontId="17" fillId="2" borderId="3" xfId="0" applyNumberFormat="1" applyFont="1" applyFill="1" applyBorder="1" applyAlignment="1">
      <alignment horizontal="center" vertical="center"/>
    </xf>
    <xf numFmtId="44" fontId="17"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xf numFmtId="0" fontId="17" fillId="2" borderId="3" xfId="0" applyFont="1" applyFill="1" applyBorder="1" applyAlignment="1">
      <alignment horizontal="center" vertical="center" wrapText="1"/>
    </xf>
    <xf numFmtId="166" fontId="17" fillId="2" borderId="3" xfId="0" applyNumberFormat="1" applyFont="1" applyFill="1" applyBorder="1" applyAlignment="1">
      <alignment horizontal="center" vertical="center"/>
    </xf>
    <xf numFmtId="165" fontId="7" fillId="2" borderId="3" xfId="5" applyFont="1" applyFill="1" applyBorder="1" applyAlignment="1">
      <alignment horizontal="center" vertical="center" wrapText="1"/>
    </xf>
    <xf numFmtId="165" fontId="7" fillId="4" borderId="4" xfId="5" applyFont="1" applyFill="1" applyBorder="1" applyAlignment="1">
      <alignment horizontal="center" vertical="center"/>
    </xf>
    <xf numFmtId="165" fontId="7" fillId="4" borderId="5" xfId="5" applyFont="1" applyFill="1" applyBorder="1" applyAlignment="1">
      <alignment horizontal="center" vertical="center"/>
    </xf>
    <xf numFmtId="165" fontId="7" fillId="4" borderId="6" xfId="5" applyFont="1" applyFill="1" applyBorder="1" applyAlignment="1">
      <alignment horizontal="center" vertical="center"/>
    </xf>
    <xf numFmtId="165" fontId="7" fillId="4" borderId="4" xfId="5" applyFont="1" applyFill="1" applyBorder="1" applyAlignment="1">
      <alignment horizontal="center" vertical="center" wrapText="1"/>
    </xf>
    <xf numFmtId="165" fontId="7" fillId="4" borderId="5" xfId="5" applyFont="1" applyFill="1" applyBorder="1" applyAlignment="1">
      <alignment horizontal="center" vertical="center" wrapText="1"/>
    </xf>
    <xf numFmtId="165" fontId="7" fillId="4" borderId="6" xfId="5" applyFont="1" applyFill="1" applyBorder="1" applyAlignment="1">
      <alignment horizontal="center" vertical="center" wrapText="1"/>
    </xf>
    <xf numFmtId="0" fontId="7" fillId="4" borderId="4" xfId="2" applyFont="1" applyFill="1" applyBorder="1" applyAlignment="1" applyProtection="1">
      <alignment horizontal="center" vertical="center" wrapText="1"/>
      <protection locked="0"/>
    </xf>
    <xf numFmtId="0" fontId="7" fillId="4" borderId="5" xfId="2" applyFont="1" applyFill="1" applyBorder="1" applyAlignment="1" applyProtection="1">
      <alignment horizontal="center" vertical="center" wrapText="1"/>
      <protection locked="0"/>
    </xf>
    <xf numFmtId="0" fontId="7" fillId="4" borderId="6" xfId="2" applyFont="1" applyFill="1" applyBorder="1" applyAlignment="1" applyProtection="1">
      <alignment horizontal="center" vertical="center" wrapText="1"/>
      <protection locked="0"/>
    </xf>
    <xf numFmtId="0" fontId="9" fillId="4" borderId="3" xfId="2" applyFont="1" applyFill="1" applyBorder="1" applyAlignment="1">
      <alignment horizontal="center" vertical="center" wrapText="1"/>
    </xf>
    <xf numFmtId="165" fontId="9" fillId="4" borderId="3" xfId="5" applyFont="1" applyFill="1" applyBorder="1" applyAlignment="1">
      <alignment horizontal="center" vertical="center" wrapText="1"/>
    </xf>
    <xf numFmtId="165" fontId="17" fillId="2" borderId="3" xfId="0" applyNumberFormat="1" applyFont="1" applyFill="1" applyBorder="1" applyAlignment="1">
      <alignment horizontal="center" vertical="center" wrapText="1"/>
    </xf>
    <xf numFmtId="174" fontId="17" fillId="4" borderId="3" xfId="0" applyNumberFormat="1" applyFont="1" applyFill="1" applyBorder="1" applyAlignment="1">
      <alignment horizontal="center" vertical="center" wrapText="1"/>
    </xf>
    <xf numFmtId="44" fontId="17" fillId="4" borderId="3" xfId="0" applyNumberFormat="1" applyFont="1" applyFill="1" applyBorder="1" applyAlignment="1">
      <alignment horizontal="center" vertical="center"/>
    </xf>
    <xf numFmtId="44" fontId="17" fillId="4" borderId="3" xfId="0" applyNumberFormat="1" applyFont="1" applyFill="1" applyBorder="1" applyAlignment="1">
      <alignment horizontal="center" vertical="center" wrapText="1"/>
    </xf>
    <xf numFmtId="0" fontId="19" fillId="4" borderId="3" xfId="0" applyFont="1" applyFill="1" applyBorder="1" applyAlignment="1">
      <alignment horizontal="center" vertical="center"/>
    </xf>
    <xf numFmtId="0" fontId="17" fillId="4" borderId="3" xfId="0" applyFont="1" applyFill="1" applyBorder="1" applyAlignment="1">
      <alignment horizontal="center" vertical="center" wrapText="1"/>
    </xf>
    <xf numFmtId="166" fontId="17" fillId="4" borderId="3" xfId="0" applyNumberFormat="1" applyFont="1" applyFill="1" applyBorder="1" applyAlignment="1">
      <alignment horizontal="center" vertical="center"/>
    </xf>
    <xf numFmtId="165" fontId="17" fillId="2" borderId="3" xfId="0" applyNumberFormat="1" applyFont="1" applyFill="1" applyBorder="1" applyAlignment="1">
      <alignment horizontal="center" vertical="center"/>
    </xf>
    <xf numFmtId="0" fontId="20" fillId="2" borderId="3" xfId="2" applyFont="1" applyFill="1" applyBorder="1" applyAlignment="1">
      <alignment horizontal="center" vertical="center" wrapText="1"/>
    </xf>
    <xf numFmtId="0" fontId="20" fillId="2" borderId="3" xfId="2" applyFont="1" applyFill="1" applyBorder="1" applyAlignment="1">
      <alignment horizontal="center" vertical="center"/>
    </xf>
    <xf numFmtId="44" fontId="7" fillId="4" borderId="3" xfId="0" applyNumberFormat="1" applyFont="1" applyFill="1" applyBorder="1" applyAlignment="1">
      <alignment horizontal="center" vertical="center"/>
    </xf>
    <xf numFmtId="170" fontId="7" fillId="4" borderId="3" xfId="0" applyNumberFormat="1" applyFont="1" applyFill="1" applyBorder="1" applyAlignment="1">
      <alignment horizontal="center" vertical="center"/>
    </xf>
    <xf numFmtId="0" fontId="17" fillId="4" borderId="3" xfId="2" applyFont="1" applyFill="1" applyBorder="1" applyAlignment="1" applyProtection="1">
      <alignment horizontal="center" vertical="center" wrapText="1"/>
      <protection locked="0"/>
    </xf>
    <xf numFmtId="0" fontId="17" fillId="4" borderId="3" xfId="2" applyFont="1" applyFill="1" applyBorder="1" applyAlignment="1">
      <alignment horizontal="center" vertical="center" wrapText="1"/>
    </xf>
    <xf numFmtId="176" fontId="17" fillId="4" borderId="3" xfId="2" applyNumberFormat="1" applyFont="1" applyFill="1" applyBorder="1" applyAlignment="1" applyProtection="1">
      <alignment horizontal="center" vertical="center" wrapText="1"/>
      <protection locked="0"/>
    </xf>
    <xf numFmtId="165" fontId="7" fillId="2" borderId="4" xfId="0" applyNumberFormat="1" applyFont="1" applyFill="1" applyBorder="1" applyAlignment="1">
      <alignment horizontal="center" vertical="center" wrapText="1"/>
    </xf>
    <xf numFmtId="165" fontId="7" fillId="2" borderId="5" xfId="0" applyNumberFormat="1" applyFont="1" applyFill="1" applyBorder="1" applyAlignment="1">
      <alignment horizontal="center" vertical="center" wrapText="1"/>
    </xf>
    <xf numFmtId="165" fontId="7" fillId="2" borderId="6"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wrapText="1"/>
    </xf>
    <xf numFmtId="165" fontId="7" fillId="2" borderId="4" xfId="5" applyFont="1" applyFill="1" applyBorder="1" applyAlignment="1">
      <alignment horizontal="center" vertical="center"/>
    </xf>
    <xf numFmtId="165" fontId="7" fillId="2" borderId="6" xfId="5" applyFont="1" applyFill="1" applyBorder="1" applyAlignment="1">
      <alignment horizontal="center" vertical="center"/>
    </xf>
    <xf numFmtId="165" fontId="7" fillId="2" borderId="4" xfId="5" applyFont="1" applyFill="1" applyBorder="1" applyAlignment="1" applyProtection="1">
      <alignment horizontal="center" vertical="center" wrapText="1"/>
      <protection locked="0"/>
    </xf>
    <xf numFmtId="165" fontId="7" fillId="2" borderId="6" xfId="5" applyFont="1" applyFill="1" applyBorder="1" applyAlignment="1" applyProtection="1">
      <alignment horizontal="center" vertical="center" wrapText="1"/>
      <protection locked="0"/>
    </xf>
    <xf numFmtId="175" fontId="17" fillId="2" borderId="3" xfId="2" applyNumberFormat="1" applyFont="1" applyFill="1" applyBorder="1" applyAlignment="1">
      <alignment horizontal="center" vertical="center"/>
    </xf>
    <xf numFmtId="176" fontId="17" fillId="2" borderId="3" xfId="2" applyNumberFormat="1" applyFont="1" applyFill="1" applyBorder="1" applyAlignment="1">
      <alignment horizontal="center" vertical="center"/>
    </xf>
    <xf numFmtId="165" fontId="7" fillId="4" borderId="3" xfId="0" applyNumberFormat="1" applyFont="1" applyFill="1" applyBorder="1" applyAlignment="1">
      <alignment horizontal="center" vertical="center" wrapText="1"/>
    </xf>
    <xf numFmtId="1" fontId="7" fillId="4" borderId="3" xfId="0" applyNumberFormat="1" applyFont="1" applyFill="1" applyBorder="1" applyAlignment="1">
      <alignment horizontal="center" vertical="center" wrapText="1"/>
    </xf>
    <xf numFmtId="0" fontId="17" fillId="2" borderId="3" xfId="2" applyFont="1" applyFill="1" applyBorder="1" applyAlignment="1" applyProtection="1">
      <alignment horizontal="center" vertical="center" wrapText="1"/>
      <protection locked="0"/>
    </xf>
    <xf numFmtId="0" fontId="17" fillId="2" borderId="3" xfId="2" applyFont="1" applyFill="1" applyBorder="1" applyAlignment="1">
      <alignment horizontal="center" vertical="center" wrapText="1"/>
    </xf>
    <xf numFmtId="176" fontId="17" fillId="2" borderId="3" xfId="2" applyNumberFormat="1" applyFont="1" applyFill="1" applyBorder="1" applyAlignment="1" applyProtection="1">
      <alignment horizontal="center" vertical="center" wrapText="1"/>
      <protection locked="0"/>
    </xf>
    <xf numFmtId="175" fontId="17" fillId="4" borderId="3" xfId="2" applyNumberFormat="1" applyFont="1" applyFill="1" applyBorder="1" applyAlignment="1">
      <alignment horizontal="center" vertical="center"/>
    </xf>
    <xf numFmtId="176" fontId="17" fillId="4" borderId="3" xfId="2" applyNumberFormat="1" applyFont="1" applyFill="1" applyBorder="1" applyAlignment="1">
      <alignment horizontal="center" vertical="center"/>
    </xf>
    <xf numFmtId="167" fontId="7" fillId="2" borderId="3" xfId="15" applyFont="1" applyFill="1" applyBorder="1" applyAlignment="1">
      <alignment horizontal="center" vertical="center" wrapText="1"/>
    </xf>
    <xf numFmtId="167" fontId="7" fillId="2" borderId="4" xfId="15" applyFont="1" applyFill="1" applyBorder="1" applyAlignment="1">
      <alignment horizontal="center" vertical="center" wrapText="1"/>
    </xf>
    <xf numFmtId="167" fontId="7" fillId="2" borderId="5" xfId="15" applyFont="1" applyFill="1" applyBorder="1" applyAlignment="1">
      <alignment horizontal="center" vertical="center" wrapText="1"/>
    </xf>
    <xf numFmtId="167" fontId="7" fillId="2" borderId="6" xfId="15" applyFont="1" applyFill="1" applyBorder="1" applyAlignment="1">
      <alignment horizontal="center" vertical="center" wrapText="1"/>
    </xf>
    <xf numFmtId="1" fontId="7" fillId="2" borderId="3" xfId="0" applyNumberFormat="1" applyFont="1" applyFill="1" applyBorder="1" applyAlignment="1">
      <alignment horizontal="center" vertical="center" wrapText="1"/>
    </xf>
    <xf numFmtId="165" fontId="7" fillId="4" borderId="4" xfId="0" applyNumberFormat="1" applyFont="1" applyFill="1" applyBorder="1" applyAlignment="1">
      <alignment horizontal="center" vertical="center" wrapText="1"/>
    </xf>
    <xf numFmtId="165" fontId="7" fillId="4" borderId="6" xfId="0" applyNumberFormat="1" applyFont="1" applyFill="1" applyBorder="1" applyAlignment="1">
      <alignment horizontal="center" vertical="center" wrapText="1"/>
    </xf>
    <xf numFmtId="165" fontId="20" fillId="4" borderId="4" xfId="5" applyFont="1" applyFill="1" applyBorder="1" applyAlignment="1">
      <alignment horizontal="center" vertical="center"/>
    </xf>
    <xf numFmtId="165" fontId="20" fillId="4" borderId="5" xfId="5" applyFont="1" applyFill="1" applyBorder="1" applyAlignment="1">
      <alignment horizontal="center" vertical="center"/>
    </xf>
    <xf numFmtId="165" fontId="20" fillId="4" borderId="6" xfId="5" applyFont="1" applyFill="1" applyBorder="1" applyAlignment="1">
      <alignment horizontal="center" vertical="center"/>
    </xf>
    <xf numFmtId="0" fontId="20" fillId="4" borderId="3" xfId="2" applyFont="1" applyFill="1" applyBorder="1" applyAlignment="1">
      <alignment horizontal="center" vertical="center" wrapText="1"/>
    </xf>
    <xf numFmtId="42" fontId="20" fillId="4" borderId="3" xfId="2" applyNumberFormat="1" applyFont="1" applyFill="1" applyBorder="1" applyAlignment="1">
      <alignment horizontal="center" vertical="center"/>
    </xf>
    <xf numFmtId="0" fontId="20" fillId="4" borderId="3" xfId="2" applyFont="1" applyFill="1" applyBorder="1" applyAlignment="1">
      <alignment horizontal="center" vertical="center"/>
    </xf>
    <xf numFmtId="42" fontId="20" fillId="2" borderId="3" xfId="2" applyNumberFormat="1" applyFont="1" applyFill="1" applyBorder="1" applyAlignment="1">
      <alignment horizontal="center" vertical="center"/>
    </xf>
    <xf numFmtId="42" fontId="20" fillId="4" borderId="3" xfId="2" applyNumberFormat="1" applyFont="1" applyFill="1" applyBorder="1" applyAlignment="1">
      <alignment horizontal="center" vertical="center" wrapText="1"/>
    </xf>
    <xf numFmtId="42" fontId="20" fillId="2" borderId="3" xfId="2" applyNumberFormat="1" applyFont="1" applyFill="1" applyBorder="1" applyAlignment="1">
      <alignment horizontal="center" vertical="center" wrapText="1"/>
    </xf>
    <xf numFmtId="0" fontId="7" fillId="4" borderId="3" xfId="0" applyFont="1" applyFill="1" applyBorder="1" applyAlignment="1">
      <alignment horizontal="left" vertical="center" wrapText="1"/>
    </xf>
    <xf numFmtId="174" fontId="7" fillId="2" borderId="3" xfId="15" applyNumberFormat="1" applyFont="1" applyFill="1" applyBorder="1" applyAlignment="1">
      <alignment horizontal="center" vertical="center" wrapText="1"/>
    </xf>
    <xf numFmtId="42" fontId="7" fillId="4" borderId="3" xfId="14" applyFont="1" applyFill="1" applyBorder="1" applyAlignment="1">
      <alignment horizontal="center" vertical="center" wrapText="1"/>
    </xf>
    <xf numFmtId="6" fontId="7" fillId="2" borderId="3" xfId="14" applyNumberFormat="1" applyFont="1" applyFill="1" applyBorder="1" applyAlignment="1">
      <alignment horizontal="center" vertical="center"/>
    </xf>
    <xf numFmtId="0" fontId="7" fillId="4" borderId="3" xfId="0" applyFont="1" applyFill="1" applyBorder="1" applyAlignment="1">
      <alignment horizontal="right" vertical="center" wrapText="1"/>
    </xf>
    <xf numFmtId="174" fontId="7" fillId="2" borderId="4" xfId="15" applyNumberFormat="1" applyFont="1" applyFill="1" applyBorder="1" applyAlignment="1">
      <alignment horizontal="center" vertical="center" wrapText="1"/>
    </xf>
    <xf numFmtId="174" fontId="7" fillId="2" borderId="5" xfId="15" applyNumberFormat="1" applyFont="1" applyFill="1" applyBorder="1" applyAlignment="1">
      <alignment horizontal="center" vertical="center" wrapText="1"/>
    </xf>
    <xf numFmtId="174" fontId="7" fillId="2" borderId="6" xfId="15" applyNumberFormat="1" applyFont="1" applyFill="1" applyBorder="1" applyAlignment="1">
      <alignment horizontal="center" vertical="center" wrapText="1"/>
    </xf>
    <xf numFmtId="42" fontId="7" fillId="2" borderId="4" xfId="14" applyFont="1" applyFill="1" applyBorder="1" applyAlignment="1">
      <alignment horizontal="center" vertical="center"/>
    </xf>
    <xf numFmtId="42" fontId="7" fillId="2" borderId="5" xfId="14" applyFont="1" applyFill="1" applyBorder="1" applyAlignment="1">
      <alignment horizontal="center" vertical="center"/>
    </xf>
    <xf numFmtId="42" fontId="7" fillId="2" borderId="6" xfId="14" applyFont="1" applyFill="1" applyBorder="1" applyAlignment="1">
      <alignment horizontal="center" vertical="center"/>
    </xf>
    <xf numFmtId="165" fontId="7" fillId="2" borderId="5" xfId="5" applyFont="1" applyFill="1" applyBorder="1" applyAlignment="1">
      <alignment horizontal="center" vertical="center"/>
    </xf>
    <xf numFmtId="9" fontId="7" fillId="2" borderId="3" xfId="4" applyFont="1" applyFill="1" applyBorder="1" applyAlignment="1">
      <alignment horizontal="center" vertical="center" wrapText="1"/>
    </xf>
    <xf numFmtId="9" fontId="7" fillId="2" borderId="3" xfId="4" applyFont="1" applyFill="1" applyBorder="1" applyAlignment="1">
      <alignment horizontal="center" vertical="center"/>
    </xf>
    <xf numFmtId="9" fontId="7" fillId="4" borderId="3" xfId="4" applyFont="1" applyFill="1" applyBorder="1" applyAlignment="1">
      <alignment horizontal="right" vertical="center"/>
    </xf>
    <xf numFmtId="174" fontId="7" fillId="2" borderId="3" xfId="15" applyNumberFormat="1" applyFont="1" applyFill="1" applyBorder="1" applyAlignment="1">
      <alignment horizontal="center" vertical="center"/>
    </xf>
    <xf numFmtId="167" fontId="7" fillId="2" borderId="3" xfId="15" applyFont="1" applyFill="1" applyBorder="1" applyAlignment="1">
      <alignment horizontal="center" vertical="center"/>
    </xf>
    <xf numFmtId="167" fontId="20" fillId="2" borderId="3" xfId="15" applyFont="1" applyFill="1" applyBorder="1" applyAlignment="1">
      <alignment horizontal="center" vertical="center"/>
    </xf>
    <xf numFmtId="0" fontId="7" fillId="2" borderId="3" xfId="2" applyFont="1" applyFill="1" applyBorder="1" applyAlignment="1" applyProtection="1">
      <alignment horizontal="center" vertical="center" wrapText="1"/>
      <protection locked="0"/>
    </xf>
    <xf numFmtId="0" fontId="7" fillId="2" borderId="3" xfId="1" applyFont="1" applyFill="1" applyBorder="1" applyAlignment="1" applyProtection="1">
      <alignment horizontal="center" vertical="center" wrapText="1"/>
      <protection locked="0"/>
    </xf>
    <xf numFmtId="167" fontId="7" fillId="4" borderId="3" xfId="15" applyFont="1" applyFill="1" applyBorder="1" applyAlignment="1">
      <alignment horizontal="center" vertical="center" wrapText="1"/>
    </xf>
    <xf numFmtId="167" fontId="7" fillId="4" borderId="3" xfId="15" applyFont="1" applyFill="1" applyBorder="1" applyAlignment="1">
      <alignment horizontal="center" vertical="center"/>
    </xf>
    <xf numFmtId="167" fontId="20" fillId="4" borderId="3" xfId="15" applyFont="1" applyFill="1" applyBorder="1" applyAlignment="1">
      <alignment horizontal="center" vertical="center"/>
    </xf>
    <xf numFmtId="0" fontId="7" fillId="4" borderId="3" xfId="2" applyFont="1" applyFill="1" applyBorder="1" applyAlignment="1" applyProtection="1">
      <alignment horizontal="center" vertical="center" wrapText="1"/>
      <protection locked="0"/>
    </xf>
    <xf numFmtId="0" fontId="7" fillId="4" borderId="3" xfId="1" applyFont="1" applyFill="1" applyBorder="1" applyAlignment="1" applyProtection="1">
      <alignment horizontal="center" vertical="center" wrapText="1"/>
      <protection locked="0"/>
    </xf>
    <xf numFmtId="165" fontId="20" fillId="2" borderId="3" xfId="5" applyFont="1" applyFill="1" applyBorder="1" applyAlignment="1">
      <alignment horizontal="center" vertical="center" wrapText="1"/>
    </xf>
    <xf numFmtId="165" fontId="7" fillId="4" borderId="3" xfId="5" applyFont="1" applyFill="1" applyBorder="1" applyAlignment="1">
      <alignment horizontal="center" vertical="center" wrapText="1"/>
    </xf>
    <xf numFmtId="1" fontId="7" fillId="4" borderId="3" xfId="18" applyNumberFormat="1"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165" fontId="7" fillId="2" borderId="3" xfId="5"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165" fontId="7" fillId="4" borderId="3" xfId="5"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9" fillId="4" borderId="3" xfId="1" applyFont="1" applyFill="1" applyBorder="1" applyAlignment="1" applyProtection="1">
      <alignment horizontal="center" vertical="center" wrapText="1"/>
      <protection locked="0"/>
    </xf>
    <xf numFmtId="0" fontId="9" fillId="4" borderId="3" xfId="0" applyFont="1" applyFill="1" applyBorder="1" applyAlignment="1">
      <alignment horizontal="center" vertical="center" wrapText="1"/>
    </xf>
    <xf numFmtId="165" fontId="9" fillId="4" borderId="3" xfId="5" applyFont="1" applyFill="1" applyBorder="1" applyAlignment="1" applyProtection="1">
      <alignment horizontal="center" vertical="center" wrapText="1"/>
      <protection locked="0"/>
    </xf>
    <xf numFmtId="165" fontId="1" fillId="2" borderId="3" xfId="5" applyFont="1" applyFill="1" applyBorder="1" applyAlignment="1">
      <alignment horizontal="center" vertical="center"/>
    </xf>
    <xf numFmtId="42" fontId="9" fillId="2" borderId="3" xfId="14" applyFont="1" applyFill="1" applyBorder="1" applyAlignment="1">
      <alignment horizontal="center" vertical="center"/>
    </xf>
    <xf numFmtId="0" fontId="42" fillId="2" borderId="3" xfId="0" applyFont="1" applyFill="1" applyBorder="1" applyAlignment="1" applyProtection="1">
      <alignment horizontal="center" vertical="center" wrapText="1"/>
      <protection locked="0"/>
    </xf>
    <xf numFmtId="0" fontId="42" fillId="2" borderId="3" xfId="1" applyFont="1" applyFill="1" applyBorder="1" applyAlignment="1" applyProtection="1">
      <alignment horizontal="center" vertical="center" wrapText="1"/>
      <protection locked="0"/>
    </xf>
    <xf numFmtId="0" fontId="42" fillId="2" borderId="3" xfId="0" applyFont="1" applyFill="1" applyBorder="1" applyAlignment="1">
      <alignment horizontal="center" vertical="center" wrapText="1"/>
    </xf>
    <xf numFmtId="165" fontId="42" fillId="2" borderId="3" xfId="5"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3" xfId="1" applyFont="1" applyFill="1" applyBorder="1" applyAlignment="1" applyProtection="1">
      <alignment horizontal="center" vertical="center" wrapText="1"/>
      <protection locked="0"/>
    </xf>
    <xf numFmtId="165" fontId="9" fillId="2" borderId="3" xfId="5" applyFont="1" applyFill="1" applyBorder="1" applyAlignment="1" applyProtection="1">
      <alignment horizontal="center" vertical="center" wrapText="1"/>
      <protection locked="0"/>
    </xf>
    <xf numFmtId="42" fontId="7" fillId="4" borderId="3" xfId="14" applyFont="1" applyFill="1" applyBorder="1" applyAlignment="1" applyProtection="1">
      <alignment horizontal="center" vertical="center" wrapText="1"/>
      <protection locked="0"/>
    </xf>
    <xf numFmtId="165" fontId="7" fillId="4" borderId="3" xfId="0" applyNumberFormat="1" applyFont="1" applyFill="1" applyBorder="1" applyAlignment="1">
      <alignment horizontal="center" vertical="center"/>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4" xfId="1" applyFont="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xf numFmtId="0" fontId="7" fillId="2" borderId="6" xfId="1" applyFont="1" applyFill="1" applyBorder="1" applyAlignment="1" applyProtection="1">
      <alignment horizontal="center" vertical="center" wrapText="1"/>
      <protection locked="0"/>
    </xf>
    <xf numFmtId="44" fontId="7" fillId="4" borderId="3" xfId="13" applyFont="1" applyFill="1" applyBorder="1" applyAlignment="1">
      <alignment horizontal="center" vertical="center"/>
    </xf>
    <xf numFmtId="44" fontId="7" fillId="2" borderId="3" xfId="13" applyFont="1" applyFill="1" applyBorder="1" applyAlignment="1">
      <alignment horizontal="center" vertical="center"/>
    </xf>
    <xf numFmtId="44" fontId="7" fillId="2" borderId="3" xfId="13" applyFont="1" applyFill="1" applyBorder="1" applyAlignment="1">
      <alignment horizontal="center" vertical="center" wrapText="1"/>
    </xf>
    <xf numFmtId="44" fontId="7" fillId="4" borderId="3" xfId="13" applyFont="1" applyFill="1" applyBorder="1" applyAlignment="1">
      <alignment horizontal="center" vertical="center" wrapText="1"/>
    </xf>
    <xf numFmtId="172" fontId="19" fillId="4" borderId="4" xfId="16" applyNumberFormat="1" applyFont="1" applyFill="1" applyBorder="1" applyAlignment="1" applyProtection="1">
      <alignment horizontal="center" vertical="center" wrapText="1"/>
    </xf>
    <xf numFmtId="172" fontId="19" fillId="4" borderId="6" xfId="16" applyNumberFormat="1" applyFont="1" applyFill="1" applyBorder="1" applyAlignment="1" applyProtection="1">
      <alignment horizontal="center" vertical="center" wrapText="1"/>
    </xf>
    <xf numFmtId="172" fontId="22" fillId="4" borderId="4" xfId="16" applyNumberFormat="1" applyFont="1" applyFill="1" applyBorder="1" applyAlignment="1" applyProtection="1">
      <alignment horizontal="center" vertical="center" wrapText="1"/>
    </xf>
    <xf numFmtId="172" fontId="22" fillId="4" borderId="6" xfId="16" applyNumberFormat="1" applyFont="1" applyFill="1" applyBorder="1" applyAlignment="1" applyProtection="1">
      <alignment horizontal="center" vertical="center" wrapText="1"/>
    </xf>
    <xf numFmtId="9" fontId="19" fillId="4" borderId="4" xfId="8" applyFont="1" applyFill="1" applyBorder="1" applyAlignment="1" applyProtection="1">
      <alignment horizontal="center" vertical="center" wrapText="1"/>
    </xf>
    <xf numFmtId="9" fontId="19" fillId="4" borderId="6" xfId="8" applyFont="1" applyFill="1" applyBorder="1" applyAlignment="1" applyProtection="1">
      <alignment horizontal="center" vertical="center" wrapText="1"/>
    </xf>
    <xf numFmtId="0" fontId="23" fillId="4" borderId="4" xfId="0" applyFont="1" applyFill="1" applyBorder="1" applyAlignment="1">
      <alignment horizontal="center" vertical="center" wrapText="1"/>
    </xf>
    <xf numFmtId="0" fontId="23" fillId="4" borderId="6" xfId="0" applyFont="1" applyFill="1" applyBorder="1" applyAlignment="1">
      <alignment horizontal="center" vertical="center" wrapText="1"/>
    </xf>
    <xf numFmtId="172" fontId="19" fillId="2" borderId="3" xfId="16" applyNumberFormat="1" applyFont="1" applyFill="1" applyBorder="1" applyAlignment="1" applyProtection="1">
      <alignment horizontal="center" vertical="center" wrapText="1"/>
    </xf>
    <xf numFmtId="172" fontId="22" fillId="2" borderId="3" xfId="16" applyNumberFormat="1" applyFont="1" applyFill="1" applyBorder="1" applyAlignment="1" applyProtection="1">
      <alignment horizontal="center" vertical="center" wrapText="1"/>
    </xf>
    <xf numFmtId="172" fontId="24" fillId="2" borderId="3" xfId="16" applyNumberFormat="1" applyFont="1" applyFill="1" applyBorder="1" applyAlignment="1" applyProtection="1">
      <alignment horizontal="center" vertical="center" wrapText="1"/>
    </xf>
    <xf numFmtId="172" fontId="25" fillId="2" borderId="3" xfId="16" applyNumberFormat="1" applyFont="1" applyFill="1" applyBorder="1" applyAlignment="1" applyProtection="1">
      <alignment horizontal="center" vertical="center" wrapText="1"/>
    </xf>
    <xf numFmtId="172" fontId="24" fillId="2" borderId="3" xfId="8" applyNumberFormat="1" applyFont="1" applyFill="1" applyBorder="1" applyAlignment="1" applyProtection="1">
      <alignment horizontal="center" vertical="center" wrapText="1"/>
    </xf>
    <xf numFmtId="172" fontId="25" fillId="2" borderId="3" xfId="8" applyNumberFormat="1" applyFont="1" applyFill="1" applyBorder="1" applyAlignment="1" applyProtection="1">
      <alignment horizontal="center" vertical="center" wrapText="1"/>
    </xf>
    <xf numFmtId="9" fontId="19" fillId="2" borderId="4" xfId="8" applyFont="1" applyFill="1" applyBorder="1" applyAlignment="1" applyProtection="1">
      <alignment horizontal="center" vertical="center" wrapText="1"/>
    </xf>
    <xf numFmtId="9" fontId="19" fillId="2" borderId="6" xfId="8" applyFont="1" applyFill="1" applyBorder="1" applyAlignment="1" applyProtection="1">
      <alignment horizontal="center" vertical="center" wrapText="1"/>
    </xf>
    <xf numFmtId="9" fontId="19" fillId="2" borderId="3" xfId="8" applyFont="1" applyFill="1" applyBorder="1" applyAlignment="1" applyProtection="1">
      <alignment horizontal="center" vertical="center" wrapText="1"/>
    </xf>
    <xf numFmtId="172" fontId="19" fillId="4" borderId="3" xfId="16" applyNumberFormat="1" applyFont="1" applyFill="1" applyBorder="1" applyAlignment="1" applyProtection="1">
      <alignment horizontal="center" vertical="center" wrapText="1"/>
    </xf>
    <xf numFmtId="172" fontId="22" fillId="4" borderId="3" xfId="16" applyNumberFormat="1" applyFont="1" applyFill="1" applyBorder="1" applyAlignment="1" applyProtection="1">
      <alignment horizontal="center" vertical="center" wrapText="1"/>
    </xf>
    <xf numFmtId="9" fontId="19" fillId="4" borderId="3" xfId="8" applyFont="1" applyFill="1" applyBorder="1" applyAlignment="1" applyProtection="1">
      <alignment horizontal="center" vertical="center" wrapText="1"/>
    </xf>
    <xf numFmtId="0" fontId="23" fillId="4" borderId="3" xfId="0" applyFont="1" applyFill="1" applyBorder="1" applyAlignment="1">
      <alignment horizontal="center" vertical="center" wrapText="1"/>
    </xf>
    <xf numFmtId="0" fontId="23" fillId="2" borderId="3" xfId="0" applyFont="1" applyFill="1" applyBorder="1" applyAlignment="1">
      <alignment horizontal="center" vertical="center" wrapText="1"/>
    </xf>
    <xf numFmtId="42" fontId="17" fillId="2" borderId="3" xfId="14" applyFont="1" applyFill="1" applyBorder="1" applyAlignment="1">
      <alignment horizontal="center" vertical="center"/>
    </xf>
    <xf numFmtId="42" fontId="17" fillId="4" borderId="3" xfId="14" applyFont="1" applyFill="1" applyBorder="1" applyAlignment="1">
      <alignment horizontal="center" vertical="center"/>
    </xf>
    <xf numFmtId="0" fontId="17" fillId="4" borderId="3" xfId="0" applyFont="1" applyFill="1" applyBorder="1" applyAlignment="1">
      <alignment horizontal="center" vertical="center"/>
    </xf>
    <xf numFmtId="166" fontId="17" fillId="2" borderId="3" xfId="15" applyNumberFormat="1" applyFont="1" applyFill="1" applyBorder="1" applyAlignment="1">
      <alignment horizontal="center" vertical="center"/>
    </xf>
    <xf numFmtId="0" fontId="17"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7" fillId="4" borderId="4" xfId="0" applyFont="1" applyFill="1" applyBorder="1" applyAlignment="1">
      <alignment horizontal="center" vertical="center"/>
    </xf>
    <xf numFmtId="0" fontId="7" fillId="4" borderId="6" xfId="0" applyFont="1" applyFill="1" applyBorder="1" applyAlignment="1">
      <alignment horizontal="center" vertical="center"/>
    </xf>
    <xf numFmtId="0" fontId="18" fillId="2" borderId="4" xfId="0" applyFont="1" applyFill="1" applyBorder="1" applyAlignment="1">
      <alignment horizontal="center" vertical="center" wrapText="1"/>
    </xf>
    <xf numFmtId="0" fontId="18" fillId="2" borderId="6" xfId="0" applyFont="1" applyFill="1" applyBorder="1" applyAlignment="1">
      <alignment horizontal="center" vertical="center" wrapText="1"/>
    </xf>
    <xf numFmtId="166" fontId="17" fillId="4" borderId="3" xfId="15" applyNumberFormat="1" applyFont="1" applyFill="1" applyBorder="1" applyAlignment="1">
      <alignment horizontal="center" vertical="center"/>
    </xf>
    <xf numFmtId="0" fontId="18" fillId="2" borderId="3" xfId="0" applyFont="1" applyFill="1" applyBorder="1" applyAlignment="1" applyProtection="1">
      <alignment horizontal="center" vertical="center" wrapText="1"/>
      <protection locked="0"/>
    </xf>
    <xf numFmtId="0" fontId="8" fillId="25" borderId="26" xfId="0" applyFont="1" applyFill="1" applyBorder="1" applyAlignment="1" applyProtection="1">
      <alignment horizontal="center" vertical="center" wrapText="1"/>
      <protection locked="0"/>
    </xf>
    <xf numFmtId="0" fontId="8" fillId="25" borderId="27" xfId="0" applyFont="1" applyFill="1" applyBorder="1" applyAlignment="1" applyProtection="1">
      <alignment horizontal="center" vertical="center" wrapText="1"/>
      <protection locked="0"/>
    </xf>
    <xf numFmtId="0" fontId="18" fillId="4" borderId="3" xfId="0" applyFont="1" applyFill="1" applyBorder="1" applyAlignment="1" applyProtection="1">
      <alignment horizontal="center" vertical="center" wrapText="1"/>
      <protection locked="0"/>
    </xf>
    <xf numFmtId="49" fontId="18" fillId="2" borderId="3" xfId="0" applyNumberFormat="1" applyFont="1" applyFill="1" applyBorder="1" applyAlignment="1" applyProtection="1">
      <alignment horizontal="center" vertical="center" wrapText="1"/>
      <protection locked="0"/>
    </xf>
    <xf numFmtId="49" fontId="9" fillId="4" borderId="3" xfId="2" applyNumberFormat="1" applyFont="1" applyFill="1" applyBorder="1" applyAlignment="1" applyProtection="1">
      <alignment horizontal="center" vertical="center" wrapText="1"/>
      <protection locked="0"/>
    </xf>
    <xf numFmtId="49" fontId="9" fillId="2" borderId="3" xfId="2" applyNumberFormat="1" applyFont="1" applyFill="1" applyBorder="1" applyAlignment="1" applyProtection="1">
      <alignment horizontal="center" vertical="center" wrapText="1"/>
      <protection locked="0"/>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26" fillId="12" borderId="15" xfId="0" applyFont="1" applyFill="1" applyBorder="1" applyAlignment="1">
      <alignment horizontal="center" vertical="center"/>
    </xf>
    <xf numFmtId="0" fontId="26" fillId="12" borderId="0" xfId="0" applyFont="1" applyFill="1" applyAlignment="1">
      <alignment horizontal="center" vertical="center"/>
    </xf>
    <xf numFmtId="0" fontId="26" fillId="12" borderId="16" xfId="0" applyFont="1" applyFill="1" applyBorder="1" applyAlignment="1">
      <alignment horizontal="center" vertical="center"/>
    </xf>
    <xf numFmtId="0" fontId="8" fillId="12" borderId="1" xfId="2" applyFont="1" applyFill="1" applyBorder="1" applyAlignment="1">
      <alignment horizontal="center" vertical="center" wrapText="1"/>
    </xf>
    <xf numFmtId="0" fontId="8" fillId="12" borderId="1" xfId="2" applyFont="1" applyFill="1" applyBorder="1" applyAlignment="1">
      <alignment horizontal="center" vertical="center"/>
    </xf>
    <xf numFmtId="173" fontId="17" fillId="4" borderId="3" xfId="0" applyNumberFormat="1" applyFont="1" applyFill="1" applyBorder="1" applyAlignment="1">
      <alignment horizontal="center" vertical="center"/>
    </xf>
    <xf numFmtId="166" fontId="17" fillId="4" borderId="3" xfId="15" applyNumberFormat="1" applyFont="1" applyFill="1" applyBorder="1" applyAlignment="1">
      <alignment horizontal="center" vertical="center" wrapText="1"/>
    </xf>
    <xf numFmtId="173" fontId="17" fillId="2" borderId="3" xfId="0" applyNumberFormat="1" applyFont="1" applyFill="1" applyBorder="1" applyAlignment="1">
      <alignment horizontal="center" vertical="center"/>
    </xf>
    <xf numFmtId="166" fontId="17" fillId="2" borderId="3" xfId="15" applyNumberFormat="1" applyFont="1" applyFill="1" applyBorder="1" applyAlignment="1">
      <alignment horizontal="center" vertical="center" wrapText="1"/>
    </xf>
    <xf numFmtId="0" fontId="18" fillId="2" borderId="3" xfId="7" applyFont="1" applyFill="1" applyBorder="1" applyAlignment="1">
      <alignment horizontal="center" vertical="center" wrapText="1"/>
    </xf>
    <xf numFmtId="0" fontId="9" fillId="4" borderId="3" xfId="7" applyFont="1" applyFill="1" applyBorder="1" applyAlignment="1">
      <alignment horizontal="center" vertical="center" wrapText="1"/>
    </xf>
    <xf numFmtId="0" fontId="9" fillId="4" borderId="3" xfId="7" applyFont="1" applyFill="1" applyBorder="1" applyAlignment="1">
      <alignment horizontal="center" vertical="center"/>
    </xf>
    <xf numFmtId="0" fontId="9" fillId="2" borderId="3" xfId="7" applyFont="1" applyFill="1" applyBorder="1" applyAlignment="1">
      <alignment horizontal="center" vertical="center" wrapText="1"/>
    </xf>
    <xf numFmtId="0" fontId="9" fillId="4" borderId="4" xfId="7" applyFont="1" applyFill="1" applyBorder="1" applyAlignment="1">
      <alignment horizontal="center" vertical="center" wrapText="1"/>
    </xf>
    <xf numFmtId="0" fontId="9" fillId="4" borderId="6" xfId="7" applyFont="1" applyFill="1" applyBorder="1" applyAlignment="1">
      <alignment horizontal="center" vertical="center" wrapText="1"/>
    </xf>
    <xf numFmtId="49" fontId="18" fillId="4" borderId="3" xfId="7" applyNumberFormat="1" applyFont="1" applyFill="1" applyBorder="1" applyAlignment="1" applyProtection="1">
      <alignment horizontal="center" vertical="center" wrapText="1"/>
      <protection locked="0"/>
    </xf>
    <xf numFmtId="49" fontId="18" fillId="2" borderId="3" xfId="7" applyNumberFormat="1" applyFont="1" applyFill="1" applyBorder="1" applyAlignment="1" applyProtection="1">
      <alignment horizontal="center" vertical="center" wrapText="1"/>
      <protection locked="0"/>
    </xf>
    <xf numFmtId="49" fontId="21" fillId="2" borderId="3" xfId="2" applyNumberFormat="1" applyFont="1" applyFill="1" applyBorder="1" applyAlignment="1" applyProtection="1">
      <alignment horizontal="center" vertical="center" wrapText="1"/>
      <protection locked="0"/>
    </xf>
    <xf numFmtId="49" fontId="21" fillId="4" borderId="3" xfId="2" applyNumberFormat="1" applyFont="1" applyFill="1" applyBorder="1" applyAlignment="1" applyProtection="1">
      <alignment horizontal="center" vertical="center" wrapText="1"/>
      <protection locked="0"/>
    </xf>
    <xf numFmtId="49" fontId="18" fillId="4" borderId="3" xfId="2" applyNumberFormat="1" applyFont="1" applyFill="1" applyBorder="1" applyAlignment="1" applyProtection="1">
      <alignment horizontal="center" vertical="center" wrapText="1"/>
      <protection locked="0"/>
    </xf>
    <xf numFmtId="49" fontId="9" fillId="4" borderId="4" xfId="2" applyNumberFormat="1" applyFont="1" applyFill="1" applyBorder="1" applyAlignment="1" applyProtection="1">
      <alignment horizontal="center" vertical="center" wrapText="1"/>
      <protection locked="0"/>
    </xf>
    <xf numFmtId="49" fontId="9" fillId="4" borderId="5" xfId="2" applyNumberFormat="1" applyFont="1" applyFill="1" applyBorder="1" applyAlignment="1" applyProtection="1">
      <alignment horizontal="center" vertical="center" wrapText="1"/>
      <protection locked="0"/>
    </xf>
    <xf numFmtId="49" fontId="9" fillId="4" borderId="6" xfId="2" applyNumberFormat="1" applyFont="1" applyFill="1" applyBorder="1" applyAlignment="1" applyProtection="1">
      <alignment horizontal="center" vertical="center" wrapText="1"/>
      <protection locked="0"/>
    </xf>
    <xf numFmtId="49" fontId="18" fillId="4" borderId="3" xfId="0" applyNumberFormat="1" applyFont="1" applyFill="1" applyBorder="1" applyAlignment="1" applyProtection="1">
      <alignment horizontal="center" vertical="center" wrapText="1"/>
      <protection locked="0"/>
    </xf>
    <xf numFmtId="10" fontId="10" fillId="11" borderId="4" xfId="4" applyNumberFormat="1" applyFont="1" applyFill="1" applyBorder="1" applyAlignment="1">
      <alignment horizontal="center" vertical="center"/>
    </xf>
    <xf numFmtId="10" fontId="10" fillId="11" borderId="5" xfId="4" applyNumberFormat="1" applyFont="1" applyFill="1" applyBorder="1" applyAlignment="1">
      <alignment horizontal="center" vertical="center"/>
    </xf>
    <xf numFmtId="10" fontId="10" fillId="11" borderId="6" xfId="4" applyNumberFormat="1" applyFont="1" applyFill="1" applyBorder="1" applyAlignment="1">
      <alignment horizontal="center" vertical="center"/>
    </xf>
    <xf numFmtId="0" fontId="9" fillId="2" borderId="3" xfId="0" applyFont="1" applyFill="1" applyBorder="1" applyAlignment="1">
      <alignment horizontal="center" vertical="center"/>
    </xf>
    <xf numFmtId="9" fontId="14" fillId="4" borderId="4" xfId="3" applyFont="1" applyFill="1" applyBorder="1" applyAlignment="1" applyProtection="1">
      <alignment horizontal="center" vertical="center" wrapText="1"/>
      <protection locked="0"/>
    </xf>
    <xf numFmtId="9" fontId="14" fillId="4" borderId="5" xfId="3" applyFont="1" applyFill="1" applyBorder="1" applyAlignment="1" applyProtection="1">
      <alignment horizontal="center" vertical="center" wrapText="1"/>
      <protection locked="0"/>
    </xf>
    <xf numFmtId="9" fontId="14" fillId="4" borderId="6" xfId="3" applyFont="1" applyFill="1" applyBorder="1" applyAlignment="1" applyProtection="1">
      <alignment horizontal="center" vertical="center" wrapText="1"/>
      <protection locked="0"/>
    </xf>
    <xf numFmtId="9" fontId="14" fillId="2" borderId="4" xfId="3" applyFont="1" applyFill="1" applyBorder="1" applyAlignment="1" applyProtection="1">
      <alignment horizontal="center" vertical="center" wrapText="1"/>
      <protection locked="0"/>
    </xf>
    <xf numFmtId="9" fontId="14" fillId="2" borderId="5" xfId="3" applyFont="1" applyFill="1" applyBorder="1" applyAlignment="1" applyProtection="1">
      <alignment horizontal="center" vertical="center" wrapText="1"/>
      <protection locked="0"/>
    </xf>
    <xf numFmtId="9" fontId="14" fillId="2" borderId="6" xfId="3" applyFont="1" applyFill="1" applyBorder="1" applyAlignment="1" applyProtection="1">
      <alignment horizontal="center" vertical="center" wrapText="1"/>
      <protection locked="0"/>
    </xf>
    <xf numFmtId="9" fontId="10" fillId="4" borderId="4" xfId="1" applyNumberFormat="1" applyFont="1" applyFill="1" applyBorder="1" applyAlignment="1" applyProtection="1">
      <alignment horizontal="center" vertical="center" wrapText="1"/>
      <protection locked="0"/>
    </xf>
    <xf numFmtId="9" fontId="10" fillId="4" borderId="5" xfId="1" applyNumberFormat="1" applyFont="1" applyFill="1" applyBorder="1" applyAlignment="1" applyProtection="1">
      <alignment horizontal="center" vertical="center" wrapText="1"/>
      <protection locked="0"/>
    </xf>
    <xf numFmtId="9" fontId="10" fillId="4" borderId="6" xfId="1" applyNumberFormat="1" applyFont="1" applyFill="1" applyBorder="1" applyAlignment="1" applyProtection="1">
      <alignment horizontal="center" vertical="center" wrapText="1"/>
      <protection locked="0"/>
    </xf>
    <xf numFmtId="0" fontId="21" fillId="2" borderId="3" xfId="0" applyFont="1" applyFill="1" applyBorder="1" applyAlignment="1">
      <alignment horizontal="center" vertical="center" wrapText="1"/>
    </xf>
    <xf numFmtId="0" fontId="9" fillId="4" borderId="4"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2" borderId="6"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2" borderId="5" xfId="0" applyFont="1" applyFill="1" applyBorder="1" applyAlignment="1">
      <alignment horizontal="center" vertical="center"/>
    </xf>
    <xf numFmtId="0" fontId="9" fillId="4" borderId="3" xfId="2" applyFont="1" applyFill="1" applyBorder="1" applyAlignment="1">
      <alignment horizontal="center" vertical="center"/>
    </xf>
    <xf numFmtId="9" fontId="9" fillId="4" borderId="4" xfId="4" applyFont="1" applyFill="1" applyBorder="1" applyAlignment="1" applyProtection="1">
      <alignment horizontal="center" vertical="center" wrapText="1"/>
      <protection locked="0"/>
    </xf>
    <xf numFmtId="9" fontId="9" fillId="4" borderId="5" xfId="4" applyFont="1" applyFill="1" applyBorder="1" applyAlignment="1" applyProtection="1">
      <alignment horizontal="center" vertical="center" wrapText="1"/>
      <protection locked="0"/>
    </xf>
    <xf numFmtId="9" fontId="9" fillId="4" borderId="6" xfId="4" applyFont="1" applyFill="1" applyBorder="1" applyAlignment="1" applyProtection="1">
      <alignment horizontal="center" vertical="center" wrapText="1"/>
      <protection locked="0"/>
    </xf>
    <xf numFmtId="9" fontId="9" fillId="2" borderId="4" xfId="4" applyFont="1" applyFill="1" applyBorder="1" applyAlignment="1" applyProtection="1">
      <alignment horizontal="center" vertical="center" wrapText="1"/>
      <protection locked="0"/>
    </xf>
    <xf numFmtId="9" fontId="9" fillId="2" borderId="5" xfId="4" applyFont="1" applyFill="1" applyBorder="1" applyAlignment="1" applyProtection="1">
      <alignment horizontal="center" vertical="center" wrapText="1"/>
      <protection locked="0"/>
    </xf>
    <xf numFmtId="9" fontId="9" fillId="2" borderId="6" xfId="4" applyFont="1" applyFill="1" applyBorder="1" applyAlignment="1" applyProtection="1">
      <alignment horizontal="center" vertical="center" wrapText="1"/>
      <protection locked="0"/>
    </xf>
    <xf numFmtId="0" fontId="9" fillId="4" borderId="3" xfId="0" applyFont="1" applyFill="1" applyBorder="1" applyAlignment="1">
      <alignment horizontal="center" vertical="center"/>
    </xf>
    <xf numFmtId="9" fontId="10" fillId="2" borderId="4" xfId="2" applyNumberFormat="1" applyFont="1" applyFill="1" applyBorder="1" applyAlignment="1">
      <alignment horizontal="center" vertical="center" wrapText="1"/>
    </xf>
    <xf numFmtId="9" fontId="10" fillId="2" borderId="5" xfId="2" applyNumberFormat="1" applyFont="1" applyFill="1" applyBorder="1" applyAlignment="1">
      <alignment horizontal="center" vertical="center" wrapText="1"/>
    </xf>
    <xf numFmtId="9" fontId="10" fillId="2" borderId="6" xfId="2" applyNumberFormat="1" applyFont="1" applyFill="1" applyBorder="1" applyAlignment="1">
      <alignment horizontal="center" vertical="center" wrapText="1"/>
    </xf>
    <xf numFmtId="9" fontId="10" fillId="11" borderId="3" xfId="4" applyFont="1" applyFill="1" applyBorder="1" applyAlignment="1">
      <alignment horizontal="center" vertic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4"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9" fontId="10" fillId="11" borderId="4" xfId="4" applyFont="1" applyFill="1" applyBorder="1" applyAlignment="1">
      <alignment horizontal="center" vertical="center"/>
    </xf>
    <xf numFmtId="9" fontId="10" fillId="11" borderId="5" xfId="4" applyFont="1" applyFill="1" applyBorder="1" applyAlignment="1">
      <alignment horizontal="center" vertical="center"/>
    </xf>
    <xf numFmtId="9" fontId="10" fillId="11" borderId="6" xfId="4" applyFont="1" applyFill="1" applyBorder="1" applyAlignment="1">
      <alignment horizontal="center" vertical="center"/>
    </xf>
    <xf numFmtId="9" fontId="10" fillId="2" borderId="4" xfId="4" applyFont="1" applyFill="1" applyBorder="1" applyAlignment="1" applyProtection="1">
      <alignment horizontal="center" vertical="center" wrapText="1"/>
      <protection locked="0"/>
    </xf>
    <xf numFmtId="9" fontId="10" fillId="2" borderId="5" xfId="4" applyFont="1" applyFill="1" applyBorder="1" applyAlignment="1" applyProtection="1">
      <alignment horizontal="center" vertical="center" wrapText="1"/>
      <protection locked="0"/>
    </xf>
    <xf numFmtId="9" fontId="10" fillId="2" borderId="6" xfId="4" applyFont="1" applyFill="1" applyBorder="1" applyAlignment="1" applyProtection="1">
      <alignment horizontal="center" vertical="center" wrapText="1"/>
      <protection locked="0"/>
    </xf>
    <xf numFmtId="9" fontId="10" fillId="2" borderId="4" xfId="1" applyNumberFormat="1" applyFont="1" applyFill="1" applyBorder="1" applyAlignment="1" applyProtection="1">
      <alignment horizontal="center" vertical="center" wrapText="1"/>
      <protection locked="0"/>
    </xf>
    <xf numFmtId="9" fontId="10" fillId="2" borderId="5" xfId="1" applyNumberFormat="1" applyFont="1" applyFill="1" applyBorder="1" applyAlignment="1" applyProtection="1">
      <alignment horizontal="center" vertical="center" wrapText="1"/>
      <protection locked="0"/>
    </xf>
    <xf numFmtId="9" fontId="10" fillId="2" borderId="6" xfId="1" applyNumberFormat="1" applyFont="1" applyFill="1" applyBorder="1" applyAlignment="1" applyProtection="1">
      <alignment horizontal="center" vertical="center" wrapText="1"/>
      <protection locked="0"/>
    </xf>
    <xf numFmtId="0" fontId="21" fillId="4" borderId="3" xfId="2" applyFont="1" applyFill="1" applyBorder="1" applyAlignment="1">
      <alignment horizontal="justify" vertical="center" wrapText="1"/>
    </xf>
    <xf numFmtId="0" fontId="9" fillId="2" borderId="4"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6" xfId="2" applyFont="1" applyFill="1" applyBorder="1" applyAlignment="1">
      <alignment horizontal="center" vertical="center" wrapText="1"/>
    </xf>
    <xf numFmtId="10" fontId="10" fillId="11" borderId="3" xfId="4" applyNumberFormat="1" applyFont="1" applyFill="1" applyBorder="1" applyAlignment="1">
      <alignment horizontal="center" vertical="center"/>
    </xf>
    <xf numFmtId="0" fontId="21" fillId="10" borderId="3" xfId="2" applyFont="1" applyFill="1" applyBorder="1" applyAlignment="1">
      <alignment horizontal="center" vertical="center" wrapText="1"/>
    </xf>
    <xf numFmtId="9" fontId="15" fillId="2" borderId="4" xfId="4" applyFont="1" applyFill="1" applyBorder="1" applyAlignment="1" applyProtection="1">
      <alignment horizontal="center" vertical="center" wrapText="1"/>
      <protection locked="0"/>
    </xf>
    <xf numFmtId="9" fontId="15" fillId="2" borderId="6" xfId="4" applyFont="1" applyFill="1" applyBorder="1" applyAlignment="1" applyProtection="1">
      <alignment horizontal="center" vertical="center" wrapText="1"/>
      <protection locked="0"/>
    </xf>
    <xf numFmtId="0" fontId="21" fillId="9" borderId="3" xfId="2" applyFont="1" applyFill="1" applyBorder="1" applyAlignment="1">
      <alignment horizontal="center" vertical="center" wrapText="1"/>
    </xf>
    <xf numFmtId="0" fontId="21" fillId="3" borderId="3" xfId="2" applyFont="1" applyFill="1" applyBorder="1" applyAlignment="1">
      <alignment horizontal="center" vertical="center" wrapText="1"/>
    </xf>
    <xf numFmtId="0" fontId="18" fillId="4" borderId="3" xfId="0" applyFont="1" applyFill="1" applyBorder="1" applyAlignment="1">
      <alignment horizontal="center" vertical="center"/>
    </xf>
    <xf numFmtId="0" fontId="18" fillId="2" borderId="3" xfId="0" applyFont="1" applyFill="1" applyBorder="1" applyAlignment="1">
      <alignment horizontal="center" vertical="center"/>
    </xf>
    <xf numFmtId="0" fontId="18" fillId="4"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21" fillId="2" borderId="3" xfId="2" applyFont="1" applyFill="1" applyBorder="1" applyAlignment="1">
      <alignment horizontal="center" vertical="center" wrapText="1"/>
    </xf>
    <xf numFmtId="0" fontId="21" fillId="4" borderId="3" xfId="2" applyFont="1" applyFill="1" applyBorder="1" applyAlignment="1">
      <alignment horizontal="center" vertical="center" wrapText="1"/>
    </xf>
    <xf numFmtId="0" fontId="9" fillId="2" borderId="4" xfId="0" applyFont="1" applyFill="1" applyBorder="1" applyAlignment="1">
      <alignment horizontal="justify" vertical="top" wrapText="1"/>
    </xf>
    <xf numFmtId="0" fontId="9" fillId="2" borderId="6" xfId="0" applyFont="1" applyFill="1" applyBorder="1" applyAlignment="1">
      <alignment horizontal="justify" vertical="top"/>
    </xf>
    <xf numFmtId="0" fontId="21" fillId="4" borderId="4" xfId="2" applyFont="1" applyFill="1" applyBorder="1" applyAlignment="1">
      <alignment horizontal="center" vertical="center" wrapText="1"/>
    </xf>
    <xf numFmtId="0" fontId="21" fillId="4" borderId="5" xfId="2" applyFont="1" applyFill="1" applyBorder="1" applyAlignment="1">
      <alignment horizontal="center" vertical="center" wrapText="1"/>
    </xf>
    <xf numFmtId="0" fontId="21" fillId="4" borderId="6" xfId="2"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1" fillId="4" borderId="3" xfId="0" applyFont="1" applyFill="1" applyBorder="1" applyAlignment="1">
      <alignment horizontal="center" vertical="center" wrapText="1"/>
    </xf>
    <xf numFmtId="0" fontId="9" fillId="4" borderId="4" xfId="2" applyFont="1" applyFill="1" applyBorder="1" applyAlignment="1">
      <alignment horizontal="center" vertical="center" wrapText="1"/>
    </xf>
    <xf numFmtId="0" fontId="9" fillId="4" borderId="5" xfId="2" applyFont="1" applyFill="1" applyBorder="1" applyAlignment="1">
      <alignment horizontal="center" vertical="center" wrapText="1"/>
    </xf>
    <xf numFmtId="0" fontId="9" fillId="4" borderId="6" xfId="2" applyFont="1" applyFill="1" applyBorder="1" applyAlignment="1">
      <alignment horizontal="center" vertical="center" wrapText="1"/>
    </xf>
    <xf numFmtId="49" fontId="10" fillId="4" borderId="4" xfId="2" applyNumberFormat="1" applyFont="1" applyFill="1" applyBorder="1" applyAlignment="1" applyProtection="1">
      <alignment horizontal="center" vertical="center" wrapText="1"/>
      <protection locked="0"/>
    </xf>
    <xf numFmtId="49" fontId="10" fillId="4" borderId="5" xfId="2" applyNumberFormat="1" applyFont="1" applyFill="1" applyBorder="1" applyAlignment="1" applyProtection="1">
      <alignment horizontal="center" vertical="center" wrapText="1"/>
      <protection locked="0"/>
    </xf>
    <xf numFmtId="49" fontId="10" fillId="4" borderId="6" xfId="2" applyNumberFormat="1" applyFont="1" applyFill="1" applyBorder="1" applyAlignment="1" applyProtection="1">
      <alignment horizontal="center" vertical="center" wrapText="1"/>
      <protection locked="0"/>
    </xf>
    <xf numFmtId="0" fontId="75" fillId="38" borderId="4" xfId="0" applyFont="1" applyFill="1" applyBorder="1" applyAlignment="1">
      <alignment horizontal="center" vertical="center" textRotation="90" wrapText="1"/>
    </xf>
    <xf numFmtId="0" fontId="75" fillId="38" borderId="5" xfId="0" applyFont="1" applyFill="1" applyBorder="1" applyAlignment="1">
      <alignment horizontal="center" vertical="center" textRotation="90" wrapText="1"/>
    </xf>
    <xf numFmtId="0" fontId="75" fillId="38" borderId="6" xfId="0" applyFont="1" applyFill="1" applyBorder="1" applyAlignment="1">
      <alignment horizontal="center" vertical="center" textRotation="90" wrapText="1"/>
    </xf>
    <xf numFmtId="9" fontId="14" fillId="2" borderId="4" xfId="8" applyFont="1" applyFill="1" applyBorder="1" applyAlignment="1" applyProtection="1">
      <alignment horizontal="center" vertical="center" wrapText="1"/>
      <protection locked="0"/>
    </xf>
    <xf numFmtId="9" fontId="14" fillId="2" borderId="5" xfId="8" applyFont="1" applyFill="1" applyBorder="1" applyAlignment="1" applyProtection="1">
      <alignment horizontal="center" vertical="center" wrapText="1"/>
      <protection locked="0"/>
    </xf>
    <xf numFmtId="9" fontId="14" fillId="2" borderId="6" xfId="8" applyFont="1" applyFill="1" applyBorder="1" applyAlignment="1" applyProtection="1">
      <alignment horizontal="center" vertical="center" wrapText="1"/>
      <protection locked="0"/>
    </xf>
    <xf numFmtId="9" fontId="14" fillId="4" borderId="4" xfId="8" applyFont="1" applyFill="1" applyBorder="1" applyAlignment="1" applyProtection="1">
      <alignment horizontal="center" vertical="center" wrapText="1"/>
      <protection locked="0"/>
    </xf>
    <xf numFmtId="9" fontId="14" fillId="4" borderId="5" xfId="8" applyFont="1" applyFill="1" applyBorder="1" applyAlignment="1" applyProtection="1">
      <alignment horizontal="center" vertical="center" wrapText="1"/>
      <protection locked="0"/>
    </xf>
    <xf numFmtId="9" fontId="14" fillId="4" borderId="6" xfId="8" applyFont="1" applyFill="1" applyBorder="1" applyAlignment="1" applyProtection="1">
      <alignment horizontal="center" vertical="center" wrapText="1"/>
      <protection locked="0"/>
    </xf>
    <xf numFmtId="0" fontId="10" fillId="4" borderId="4" xfId="2" applyFont="1" applyFill="1" applyBorder="1" applyAlignment="1">
      <alignment horizontal="center" vertical="center"/>
    </xf>
    <xf numFmtId="0" fontId="10" fillId="4" borderId="6" xfId="2" applyFont="1" applyFill="1" applyBorder="1" applyAlignment="1">
      <alignment horizontal="center" vertical="center"/>
    </xf>
    <xf numFmtId="0" fontId="10" fillId="4" borderId="5" xfId="2" applyFont="1" applyFill="1" applyBorder="1" applyAlignment="1">
      <alignment horizontal="center" vertical="center"/>
    </xf>
    <xf numFmtId="10" fontId="10" fillId="42" borderId="3" xfId="4" applyNumberFormat="1" applyFont="1" applyFill="1" applyBorder="1" applyAlignment="1">
      <alignment horizontal="center" vertical="center"/>
    </xf>
    <xf numFmtId="0" fontId="18" fillId="20" borderId="4" xfId="0" applyFont="1" applyFill="1" applyBorder="1" applyAlignment="1">
      <alignment horizontal="center" vertical="center"/>
    </xf>
    <xf numFmtId="0" fontId="18" fillId="20" borderId="20" xfId="0" applyFont="1" applyFill="1" applyBorder="1" applyAlignment="1">
      <alignment horizontal="center" vertical="center"/>
    </xf>
    <xf numFmtId="0" fontId="18" fillId="21" borderId="21" xfId="0" applyFont="1" applyFill="1" applyBorder="1" applyAlignment="1">
      <alignment horizontal="center" vertical="center" wrapText="1"/>
    </xf>
    <xf numFmtId="0" fontId="18" fillId="21" borderId="5" xfId="0" applyFont="1" applyFill="1" applyBorder="1" applyAlignment="1">
      <alignment horizontal="center" vertical="center" wrapText="1"/>
    </xf>
    <xf numFmtId="0" fontId="18" fillId="21" borderId="20" xfId="0" applyFont="1" applyFill="1" applyBorder="1" applyAlignment="1">
      <alignment horizontal="center" vertical="center" wrapText="1"/>
    </xf>
    <xf numFmtId="0" fontId="18" fillId="20" borderId="21" xfId="0" applyFont="1" applyFill="1" applyBorder="1" applyAlignment="1">
      <alignment horizontal="center" vertical="center" wrapText="1"/>
    </xf>
    <xf numFmtId="0" fontId="18" fillId="20" borderId="5" xfId="0" applyFont="1" applyFill="1" applyBorder="1" applyAlignment="1">
      <alignment horizontal="center" vertical="center" wrapText="1"/>
    </xf>
    <xf numFmtId="0" fontId="18" fillId="20" borderId="20" xfId="0" applyFont="1" applyFill="1" applyBorder="1" applyAlignment="1">
      <alignment horizontal="center" vertical="center" wrapText="1"/>
    </xf>
    <xf numFmtId="0" fontId="18" fillId="20" borderId="6"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18" fillId="4" borderId="3" xfId="7" applyFont="1" applyFill="1" applyBorder="1" applyAlignment="1">
      <alignment horizontal="center" vertical="center" wrapText="1"/>
    </xf>
    <xf numFmtId="0" fontId="9" fillId="2" borderId="4" xfId="2" applyFont="1" applyFill="1" applyBorder="1" applyAlignment="1">
      <alignment horizontal="center" vertical="center"/>
    </xf>
    <xf numFmtId="0" fontId="9" fillId="2" borderId="5" xfId="2" applyFont="1" applyFill="1" applyBorder="1" applyAlignment="1">
      <alignment horizontal="center" vertical="center"/>
    </xf>
    <xf numFmtId="0" fontId="9" fillId="2" borderId="6" xfId="2" applyFont="1" applyFill="1" applyBorder="1" applyAlignment="1">
      <alignment horizontal="center" vertical="center"/>
    </xf>
    <xf numFmtId="0" fontId="18" fillId="2" borderId="3" xfId="2" applyFont="1" applyFill="1" applyBorder="1" applyAlignment="1">
      <alignment horizontal="center" vertical="center" wrapText="1"/>
    </xf>
    <xf numFmtId="0" fontId="18" fillId="4" borderId="3" xfId="2" applyFont="1" applyFill="1" applyBorder="1" applyAlignment="1">
      <alignment horizontal="center" vertical="center" wrapText="1"/>
    </xf>
    <xf numFmtId="0" fontId="62" fillId="24" borderId="11" xfId="0" applyFont="1" applyFill="1" applyBorder="1" applyAlignment="1" applyProtection="1">
      <alignment horizontal="center" vertical="center" wrapText="1"/>
      <protection locked="0" hidden="1"/>
    </xf>
    <xf numFmtId="0" fontId="62" fillId="24" borderId="13" xfId="0" applyFont="1" applyFill="1" applyBorder="1" applyAlignment="1" applyProtection="1">
      <alignment horizontal="center" vertical="center" wrapText="1"/>
      <protection locked="0" hidden="1"/>
    </xf>
    <xf numFmtId="0" fontId="62" fillId="24" borderId="12" xfId="0" applyFont="1" applyFill="1" applyBorder="1" applyAlignment="1" applyProtection="1">
      <alignment horizontal="center" vertical="center" wrapText="1"/>
      <protection locked="0" hidden="1"/>
    </xf>
    <xf numFmtId="0" fontId="29" fillId="24" borderId="11" xfId="0" applyFont="1" applyFill="1" applyBorder="1" applyAlignment="1" applyProtection="1">
      <alignment horizontal="center" vertical="center" wrapText="1"/>
      <protection locked="0" hidden="1"/>
    </xf>
    <xf numFmtId="0" fontId="29" fillId="24" borderId="13" xfId="0" applyFont="1" applyFill="1" applyBorder="1" applyAlignment="1" applyProtection="1">
      <alignment horizontal="center" vertical="center" wrapText="1"/>
      <protection locked="0" hidden="1"/>
    </xf>
    <xf numFmtId="0" fontId="29" fillId="24" borderId="12" xfId="0" applyFont="1" applyFill="1" applyBorder="1" applyAlignment="1" applyProtection="1">
      <alignment horizontal="center" vertical="center" wrapText="1"/>
      <protection locked="0" hidden="1"/>
    </xf>
    <xf numFmtId="0" fontId="21" fillId="4" borderId="3" xfId="2" applyFont="1" applyFill="1" applyBorder="1" applyAlignment="1">
      <alignment horizontal="center" vertical="center"/>
    </xf>
    <xf numFmtId="0" fontId="18" fillId="2" borderId="3" xfId="7" applyFont="1" applyFill="1" applyBorder="1" applyAlignment="1">
      <alignment horizontal="center" vertical="center"/>
    </xf>
    <xf numFmtId="0" fontId="18" fillId="4" borderId="4" xfId="7" applyFont="1" applyFill="1" applyBorder="1" applyAlignment="1">
      <alignment horizontal="center" vertical="center" wrapText="1"/>
    </xf>
    <xf numFmtId="0" fontId="18" fillId="4" borderId="6" xfId="7" applyFont="1" applyFill="1" applyBorder="1" applyAlignment="1">
      <alignment horizontal="center" vertical="center" wrapText="1"/>
    </xf>
    <xf numFmtId="0" fontId="9" fillId="4" borderId="4" xfId="2" applyFont="1" applyFill="1" applyBorder="1" applyAlignment="1">
      <alignment horizontal="center" vertical="center"/>
    </xf>
    <xf numFmtId="0" fontId="9" fillId="4" borderId="6" xfId="2" applyFont="1" applyFill="1" applyBorder="1" applyAlignment="1">
      <alignment horizontal="center" vertical="center"/>
    </xf>
    <xf numFmtId="0" fontId="9" fillId="4" borderId="5" xfId="2" applyFont="1" applyFill="1" applyBorder="1" applyAlignment="1">
      <alignment horizontal="center" vertical="center"/>
    </xf>
    <xf numFmtId="0" fontId="21" fillId="2" borderId="3" xfId="2" applyFont="1" applyFill="1" applyBorder="1" applyAlignment="1">
      <alignment horizontal="center" vertical="center"/>
    </xf>
    <xf numFmtId="0" fontId="8" fillId="25" borderId="17" xfId="0" applyFont="1" applyFill="1" applyBorder="1" applyAlignment="1" applyProtection="1">
      <alignment horizontal="center" vertical="center" wrapText="1"/>
      <protection locked="0"/>
    </xf>
    <xf numFmtId="0" fontId="8" fillId="25" borderId="14" xfId="0" applyFont="1" applyFill="1" applyBorder="1" applyAlignment="1" applyProtection="1">
      <alignment horizontal="center" vertical="center" wrapText="1"/>
      <protection locked="0"/>
    </xf>
    <xf numFmtId="10" fontId="8" fillId="12" borderId="6" xfId="0" applyNumberFormat="1" applyFont="1" applyFill="1" applyBorder="1" applyAlignment="1" applyProtection="1">
      <alignment horizontal="center" vertical="center" wrapText="1"/>
      <protection locked="0" hidden="1"/>
    </xf>
    <xf numFmtId="10" fontId="8" fillId="12" borderId="3" xfId="0" applyNumberFormat="1" applyFont="1" applyFill="1" applyBorder="1" applyAlignment="1" applyProtection="1">
      <alignment horizontal="center" vertical="center" wrapText="1"/>
      <protection locked="0" hidden="1"/>
    </xf>
    <xf numFmtId="0" fontId="29" fillId="24" borderId="6" xfId="0" applyFont="1" applyFill="1" applyBorder="1" applyAlignment="1" applyProtection="1">
      <alignment horizontal="center" vertical="center" wrapText="1"/>
      <protection locked="0" hidden="1"/>
    </xf>
    <xf numFmtId="49" fontId="10" fillId="4" borderId="3" xfId="2" applyNumberFormat="1" applyFont="1" applyFill="1" applyBorder="1" applyAlignment="1" applyProtection="1">
      <alignment horizontal="center" vertical="center" wrapText="1"/>
      <protection locked="0"/>
    </xf>
    <xf numFmtId="0" fontId="9" fillId="4" borderId="3" xfId="2" applyFont="1" applyFill="1" applyBorder="1" applyAlignment="1" applyProtection="1">
      <alignment horizontal="center" vertical="center" wrapText="1"/>
      <protection locked="0"/>
    </xf>
    <xf numFmtId="49" fontId="10" fillId="2" borderId="3" xfId="2" applyNumberFormat="1" applyFont="1" applyFill="1" applyBorder="1" applyAlignment="1" applyProtection="1">
      <alignment horizontal="center" vertical="center" wrapText="1"/>
      <protection locked="0"/>
    </xf>
    <xf numFmtId="0" fontId="9" fillId="2" borderId="3" xfId="2"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29" fillId="16" borderId="1" xfId="0" applyFont="1" applyFill="1" applyBorder="1" applyAlignment="1" applyProtection="1">
      <alignment horizontal="center" vertical="center"/>
      <protection locked="0"/>
    </xf>
    <xf numFmtId="0" fontId="29" fillId="14" borderId="1" xfId="0" applyFont="1" applyFill="1" applyBorder="1" applyAlignment="1" applyProtection="1">
      <alignment horizontal="center" vertical="center" wrapText="1"/>
      <protection locked="0"/>
    </xf>
    <xf numFmtId="49" fontId="14" fillId="4" borderId="3" xfId="0" applyNumberFormat="1" applyFont="1" applyFill="1" applyBorder="1" applyAlignment="1" applyProtection="1">
      <alignment horizontal="center" vertical="center" wrapText="1"/>
      <protection locked="0"/>
    </xf>
    <xf numFmtId="49" fontId="14" fillId="2" borderId="3" xfId="0" applyNumberFormat="1" applyFont="1" applyFill="1" applyBorder="1" applyAlignment="1" applyProtection="1">
      <alignment horizontal="center" vertical="center" wrapText="1"/>
      <protection locked="0"/>
    </xf>
    <xf numFmtId="49" fontId="15" fillId="2" borderId="3" xfId="2" applyNumberFormat="1" applyFont="1" applyFill="1" applyBorder="1" applyAlignment="1" applyProtection="1">
      <alignment horizontal="center" vertical="center" wrapText="1"/>
      <protection locked="0"/>
    </xf>
    <xf numFmtId="49" fontId="15" fillId="4" borderId="3" xfId="2" applyNumberFormat="1" applyFont="1" applyFill="1" applyBorder="1" applyAlignment="1" applyProtection="1">
      <alignment horizontal="center" vertical="center" wrapText="1"/>
      <protection locked="0"/>
    </xf>
    <xf numFmtId="49" fontId="18" fillId="2" borderId="3" xfId="2" applyNumberFormat="1" applyFont="1" applyFill="1" applyBorder="1" applyAlignment="1" applyProtection="1">
      <alignment horizontal="center" vertical="center" wrapText="1"/>
      <protection locked="0"/>
    </xf>
    <xf numFmtId="49" fontId="14" fillId="2" borderId="3" xfId="2" applyNumberFormat="1" applyFont="1" applyFill="1" applyBorder="1" applyAlignment="1" applyProtection="1">
      <alignment horizontal="center" vertical="center" wrapText="1"/>
      <protection locked="0"/>
    </xf>
    <xf numFmtId="0" fontId="18" fillId="2" borderId="3" xfId="2" applyFont="1" applyFill="1" applyBorder="1" applyAlignment="1" applyProtection="1">
      <alignment horizontal="center" vertical="center" wrapText="1"/>
      <protection locked="0"/>
    </xf>
    <xf numFmtId="0" fontId="9" fillId="2" borderId="3" xfId="0" applyFont="1" applyFill="1" applyBorder="1" applyAlignment="1">
      <alignment horizontal="justify" vertical="center" wrapText="1"/>
    </xf>
    <xf numFmtId="49" fontId="14" fillId="4" borderId="3" xfId="2" applyNumberFormat="1" applyFont="1" applyFill="1" applyBorder="1" applyAlignment="1" applyProtection="1">
      <alignment horizontal="center" vertical="center" wrapText="1"/>
      <protection locked="0"/>
    </xf>
    <xf numFmtId="0" fontId="18" fillId="4" borderId="3" xfId="2" applyFont="1" applyFill="1" applyBorder="1" applyAlignment="1" applyProtection="1">
      <alignment horizontal="center" vertical="center" wrapText="1"/>
      <protection locked="0"/>
    </xf>
    <xf numFmtId="177" fontId="7" fillId="4" borderId="3" xfId="4" applyNumberFormat="1" applyFont="1" applyFill="1" applyBorder="1" applyAlignment="1">
      <alignment horizontal="center" vertical="center"/>
    </xf>
    <xf numFmtId="172" fontId="19" fillId="2" borderId="3" xfId="8" applyNumberFormat="1" applyFont="1" applyFill="1" applyBorder="1" applyAlignment="1" applyProtection="1">
      <alignment horizontal="center" vertical="center" wrapText="1"/>
    </xf>
    <xf numFmtId="49" fontId="14" fillId="2" borderId="3" xfId="7" applyNumberFormat="1" applyFont="1" applyFill="1" applyBorder="1" applyAlignment="1" applyProtection="1">
      <alignment horizontal="center" vertical="center" wrapText="1"/>
      <protection locked="0"/>
    </xf>
    <xf numFmtId="49" fontId="14" fillId="4" borderId="3" xfId="7" applyNumberFormat="1" applyFont="1" applyFill="1" applyBorder="1" applyAlignment="1" applyProtection="1">
      <alignment horizontal="center" vertical="center" wrapText="1"/>
      <protection locked="0"/>
    </xf>
    <xf numFmtId="49" fontId="14" fillId="4" borderId="4" xfId="7" applyNumberFormat="1" applyFont="1" applyFill="1" applyBorder="1" applyAlignment="1" applyProtection="1">
      <alignment horizontal="center" vertical="center" wrapText="1"/>
      <protection locked="0"/>
    </xf>
    <xf numFmtId="49" fontId="14" fillId="4" borderId="6" xfId="7" applyNumberFormat="1" applyFont="1" applyFill="1" applyBorder="1" applyAlignment="1" applyProtection="1">
      <alignment horizontal="center" vertical="center" wrapText="1"/>
      <protection locked="0"/>
    </xf>
    <xf numFmtId="49" fontId="18" fillId="4" borderId="4" xfId="7" applyNumberFormat="1" applyFont="1" applyFill="1" applyBorder="1" applyAlignment="1" applyProtection="1">
      <alignment horizontal="center" vertical="center" wrapText="1"/>
      <protection locked="0"/>
    </xf>
    <xf numFmtId="49" fontId="18" fillId="4" borderId="6" xfId="7" applyNumberFormat="1" applyFont="1" applyFill="1" applyBorder="1" applyAlignment="1" applyProtection="1">
      <alignment horizontal="center" vertical="center" wrapText="1"/>
      <protection locked="0"/>
    </xf>
    <xf numFmtId="49" fontId="18" fillId="4" borderId="3" xfId="0" applyNumberFormat="1" applyFont="1" applyFill="1" applyBorder="1" applyAlignment="1">
      <alignment horizontal="center" vertical="center" wrapText="1"/>
    </xf>
    <xf numFmtId="49" fontId="14" fillId="4" borderId="3" xfId="0" applyNumberFormat="1" applyFont="1" applyFill="1" applyBorder="1" applyAlignment="1">
      <alignment horizontal="center" vertical="center" wrapText="1"/>
    </xf>
    <xf numFmtId="0" fontId="17" fillId="4" borderId="4" xfId="0" applyFont="1" applyFill="1" applyBorder="1" applyAlignment="1">
      <alignment horizontal="center" vertical="center"/>
    </xf>
    <xf numFmtId="0" fontId="17" fillId="4" borderId="6" xfId="0" applyFont="1" applyFill="1" applyBorder="1" applyAlignment="1">
      <alignment horizontal="center" vertical="center"/>
    </xf>
    <xf numFmtId="42" fontId="17" fillId="4" borderId="4" xfId="0" applyNumberFormat="1" applyFont="1" applyFill="1" applyBorder="1" applyAlignment="1">
      <alignment horizontal="center" vertical="center"/>
    </xf>
    <xf numFmtId="42" fontId="17" fillId="4" borderId="6" xfId="0" applyNumberFormat="1" applyFont="1" applyFill="1" applyBorder="1" applyAlignment="1">
      <alignment horizontal="center" vertical="center"/>
    </xf>
    <xf numFmtId="42" fontId="17" fillId="4" borderId="4" xfId="0" applyNumberFormat="1" applyFont="1" applyFill="1" applyBorder="1" applyAlignment="1">
      <alignment horizontal="center" vertical="center" wrapText="1"/>
    </xf>
    <xf numFmtId="42" fontId="17" fillId="4" borderId="6" xfId="0" applyNumberFormat="1" applyFont="1" applyFill="1" applyBorder="1" applyAlignment="1">
      <alignment horizontal="center" vertical="center" wrapText="1"/>
    </xf>
    <xf numFmtId="0" fontId="66" fillId="38" borderId="3" xfId="0" applyFont="1" applyFill="1" applyBorder="1" applyAlignment="1">
      <alignment horizontal="center" vertical="center" textRotation="90" wrapText="1"/>
    </xf>
    <xf numFmtId="0" fontId="66" fillId="38" borderId="7" xfId="0" applyFont="1" applyFill="1" applyBorder="1" applyAlignment="1">
      <alignment horizontal="center" vertical="center" textRotation="90" wrapText="1"/>
    </xf>
    <xf numFmtId="0" fontId="66" fillId="38" borderId="4" xfId="0" applyFont="1" applyFill="1" applyBorder="1" applyAlignment="1">
      <alignment horizontal="center" vertical="center" textRotation="90" wrapText="1"/>
    </xf>
    <xf numFmtId="0" fontId="66" fillId="38" borderId="5" xfId="0" applyFont="1" applyFill="1" applyBorder="1" applyAlignment="1">
      <alignment horizontal="center" vertical="center" textRotation="90" wrapText="1"/>
    </xf>
    <xf numFmtId="0" fontId="66" fillId="38" borderId="6" xfId="0" applyFont="1" applyFill="1" applyBorder="1" applyAlignment="1">
      <alignment horizontal="center" vertical="center" textRotation="90" wrapText="1"/>
    </xf>
    <xf numFmtId="0" fontId="66" fillId="38" borderId="8" xfId="0" applyFont="1" applyFill="1" applyBorder="1" applyAlignment="1">
      <alignment horizontal="center" vertical="center" textRotation="90" wrapText="1"/>
    </xf>
    <xf numFmtId="0" fontId="76" fillId="47" borderId="10" xfId="0" applyFont="1" applyFill="1" applyBorder="1" applyAlignment="1">
      <alignment horizontal="center" vertical="center" wrapText="1"/>
    </xf>
    <xf numFmtId="0" fontId="19" fillId="45" borderId="18" xfId="0" applyFont="1" applyFill="1" applyBorder="1" applyAlignment="1">
      <alignment horizontal="left" vertical="center" wrapText="1"/>
    </xf>
    <xf numFmtId="0" fontId="9" fillId="45" borderId="18" xfId="0" applyFont="1" applyFill="1" applyBorder="1" applyAlignment="1">
      <alignment horizontal="center" vertical="center" wrapText="1"/>
    </xf>
    <xf numFmtId="0" fontId="9" fillId="45" borderId="18" xfId="0" applyFont="1" applyFill="1" applyBorder="1" applyAlignment="1">
      <alignment horizontal="left" vertical="center" wrapText="1"/>
    </xf>
    <xf numFmtId="0" fontId="22" fillId="45" borderId="18" xfId="0" applyFont="1" applyFill="1" applyBorder="1" applyAlignment="1">
      <alignment horizontal="left" vertical="center" wrapText="1"/>
    </xf>
    <xf numFmtId="0" fontId="18" fillId="45" borderId="18" xfId="0" applyFont="1" applyFill="1" applyBorder="1" applyAlignment="1">
      <alignment horizontal="center" vertical="center" wrapText="1"/>
    </xf>
    <xf numFmtId="0" fontId="9" fillId="50" borderId="18" xfId="0" applyFont="1" applyFill="1" applyBorder="1" applyAlignment="1">
      <alignment horizontal="left" vertical="center" wrapText="1"/>
    </xf>
    <xf numFmtId="0" fontId="18" fillId="45" borderId="18" xfId="0" applyFont="1" applyFill="1" applyBorder="1" applyAlignment="1">
      <alignment horizontal="left" vertical="center" wrapText="1"/>
    </xf>
    <xf numFmtId="0" fontId="18" fillId="46" borderId="18" xfId="0" applyFont="1" applyFill="1" applyBorder="1" applyAlignment="1">
      <alignment horizontal="left" vertical="center" wrapText="1"/>
    </xf>
    <xf numFmtId="165" fontId="57" fillId="5" borderId="3" xfId="5" applyFont="1" applyFill="1" applyBorder="1" applyAlignment="1">
      <alignment horizontal="center" vertical="center" wrapText="1"/>
    </xf>
    <xf numFmtId="9" fontId="72" fillId="3" borderId="4" xfId="3" applyFont="1" applyFill="1" applyBorder="1" applyAlignment="1">
      <alignment horizontal="center" vertical="center"/>
    </xf>
    <xf numFmtId="9" fontId="72" fillId="3" borderId="5" xfId="3" applyFont="1" applyFill="1" applyBorder="1" applyAlignment="1">
      <alignment horizontal="center" vertical="center"/>
    </xf>
    <xf numFmtId="9" fontId="72" fillId="3" borderId="6" xfId="3" applyFont="1" applyFill="1" applyBorder="1" applyAlignment="1">
      <alignment horizontal="center" vertical="center"/>
    </xf>
    <xf numFmtId="165" fontId="57" fillId="6" borderId="3" xfId="5" applyFont="1" applyFill="1" applyBorder="1" applyAlignment="1">
      <alignment horizontal="center" vertical="center"/>
    </xf>
    <xf numFmtId="165" fontId="57" fillId="3" borderId="3" xfId="5" applyFont="1" applyFill="1" applyBorder="1" applyAlignment="1">
      <alignment horizontal="center" vertical="center"/>
    </xf>
    <xf numFmtId="165" fontId="57" fillId="2" borderId="3" xfId="5" applyFont="1" applyFill="1" applyBorder="1" applyAlignment="1">
      <alignment horizontal="center" vertical="center" wrapText="1"/>
    </xf>
    <xf numFmtId="9" fontId="72" fillId="6" borderId="4" xfId="3" applyFont="1" applyFill="1" applyBorder="1" applyAlignment="1">
      <alignment horizontal="center" vertical="center"/>
    </xf>
    <xf numFmtId="9" fontId="72" fillId="6" borderId="5" xfId="3" applyFont="1" applyFill="1" applyBorder="1" applyAlignment="1">
      <alignment horizontal="center" vertical="center"/>
    </xf>
    <xf numFmtId="9" fontId="72" fillId="6" borderId="6" xfId="3" applyFont="1" applyFill="1" applyBorder="1" applyAlignment="1">
      <alignment horizontal="center" vertical="center"/>
    </xf>
    <xf numFmtId="165" fontId="57" fillId="3" borderId="4" xfId="5" applyFont="1" applyFill="1" applyBorder="1" applyAlignment="1">
      <alignment horizontal="center" vertical="center"/>
    </xf>
    <xf numFmtId="165" fontId="57" fillId="3" borderId="5" xfId="5" applyFont="1" applyFill="1" applyBorder="1" applyAlignment="1">
      <alignment horizontal="center" vertical="center"/>
    </xf>
    <xf numFmtId="165" fontId="57" fillId="3" borderId="6" xfId="5" applyFont="1" applyFill="1" applyBorder="1" applyAlignment="1">
      <alignment horizontal="center" vertical="center"/>
    </xf>
    <xf numFmtId="165" fontId="57" fillId="2" borderId="3" xfId="5" applyFont="1" applyFill="1" applyBorder="1" applyAlignment="1">
      <alignment horizontal="center" vertical="center"/>
    </xf>
    <xf numFmtId="165" fontId="57" fillId="5" borderId="3" xfId="5" applyFont="1" applyFill="1" applyBorder="1" applyAlignment="1">
      <alignment horizontal="center" vertical="center"/>
    </xf>
    <xf numFmtId="0" fontId="57" fillId="2" borderId="3" xfId="1" applyFont="1" applyFill="1" applyBorder="1" applyAlignment="1" applyProtection="1">
      <alignment horizontal="center" vertical="center" wrapText="1"/>
      <protection locked="0"/>
    </xf>
    <xf numFmtId="42" fontId="57" fillId="5" borderId="3" xfId="14" applyFont="1" applyFill="1" applyBorder="1" applyAlignment="1">
      <alignment horizontal="center" vertical="center"/>
    </xf>
    <xf numFmtId="44" fontId="57" fillId="5" borderId="3" xfId="13" applyFont="1" applyFill="1" applyBorder="1" applyAlignment="1">
      <alignment horizontal="center" vertical="center" wrapText="1"/>
    </xf>
    <xf numFmtId="0" fontId="57" fillId="5" borderId="3" xfId="0" applyFont="1" applyFill="1" applyBorder="1" applyAlignment="1">
      <alignment horizontal="center" vertical="center" wrapText="1"/>
    </xf>
    <xf numFmtId="165" fontId="57" fillId="3" borderId="3" xfId="5" applyFont="1" applyFill="1" applyBorder="1" applyAlignment="1">
      <alignment horizontal="center" vertical="center" wrapText="1"/>
    </xf>
    <xf numFmtId="9" fontId="72" fillId="5" borderId="4" xfId="3" applyFont="1" applyFill="1" applyBorder="1" applyAlignment="1">
      <alignment horizontal="center" vertical="center"/>
    </xf>
    <xf numFmtId="9" fontId="72" fillId="5" borderId="5" xfId="3" applyFont="1" applyFill="1" applyBorder="1" applyAlignment="1">
      <alignment horizontal="center" vertical="center"/>
    </xf>
    <xf numFmtId="9" fontId="72" fillId="5" borderId="6" xfId="3" applyFont="1" applyFill="1" applyBorder="1" applyAlignment="1">
      <alignment horizontal="center" vertical="center"/>
    </xf>
    <xf numFmtId="0" fontId="57" fillId="5" borderId="3" xfId="1" applyFont="1" applyFill="1" applyBorder="1" applyAlignment="1" applyProtection="1">
      <alignment horizontal="center" vertical="center" wrapText="1"/>
      <protection locked="0"/>
    </xf>
    <xf numFmtId="10" fontId="46" fillId="33" borderId="37" xfId="0" applyNumberFormat="1" applyFont="1" applyFill="1" applyBorder="1" applyAlignment="1" applyProtection="1">
      <alignment horizontal="center" vertical="center" wrapText="1"/>
      <protection locked="0" hidden="1"/>
    </xf>
    <xf numFmtId="10" fontId="46" fillId="33" borderId="5" xfId="0" applyNumberFormat="1" applyFont="1" applyFill="1" applyBorder="1" applyAlignment="1" applyProtection="1">
      <alignment horizontal="center" vertical="center" wrapText="1"/>
      <protection locked="0" hidden="1"/>
    </xf>
    <xf numFmtId="10" fontId="46" fillId="33" borderId="32" xfId="0" applyNumberFormat="1" applyFont="1" applyFill="1" applyBorder="1" applyAlignment="1" applyProtection="1">
      <alignment horizontal="center" vertical="center" wrapText="1"/>
      <protection locked="0" hidden="1"/>
    </xf>
    <xf numFmtId="9" fontId="72" fillId="3" borderId="4" xfId="3" applyFont="1" applyFill="1" applyBorder="1" applyAlignment="1">
      <alignment horizontal="center" vertical="center" wrapText="1"/>
    </xf>
    <xf numFmtId="9" fontId="72" fillId="3" borderId="5" xfId="3" applyFont="1" applyFill="1" applyBorder="1" applyAlignment="1">
      <alignment horizontal="center" vertical="center" wrapText="1"/>
    </xf>
    <xf numFmtId="9" fontId="72" fillId="3" borderId="6" xfId="3" applyFont="1" applyFill="1" applyBorder="1" applyAlignment="1">
      <alignment horizontal="center" vertical="center" wrapText="1"/>
    </xf>
    <xf numFmtId="9" fontId="72" fillId="2" borderId="4" xfId="3" applyFont="1" applyFill="1" applyBorder="1" applyAlignment="1">
      <alignment horizontal="center" vertical="center"/>
    </xf>
    <xf numFmtId="9" fontId="72" fillId="2" borderId="5" xfId="3" applyFont="1" applyFill="1" applyBorder="1" applyAlignment="1">
      <alignment horizontal="center" vertical="center"/>
    </xf>
    <xf numFmtId="9" fontId="72" fillId="2" borderId="6" xfId="3" applyFont="1" applyFill="1" applyBorder="1" applyAlignment="1">
      <alignment horizontal="center" vertical="center"/>
    </xf>
    <xf numFmtId="42" fontId="57" fillId="2" borderId="3" xfId="14" applyFont="1" applyFill="1" applyBorder="1" applyAlignment="1">
      <alignment horizontal="center" vertical="center"/>
    </xf>
    <xf numFmtId="44" fontId="57" fillId="2" borderId="3" xfId="13" applyFont="1" applyFill="1" applyBorder="1" applyAlignment="1">
      <alignment horizontal="center" vertical="center" wrapText="1"/>
    </xf>
    <xf numFmtId="0" fontId="57" fillId="2" borderId="3" xfId="0" applyFont="1" applyFill="1" applyBorder="1" applyAlignment="1">
      <alignment horizontal="center" vertical="center" wrapText="1"/>
    </xf>
    <xf numFmtId="165" fontId="57" fillId="34" borderId="3" xfId="5" applyFont="1" applyFill="1" applyBorder="1" applyAlignment="1" applyProtection="1">
      <alignment horizontal="center" vertical="center"/>
    </xf>
    <xf numFmtId="165" fontId="57" fillId="2" borderId="3" xfId="5" applyFont="1" applyFill="1" applyBorder="1" applyAlignment="1" applyProtection="1">
      <alignment horizontal="center" vertical="center"/>
    </xf>
    <xf numFmtId="171" fontId="57" fillId="2" borderId="3" xfId="9" applyNumberFormat="1" applyFont="1" applyFill="1" applyBorder="1" applyAlignment="1">
      <alignment horizontal="center" vertical="center"/>
    </xf>
    <xf numFmtId="0" fontId="57" fillId="2" borderId="3" xfId="9" applyFont="1" applyFill="1" applyBorder="1" applyAlignment="1">
      <alignment horizontal="center" vertical="center"/>
    </xf>
    <xf numFmtId="44" fontId="57" fillId="2" borderId="3" xfId="13" applyFont="1" applyFill="1" applyBorder="1" applyAlignment="1">
      <alignment horizontal="center" vertical="center"/>
    </xf>
    <xf numFmtId="0" fontId="57" fillId="2" borderId="4" xfId="9" applyFont="1" applyFill="1" applyBorder="1" applyAlignment="1">
      <alignment horizontal="center" vertical="center" wrapText="1"/>
    </xf>
    <xf numFmtId="0" fontId="57" fillId="2" borderId="5" xfId="9" applyFont="1" applyFill="1" applyBorder="1" applyAlignment="1">
      <alignment horizontal="center" vertical="center" wrapText="1"/>
    </xf>
    <xf numFmtId="0" fontId="57" fillId="2" borderId="6" xfId="9" applyFont="1" applyFill="1" applyBorder="1" applyAlignment="1">
      <alignment horizontal="center" vertical="center" wrapText="1"/>
    </xf>
    <xf numFmtId="171" fontId="57" fillId="34" borderId="3" xfId="16" applyFont="1" applyFill="1" applyBorder="1" applyAlignment="1" applyProtection="1">
      <alignment horizontal="center" vertical="center"/>
    </xf>
    <xf numFmtId="171" fontId="57" fillId="2" borderId="3" xfId="16" applyFont="1" applyFill="1" applyBorder="1" applyAlignment="1" applyProtection="1">
      <alignment horizontal="center" vertical="center"/>
    </xf>
    <xf numFmtId="0" fontId="57" fillId="2" borderId="3" xfId="9" applyFont="1" applyFill="1" applyBorder="1" applyAlignment="1">
      <alignment horizontal="center" vertical="center" wrapText="1"/>
    </xf>
    <xf numFmtId="171" fontId="57" fillId="8" borderId="3" xfId="16" applyFont="1" applyFill="1" applyBorder="1" applyAlignment="1" applyProtection="1">
      <alignment horizontal="center" vertical="center"/>
    </xf>
    <xf numFmtId="171" fontId="57" fillId="5" borderId="3" xfId="16" applyFont="1" applyFill="1" applyBorder="1" applyAlignment="1" applyProtection="1">
      <alignment horizontal="center" vertical="center"/>
    </xf>
    <xf numFmtId="171" fontId="57" fillId="5" borderId="3" xfId="9" applyNumberFormat="1" applyFont="1" applyFill="1" applyBorder="1" applyAlignment="1">
      <alignment horizontal="center" vertical="center"/>
    </xf>
    <xf numFmtId="0" fontId="57" fillId="5" borderId="3" xfId="9" applyFont="1" applyFill="1" applyBorder="1" applyAlignment="1">
      <alignment horizontal="center" vertical="center" wrapText="1"/>
    </xf>
    <xf numFmtId="0" fontId="57" fillId="5" borderId="3" xfId="9" applyFont="1" applyFill="1" applyBorder="1" applyAlignment="1">
      <alignment horizontal="center" vertical="center"/>
    </xf>
    <xf numFmtId="172" fontId="57" fillId="2" borderId="3" xfId="16" applyNumberFormat="1" applyFont="1" applyFill="1" applyBorder="1" applyAlignment="1" applyProtection="1">
      <alignment horizontal="center" vertical="center"/>
    </xf>
    <xf numFmtId="172" fontId="57" fillId="2" borderId="3" xfId="9" applyNumberFormat="1" applyFont="1" applyFill="1" applyBorder="1" applyAlignment="1">
      <alignment horizontal="center" vertical="center"/>
    </xf>
    <xf numFmtId="9" fontId="72" fillId="2" borderId="4" xfId="3" applyFont="1" applyFill="1" applyBorder="1" applyAlignment="1" applyProtection="1">
      <alignment horizontal="center" vertical="center"/>
    </xf>
    <xf numFmtId="9" fontId="72" fillId="2" borderId="5" xfId="3" applyFont="1" applyFill="1" applyBorder="1" applyAlignment="1" applyProtection="1">
      <alignment horizontal="center" vertical="center"/>
    </xf>
    <xf numFmtId="9" fontId="72" fillId="2" borderId="6" xfId="3" applyFont="1" applyFill="1" applyBorder="1" applyAlignment="1" applyProtection="1">
      <alignment horizontal="center" vertical="center"/>
    </xf>
    <xf numFmtId="172" fontId="57" fillId="5" borderId="3" xfId="16" applyNumberFormat="1" applyFont="1" applyFill="1" applyBorder="1" applyAlignment="1" applyProtection="1">
      <alignment horizontal="center" vertical="center"/>
    </xf>
    <xf numFmtId="172" fontId="57" fillId="5" borderId="3" xfId="9" applyNumberFormat="1" applyFont="1" applyFill="1" applyBorder="1" applyAlignment="1">
      <alignment horizontal="center" vertical="center"/>
    </xf>
    <xf numFmtId="165" fontId="57" fillId="34" borderId="4" xfId="5" applyFont="1" applyFill="1" applyBorder="1" applyAlignment="1" applyProtection="1">
      <alignment horizontal="center" vertical="center"/>
    </xf>
    <xf numFmtId="165" fontId="57" fillId="34" borderId="6" xfId="5" applyFont="1" applyFill="1" applyBorder="1" applyAlignment="1" applyProtection="1">
      <alignment horizontal="center" vertical="center"/>
    </xf>
    <xf numFmtId="165" fontId="57" fillId="2" borderId="4" xfId="5" applyFont="1" applyFill="1" applyBorder="1" applyAlignment="1" applyProtection="1">
      <alignment horizontal="center" vertical="center"/>
    </xf>
    <xf numFmtId="165" fontId="57" fillId="2" borderId="6" xfId="5" applyFont="1" applyFill="1" applyBorder="1" applyAlignment="1" applyProtection="1">
      <alignment horizontal="center" vertical="center"/>
    </xf>
    <xf numFmtId="172" fontId="57" fillId="8" borderId="3" xfId="16" applyNumberFormat="1" applyFont="1" applyFill="1" applyBorder="1" applyAlignment="1" applyProtection="1">
      <alignment horizontal="center" vertical="center"/>
    </xf>
    <xf numFmtId="44" fontId="57" fillId="5" borderId="3" xfId="13" applyFont="1" applyFill="1" applyBorder="1" applyAlignment="1">
      <alignment horizontal="center" vertical="center"/>
    </xf>
    <xf numFmtId="42" fontId="28" fillId="5" borderId="0" xfId="14" applyFont="1" applyFill="1" applyAlignment="1">
      <alignment horizontal="center" vertical="center"/>
    </xf>
    <xf numFmtId="0" fontId="28" fillId="5" borderId="0" xfId="0" applyFont="1" applyFill="1" applyAlignment="1">
      <alignment horizontal="center" vertical="center" wrapText="1"/>
    </xf>
    <xf numFmtId="42" fontId="57" fillId="32" borderId="3" xfId="0" applyNumberFormat="1" applyFont="1" applyFill="1" applyBorder="1" applyAlignment="1">
      <alignment horizontal="center" vertical="center"/>
    </xf>
    <xf numFmtId="42" fontId="57" fillId="32" borderId="3" xfId="0" applyNumberFormat="1" applyFont="1" applyFill="1" applyBorder="1" applyAlignment="1">
      <alignment horizontal="center" vertical="center" wrapText="1"/>
    </xf>
    <xf numFmtId="0" fontId="57" fillId="32" borderId="3" xfId="0" applyFont="1" applyFill="1" applyBorder="1" applyAlignment="1">
      <alignment horizontal="center" vertical="center" wrapText="1"/>
    </xf>
    <xf numFmtId="9" fontId="72" fillId="5" borderId="4" xfId="3" applyFont="1" applyFill="1" applyBorder="1" applyAlignment="1">
      <alignment horizontal="center" vertical="center" wrapText="1"/>
    </xf>
    <xf numFmtId="9" fontId="72" fillId="5" borderId="5" xfId="3" applyFont="1" applyFill="1" applyBorder="1" applyAlignment="1">
      <alignment horizontal="center" vertical="center" wrapText="1"/>
    </xf>
    <xf numFmtId="9" fontId="72" fillId="5" borderId="6" xfId="3" applyFont="1" applyFill="1" applyBorder="1" applyAlignment="1">
      <alignment horizontal="center" vertical="center" wrapText="1"/>
    </xf>
    <xf numFmtId="9" fontId="72" fillId="32" borderId="4" xfId="3" applyFont="1" applyFill="1" applyBorder="1" applyAlignment="1">
      <alignment horizontal="center" vertical="center" wrapText="1"/>
    </xf>
    <xf numFmtId="9" fontId="72" fillId="32" borderId="5" xfId="3" applyFont="1" applyFill="1" applyBorder="1" applyAlignment="1">
      <alignment horizontal="center" vertical="center" wrapText="1"/>
    </xf>
    <xf numFmtId="9" fontId="72" fillId="32" borderId="6" xfId="3" applyFont="1" applyFill="1" applyBorder="1" applyAlignment="1">
      <alignment horizontal="center" vertical="center" wrapText="1"/>
    </xf>
    <xf numFmtId="42" fontId="57" fillId="2" borderId="3" xfId="0" applyNumberFormat="1" applyFont="1" applyFill="1" applyBorder="1" applyAlignment="1">
      <alignment horizontal="center" vertical="center"/>
    </xf>
    <xf numFmtId="42" fontId="57" fillId="2" borderId="3" xfId="0" applyNumberFormat="1" applyFont="1" applyFill="1" applyBorder="1" applyAlignment="1">
      <alignment horizontal="center" vertical="center" wrapText="1"/>
    </xf>
    <xf numFmtId="42" fontId="57" fillId="5" borderId="3" xfId="0" applyNumberFormat="1" applyFont="1" applyFill="1" applyBorder="1" applyAlignment="1">
      <alignment horizontal="center" vertical="center" wrapText="1"/>
    </xf>
    <xf numFmtId="0" fontId="57" fillId="5" borderId="3" xfId="0" applyFont="1" applyFill="1" applyBorder="1" applyAlignment="1">
      <alignment horizontal="center" vertical="center"/>
    </xf>
    <xf numFmtId="42" fontId="57" fillId="32" borderId="3" xfId="14" applyFont="1" applyFill="1" applyBorder="1" applyAlignment="1">
      <alignment horizontal="center" vertical="center"/>
    </xf>
    <xf numFmtId="0" fontId="57" fillId="32" borderId="3" xfId="0" applyFont="1" applyFill="1" applyBorder="1" applyAlignment="1">
      <alignment horizontal="center" vertical="center"/>
    </xf>
    <xf numFmtId="10" fontId="46" fillId="33" borderId="4" xfId="0" applyNumberFormat="1" applyFont="1" applyFill="1" applyBorder="1" applyAlignment="1" applyProtection="1">
      <alignment horizontal="center" vertical="center" wrapText="1"/>
      <protection locked="0" hidden="1"/>
    </xf>
    <xf numFmtId="9" fontId="72" fillId="32" borderId="4" xfId="3" applyFont="1" applyFill="1" applyBorder="1" applyAlignment="1">
      <alignment horizontal="center" vertical="center"/>
    </xf>
    <xf numFmtId="9" fontId="72" fillId="32" borderId="5" xfId="3" applyFont="1" applyFill="1" applyBorder="1" applyAlignment="1">
      <alignment horizontal="center" vertical="center"/>
    </xf>
    <xf numFmtId="9" fontId="72" fillId="32" borderId="6" xfId="3" applyFont="1" applyFill="1" applyBorder="1" applyAlignment="1">
      <alignment horizontal="center" vertical="center"/>
    </xf>
    <xf numFmtId="42" fontId="57" fillId="5" borderId="3" xfId="0" applyNumberFormat="1" applyFont="1" applyFill="1" applyBorder="1" applyAlignment="1">
      <alignment horizontal="center" vertical="center"/>
    </xf>
    <xf numFmtId="0" fontId="57" fillId="2" borderId="3" xfId="1" applyFont="1" applyFill="1" applyBorder="1" applyAlignment="1">
      <alignment horizontal="center" vertical="center" wrapText="1"/>
    </xf>
    <xf numFmtId="0" fontId="57" fillId="2" borderId="34" xfId="0" applyFont="1" applyFill="1" applyBorder="1" applyAlignment="1">
      <alignment horizontal="center" vertical="center" wrapText="1"/>
    </xf>
    <xf numFmtId="0" fontId="55" fillId="32" borderId="37" xfId="0" applyFont="1" applyFill="1" applyBorder="1" applyAlignment="1" applyProtection="1">
      <alignment horizontal="center" vertical="center" wrapText="1"/>
      <protection locked="0" hidden="1"/>
    </xf>
    <xf numFmtId="0" fontId="55" fillId="32" borderId="5" xfId="0" applyFont="1" applyFill="1" applyBorder="1" applyAlignment="1" applyProtection="1">
      <alignment horizontal="center" vertical="center" wrapText="1"/>
      <protection locked="0" hidden="1"/>
    </xf>
    <xf numFmtId="0" fontId="55" fillId="32" borderId="6" xfId="0" applyFont="1" applyFill="1" applyBorder="1" applyAlignment="1" applyProtection="1">
      <alignment horizontal="center" vertical="center" wrapText="1"/>
      <protection locked="0" hidden="1"/>
    </xf>
    <xf numFmtId="0" fontId="55" fillId="5" borderId="37" xfId="0" applyFont="1" applyFill="1" applyBorder="1" applyAlignment="1" applyProtection="1">
      <alignment horizontal="center" vertical="center" wrapText="1"/>
      <protection locked="0" hidden="1"/>
    </xf>
    <xf numFmtId="0" fontId="55" fillId="5" borderId="5" xfId="0" applyFont="1" applyFill="1" applyBorder="1" applyAlignment="1" applyProtection="1">
      <alignment horizontal="center" vertical="center" wrapText="1"/>
      <protection locked="0" hidden="1"/>
    </xf>
    <xf numFmtId="0" fontId="55" fillId="5" borderId="6" xfId="0" applyFont="1" applyFill="1" applyBorder="1" applyAlignment="1" applyProtection="1">
      <alignment horizontal="center" vertical="center" wrapText="1"/>
      <protection locked="0" hidden="1"/>
    </xf>
    <xf numFmtId="0" fontId="55" fillId="2" borderId="3" xfId="0" applyFont="1" applyFill="1" applyBorder="1" applyAlignment="1" applyProtection="1">
      <alignment horizontal="center" vertical="center" wrapText="1"/>
      <protection locked="0"/>
    </xf>
    <xf numFmtId="0" fontId="55" fillId="2" borderId="34" xfId="0" applyFont="1" applyFill="1" applyBorder="1" applyAlignment="1" applyProtection="1">
      <alignment horizontal="center" vertical="center" wrapText="1"/>
      <protection locked="0"/>
    </xf>
    <xf numFmtId="0" fontId="55" fillId="5" borderId="37" xfId="0" applyFont="1" applyFill="1" applyBorder="1" applyAlignment="1" applyProtection="1">
      <alignment horizontal="center" vertical="center" wrapText="1"/>
      <protection locked="0"/>
    </xf>
    <xf numFmtId="0" fontId="55" fillId="5" borderId="5" xfId="0" applyFont="1" applyFill="1" applyBorder="1" applyAlignment="1" applyProtection="1">
      <alignment horizontal="center" vertical="center" wrapText="1"/>
      <protection locked="0"/>
    </xf>
    <xf numFmtId="0" fontId="55" fillId="5" borderId="6" xfId="0" applyFont="1" applyFill="1" applyBorder="1" applyAlignment="1" applyProtection="1">
      <alignment horizontal="center" vertical="center" wrapText="1"/>
      <protection locked="0"/>
    </xf>
    <xf numFmtId="0" fontId="55" fillId="32" borderId="4" xfId="0" applyFont="1" applyFill="1" applyBorder="1" applyAlignment="1" applyProtection="1">
      <alignment horizontal="center" vertical="center" wrapText="1"/>
      <protection locked="0" hidden="1"/>
    </xf>
    <xf numFmtId="0" fontId="55" fillId="32" borderId="32" xfId="0" applyFont="1" applyFill="1" applyBorder="1" applyAlignment="1" applyProtection="1">
      <alignment horizontal="center" vertical="center" wrapText="1"/>
      <protection locked="0" hidden="1"/>
    </xf>
    <xf numFmtId="0" fontId="55" fillId="27" borderId="37" xfId="0" applyFont="1" applyFill="1" applyBorder="1" applyAlignment="1" applyProtection="1">
      <alignment horizontal="center" vertical="center" wrapText="1"/>
      <protection locked="0" hidden="1"/>
    </xf>
    <xf numFmtId="0" fontId="55" fillId="27" borderId="6" xfId="0" applyFont="1" applyFill="1" applyBorder="1" applyAlignment="1" applyProtection="1">
      <alignment horizontal="center" vertical="center" wrapText="1"/>
      <protection locked="0" hidden="1"/>
    </xf>
    <xf numFmtId="0" fontId="57" fillId="5" borderId="4" xfId="0" applyFont="1" applyFill="1" applyBorder="1" applyAlignment="1">
      <alignment horizontal="center" vertical="center" wrapText="1"/>
    </xf>
    <xf numFmtId="0" fontId="57" fillId="5" borderId="6" xfId="0" applyFont="1" applyFill="1" applyBorder="1" applyAlignment="1">
      <alignment horizontal="center" vertical="center" wrapText="1"/>
    </xf>
    <xf numFmtId="0" fontId="57" fillId="5" borderId="34" xfId="0" applyFont="1" applyFill="1" applyBorder="1" applyAlignment="1">
      <alignment horizontal="center" vertical="center" wrapText="1"/>
    </xf>
    <xf numFmtId="0" fontId="57" fillId="2" borderId="39" xfId="0" applyFont="1" applyFill="1" applyBorder="1" applyAlignment="1">
      <alignment horizontal="center" vertical="center" wrapText="1"/>
    </xf>
    <xf numFmtId="0" fontId="57" fillId="5" borderId="5" xfId="0" applyFont="1" applyFill="1" applyBorder="1" applyAlignment="1">
      <alignment horizontal="center" vertical="center" wrapText="1"/>
    </xf>
    <xf numFmtId="0" fontId="57" fillId="2" borderId="4" xfId="0" applyFont="1" applyFill="1" applyBorder="1" applyAlignment="1">
      <alignment horizontal="center" vertical="center" wrapText="1"/>
    </xf>
    <xf numFmtId="0" fontId="57" fillId="2" borderId="6" xfId="0" applyFont="1" applyFill="1" applyBorder="1" applyAlignment="1">
      <alignment horizontal="center" vertical="center" wrapText="1"/>
    </xf>
    <xf numFmtId="0" fontId="68" fillId="25" borderId="26" xfId="0" applyFont="1" applyFill="1" applyBorder="1" applyAlignment="1" applyProtection="1">
      <alignment horizontal="center" vertical="center" wrapText="1"/>
      <protection locked="0"/>
    </xf>
    <xf numFmtId="0" fontId="68" fillId="25" borderId="27" xfId="0" applyFont="1" applyFill="1" applyBorder="1" applyAlignment="1" applyProtection="1">
      <alignment horizontal="center" vertical="center" wrapText="1"/>
      <protection locked="0"/>
    </xf>
    <xf numFmtId="0" fontId="45" fillId="28" borderId="4" xfId="0" applyFont="1" applyFill="1" applyBorder="1" applyAlignment="1">
      <alignment horizontal="center" vertical="center" wrapText="1"/>
    </xf>
    <xf numFmtId="0" fontId="45" fillId="28" borderId="6" xfId="0" applyFont="1" applyFill="1" applyBorder="1" applyAlignment="1">
      <alignment horizontal="center" vertical="center" wrapText="1"/>
    </xf>
    <xf numFmtId="0" fontId="29" fillId="12" borderId="15" xfId="0" applyFont="1" applyFill="1" applyBorder="1" applyAlignment="1">
      <alignment horizontal="center" vertical="center"/>
    </xf>
    <xf numFmtId="0" fontId="29" fillId="12" borderId="0" xfId="0" applyFont="1" applyFill="1" applyAlignment="1">
      <alignment horizontal="center" vertical="center"/>
    </xf>
    <xf numFmtId="0" fontId="29" fillId="12" borderId="1" xfId="2" applyFont="1" applyFill="1" applyBorder="1" applyAlignment="1">
      <alignment horizontal="center" vertical="center" wrapText="1"/>
    </xf>
    <xf numFmtId="0" fontId="29" fillId="12" borderId="1" xfId="2" applyFont="1" applyFill="1" applyBorder="1" applyAlignment="1">
      <alignment horizontal="center" vertical="center"/>
    </xf>
    <xf numFmtId="0" fontId="55" fillId="2" borderId="4" xfId="0" applyFont="1" applyFill="1" applyBorder="1" applyAlignment="1">
      <alignment horizontal="center" vertical="center" wrapText="1"/>
    </xf>
    <xf numFmtId="0" fontId="55" fillId="2" borderId="6" xfId="0" applyFont="1" applyFill="1" applyBorder="1" applyAlignment="1">
      <alignment horizontal="center" vertical="center" wrapText="1"/>
    </xf>
    <xf numFmtId="0" fontId="55" fillId="32" borderId="4" xfId="0" applyFont="1" applyFill="1" applyBorder="1" applyAlignment="1">
      <alignment horizontal="center" vertical="center" wrapText="1"/>
    </xf>
    <xf numFmtId="0" fontId="55" fillId="32" borderId="5" xfId="0" applyFont="1" applyFill="1" applyBorder="1" applyAlignment="1">
      <alignment horizontal="center" vertical="center" wrapText="1"/>
    </xf>
    <xf numFmtId="0" fontId="57" fillId="5" borderId="39" xfId="0" applyFont="1" applyFill="1" applyBorder="1" applyAlignment="1">
      <alignment horizontal="center" vertical="center" wrapText="1"/>
    </xf>
    <xf numFmtId="0" fontId="57" fillId="2" borderId="3" xfId="0" applyFont="1" applyFill="1" applyBorder="1" applyAlignment="1">
      <alignment horizontal="center" vertical="center"/>
    </xf>
    <xf numFmtId="42" fontId="57" fillId="19" borderId="3" xfId="14" applyFont="1" applyFill="1" applyBorder="1" applyAlignment="1">
      <alignment horizontal="center" vertical="center"/>
    </xf>
    <xf numFmtId="42" fontId="57" fillId="19" borderId="4" xfId="14" applyFont="1" applyFill="1" applyBorder="1" applyAlignment="1">
      <alignment horizontal="center" vertical="center"/>
    </xf>
    <xf numFmtId="42" fontId="57" fillId="19" borderId="5" xfId="14" applyFont="1" applyFill="1" applyBorder="1" applyAlignment="1">
      <alignment horizontal="center" vertical="center"/>
    </xf>
    <xf numFmtId="42" fontId="57" fillId="19" borderId="6" xfId="14" applyFont="1" applyFill="1" applyBorder="1" applyAlignment="1">
      <alignment horizontal="center" vertical="center"/>
    </xf>
    <xf numFmtId="0" fontId="55" fillId="2" borderId="5" xfId="0" applyFont="1" applyFill="1" applyBorder="1" applyAlignment="1" applyProtection="1">
      <alignment horizontal="center" vertical="center" wrapText="1"/>
      <protection locked="0" hidden="1"/>
    </xf>
    <xf numFmtId="0" fontId="55" fillId="2" borderId="32" xfId="0" applyFont="1" applyFill="1" applyBorder="1" applyAlignment="1" applyProtection="1">
      <alignment horizontal="center" vertical="center" wrapText="1"/>
      <protection locked="0" hidden="1"/>
    </xf>
    <xf numFmtId="0" fontId="29" fillId="12" borderId="3" xfId="0" applyFont="1" applyFill="1" applyBorder="1" applyAlignment="1" applyProtection="1">
      <alignment horizontal="center" vertical="center" wrapText="1"/>
      <protection locked="0" hidden="1"/>
    </xf>
    <xf numFmtId="0" fontId="61" fillId="18" borderId="0" xfId="0" applyFont="1" applyFill="1" applyAlignment="1" applyProtection="1">
      <alignment horizontal="center" vertical="center" wrapText="1"/>
      <protection locked="0" hidden="1"/>
    </xf>
    <xf numFmtId="0" fontId="61" fillId="18" borderId="7" xfId="0" applyFont="1" applyFill="1" applyBorder="1" applyAlignment="1" applyProtection="1">
      <alignment horizontal="center" vertical="center" wrapText="1"/>
      <protection locked="0" hidden="1"/>
    </xf>
    <xf numFmtId="0" fontId="61" fillId="26" borderId="3" xfId="0" applyFont="1" applyFill="1" applyBorder="1" applyAlignment="1" applyProtection="1">
      <alignment horizontal="center" vertical="center" wrapText="1"/>
      <protection locked="0" hidden="1"/>
    </xf>
    <xf numFmtId="0" fontId="61" fillId="26" borderId="15" xfId="0" applyFont="1" applyFill="1" applyBorder="1" applyAlignment="1" applyProtection="1">
      <alignment horizontal="center" vertical="center" wrapText="1"/>
      <protection locked="0" hidden="1"/>
    </xf>
    <xf numFmtId="0" fontId="61" fillId="26" borderId="0" xfId="0" applyFont="1" applyFill="1" applyAlignment="1" applyProtection="1">
      <alignment horizontal="center" vertical="center" wrapText="1"/>
      <protection locked="0" hidden="1"/>
    </xf>
    <xf numFmtId="0" fontId="29" fillId="14" borderId="3" xfId="0" applyFont="1" applyFill="1" applyBorder="1" applyAlignment="1" applyProtection="1">
      <alignment horizontal="center" vertical="center" wrapText="1"/>
      <protection locked="0" hidden="1"/>
    </xf>
    <xf numFmtId="0" fontId="29" fillId="14" borderId="6" xfId="0" applyFont="1" applyFill="1" applyBorder="1" applyAlignment="1" applyProtection="1">
      <alignment horizontal="center" vertical="center" wrapText="1"/>
      <protection locked="0" hidden="1"/>
    </xf>
    <xf numFmtId="0" fontId="29" fillId="14" borderId="4" xfId="0" applyFont="1" applyFill="1" applyBorder="1" applyAlignment="1" applyProtection="1">
      <alignment horizontal="center" vertical="center" wrapText="1"/>
      <protection locked="0" hidden="1"/>
    </xf>
    <xf numFmtId="0" fontId="63" fillId="19" borderId="56" xfId="0" applyFont="1" applyFill="1" applyBorder="1" applyAlignment="1" applyProtection="1">
      <alignment horizontal="center" vertical="center" wrapText="1"/>
      <protection locked="0"/>
    </xf>
    <xf numFmtId="0" fontId="63" fillId="19" borderId="57" xfId="0" applyFont="1" applyFill="1" applyBorder="1" applyAlignment="1" applyProtection="1">
      <alignment horizontal="center" vertical="center" wrapText="1"/>
      <protection locked="0"/>
    </xf>
    <xf numFmtId="0" fontId="48" fillId="2" borderId="4" xfId="0" applyFont="1" applyFill="1" applyBorder="1" applyAlignment="1">
      <alignment horizontal="center" vertical="center"/>
    </xf>
    <xf numFmtId="0" fontId="48" fillId="2" borderId="6" xfId="0" applyFont="1" applyFill="1" applyBorder="1" applyAlignment="1">
      <alignment horizontal="center" vertical="center"/>
    </xf>
    <xf numFmtId="9" fontId="55" fillId="2" borderId="4" xfId="3" applyFont="1" applyFill="1" applyBorder="1" applyAlignment="1">
      <alignment horizontal="center" vertical="center" wrapText="1"/>
    </xf>
    <xf numFmtId="9" fontId="55" fillId="2" borderId="6" xfId="3" applyFont="1" applyFill="1" applyBorder="1" applyAlignment="1">
      <alignment horizontal="center" vertical="center" wrapText="1"/>
    </xf>
    <xf numFmtId="10" fontId="46" fillId="49" borderId="4" xfId="0" applyNumberFormat="1" applyFont="1" applyFill="1" applyBorder="1" applyAlignment="1" applyProtection="1">
      <alignment horizontal="center" vertical="center" wrapText="1"/>
      <protection locked="0" hidden="1"/>
    </xf>
    <xf numFmtId="10" fontId="46" fillId="49" borderId="6" xfId="0" applyNumberFormat="1" applyFont="1" applyFill="1" applyBorder="1" applyAlignment="1" applyProtection="1">
      <alignment horizontal="center" vertical="center" wrapText="1"/>
      <protection locked="0" hidden="1"/>
    </xf>
    <xf numFmtId="0" fontId="55" fillId="2" borderId="4" xfId="0" applyFont="1" applyFill="1" applyBorder="1" applyAlignment="1" applyProtection="1">
      <alignment horizontal="center" vertical="center" wrapText="1"/>
      <protection locked="0" hidden="1"/>
    </xf>
    <xf numFmtId="0" fontId="55" fillId="2" borderId="6" xfId="0" applyFont="1" applyFill="1" applyBorder="1" applyAlignment="1" applyProtection="1">
      <alignment horizontal="center" vertical="center" wrapText="1"/>
      <protection locked="0" hidden="1"/>
    </xf>
    <xf numFmtId="0" fontId="55" fillId="2" borderId="28" xfId="0" applyFont="1" applyFill="1" applyBorder="1" applyAlignment="1" applyProtection="1">
      <alignment horizontal="center" vertical="center" wrapText="1"/>
      <protection locked="0" hidden="1"/>
    </xf>
    <xf numFmtId="0" fontId="55" fillId="2" borderId="30" xfId="0" applyFont="1" applyFill="1" applyBorder="1" applyAlignment="1" applyProtection="1">
      <alignment horizontal="center" vertical="center" wrapText="1"/>
      <protection locked="0" hidden="1"/>
    </xf>
    <xf numFmtId="0" fontId="55" fillId="2" borderId="3" xfId="0" applyFont="1" applyFill="1" applyBorder="1" applyAlignment="1" applyProtection="1">
      <alignment horizontal="center" vertical="center" wrapText="1"/>
      <protection locked="0" hidden="1"/>
    </xf>
    <xf numFmtId="0" fontId="71" fillId="2" borderId="4" xfId="0" applyFont="1" applyFill="1" applyBorder="1" applyAlignment="1" applyProtection="1">
      <alignment horizontal="center" vertical="center" wrapText="1"/>
      <protection locked="0" hidden="1"/>
    </xf>
    <xf numFmtId="0" fontId="71" fillId="2" borderId="6" xfId="0" applyFont="1" applyFill="1" applyBorder="1" applyAlignment="1" applyProtection="1">
      <alignment horizontal="center" vertical="center" wrapText="1"/>
      <protection locked="0" hidden="1"/>
    </xf>
    <xf numFmtId="14" fontId="55" fillId="2" borderId="4" xfId="0" applyNumberFormat="1" applyFont="1" applyFill="1" applyBorder="1" applyAlignment="1" applyProtection="1">
      <alignment horizontal="center" vertical="center" wrapText="1"/>
      <protection locked="0" hidden="1"/>
    </xf>
    <xf numFmtId="14" fontId="55" fillId="2" borderId="6" xfId="0" applyNumberFormat="1" applyFont="1" applyFill="1" applyBorder="1" applyAlignment="1" applyProtection="1">
      <alignment horizontal="center" vertical="center" wrapText="1"/>
      <protection locked="0" hidden="1"/>
    </xf>
    <xf numFmtId="14" fontId="55" fillId="2" borderId="4" xfId="0" applyNumberFormat="1" applyFont="1" applyFill="1" applyBorder="1" applyAlignment="1" applyProtection="1">
      <alignment horizontal="center" vertical="center" wrapText="1"/>
      <protection locked="0"/>
    </xf>
    <xf numFmtId="14" fontId="55" fillId="2" borderId="6" xfId="0" applyNumberFormat="1" applyFont="1" applyFill="1" applyBorder="1" applyAlignment="1" applyProtection="1">
      <alignment horizontal="center" vertical="center" wrapText="1"/>
      <protection locked="0"/>
    </xf>
    <xf numFmtId="0" fontId="45" fillId="12" borderId="3" xfId="0" applyFont="1" applyFill="1" applyBorder="1" applyAlignment="1" applyProtection="1">
      <alignment horizontal="center" vertical="center" wrapText="1"/>
      <protection locked="0" hidden="1"/>
    </xf>
    <xf numFmtId="0" fontId="45" fillId="12" borderId="4" xfId="0" applyFont="1" applyFill="1" applyBorder="1" applyAlignment="1" applyProtection="1">
      <alignment horizontal="center" vertical="center" wrapText="1"/>
      <protection locked="0" hidden="1"/>
    </xf>
    <xf numFmtId="9" fontId="55" fillId="32" borderId="4" xfId="3" applyFont="1" applyFill="1" applyBorder="1" applyAlignment="1">
      <alignment horizontal="center" vertical="center" wrapText="1"/>
    </xf>
    <xf numFmtId="9" fontId="55" fillId="32" borderId="5" xfId="3" applyFont="1" applyFill="1" applyBorder="1" applyAlignment="1">
      <alignment horizontal="center" vertical="center" wrapText="1"/>
    </xf>
    <xf numFmtId="9" fontId="55" fillId="32" borderId="4" xfId="3" applyFont="1" applyFill="1" applyBorder="1" applyAlignment="1" applyProtection="1">
      <alignment horizontal="center" vertical="center" wrapText="1"/>
      <protection hidden="1"/>
    </xf>
    <xf numFmtId="9" fontId="55" fillId="32" borderId="5" xfId="3" applyFont="1" applyFill="1" applyBorder="1" applyAlignment="1" applyProtection="1">
      <alignment horizontal="center" vertical="center" wrapText="1"/>
      <protection hidden="1"/>
    </xf>
    <xf numFmtId="0" fontId="55" fillId="32" borderId="28" xfId="0" applyFont="1" applyFill="1" applyBorder="1" applyAlignment="1" applyProtection="1">
      <alignment horizontal="center" vertical="center" wrapText="1"/>
      <protection locked="0" hidden="1"/>
    </xf>
    <xf numFmtId="0" fontId="55" fillId="32" borderId="15" xfId="0" applyFont="1" applyFill="1" applyBorder="1" applyAlignment="1" applyProtection="1">
      <alignment horizontal="center" vertical="center" wrapText="1"/>
      <protection locked="0" hidden="1"/>
    </xf>
    <xf numFmtId="0" fontId="55" fillId="32" borderId="3" xfId="0" applyFont="1" applyFill="1" applyBorder="1" applyAlignment="1" applyProtection="1">
      <alignment horizontal="center" vertical="center" wrapText="1"/>
      <protection locked="0" hidden="1"/>
    </xf>
    <xf numFmtId="0" fontId="71" fillId="32" borderId="4" xfId="0" applyFont="1" applyFill="1" applyBorder="1" applyAlignment="1" applyProtection="1">
      <alignment horizontal="center" vertical="center" wrapText="1"/>
      <protection locked="0" hidden="1"/>
    </xf>
    <xf numFmtId="0" fontId="71" fillId="32" borderId="5" xfId="0" applyFont="1" applyFill="1" applyBorder="1" applyAlignment="1" applyProtection="1">
      <alignment horizontal="center" vertical="center" wrapText="1"/>
      <protection locked="0" hidden="1"/>
    </xf>
    <xf numFmtId="0" fontId="52" fillId="0" borderId="0" xfId="0" applyFont="1" applyAlignment="1">
      <alignment horizontal="center" vertical="center" wrapText="1"/>
    </xf>
    <xf numFmtId="0" fontId="29" fillId="18" borderId="55" xfId="0" applyFont="1" applyFill="1" applyBorder="1" applyAlignment="1" applyProtection="1">
      <alignment horizontal="center" vertical="center" wrapText="1"/>
      <protection locked="0"/>
    </xf>
    <xf numFmtId="0" fontId="29" fillId="18" borderId="0" xfId="0" applyFont="1" applyFill="1" applyAlignment="1" applyProtection="1">
      <alignment horizontal="center" vertical="center" wrapText="1"/>
      <protection locked="0"/>
    </xf>
    <xf numFmtId="0" fontId="52" fillId="32" borderId="8" xfId="0" applyFont="1" applyFill="1" applyBorder="1" applyAlignment="1">
      <alignment horizontal="center" vertical="center" textRotation="90" wrapText="1"/>
    </xf>
    <xf numFmtId="0" fontId="52" fillId="32" borderId="7" xfId="0" applyFont="1" applyFill="1" applyBorder="1" applyAlignment="1">
      <alignment horizontal="center" vertical="center" textRotation="90" wrapText="1"/>
    </xf>
    <xf numFmtId="0" fontId="52" fillId="32" borderId="31" xfId="0" applyFont="1" applyFill="1" applyBorder="1" applyAlignment="1">
      <alignment horizontal="center" vertical="center" textRotation="90" wrapText="1"/>
    </xf>
    <xf numFmtId="9" fontId="53" fillId="2" borderId="4" xfId="3" applyFont="1" applyFill="1" applyBorder="1" applyAlignment="1" applyProtection="1">
      <alignment horizontal="center" vertical="center" wrapText="1"/>
      <protection locked="0" hidden="1"/>
    </xf>
    <xf numFmtId="9" fontId="53" fillId="2" borderId="6" xfId="3" applyFont="1" applyFill="1" applyBorder="1" applyAlignment="1" applyProtection="1">
      <alignment horizontal="center" vertical="center" wrapText="1"/>
      <protection locked="0" hidden="1"/>
    </xf>
    <xf numFmtId="0" fontId="54" fillId="2" borderId="4" xfId="0" applyFont="1" applyFill="1" applyBorder="1" applyAlignment="1" applyProtection="1">
      <alignment horizontal="center" vertical="center" wrapText="1"/>
      <protection locked="0"/>
    </xf>
    <xf numFmtId="0" fontId="54" fillId="2" borderId="6" xfId="0" applyFont="1" applyFill="1" applyBorder="1" applyAlignment="1" applyProtection="1">
      <alignment horizontal="center" vertical="center" wrapText="1"/>
      <protection locked="0"/>
    </xf>
    <xf numFmtId="9" fontId="55" fillId="2" borderId="4" xfId="3" applyFont="1" applyFill="1" applyBorder="1" applyAlignment="1" applyProtection="1">
      <alignment horizontal="center" vertical="center" wrapText="1"/>
      <protection locked="0" hidden="1"/>
    </xf>
    <xf numFmtId="9" fontId="55" fillId="2" borderId="6" xfId="3" applyFont="1" applyFill="1" applyBorder="1" applyAlignment="1" applyProtection="1">
      <alignment horizontal="center" vertical="center" wrapText="1"/>
      <protection locked="0" hidden="1"/>
    </xf>
    <xf numFmtId="49" fontId="55" fillId="2" borderId="4" xfId="3" applyNumberFormat="1" applyFont="1" applyFill="1" applyBorder="1" applyAlignment="1" applyProtection="1">
      <alignment horizontal="center" vertical="center" wrapText="1"/>
      <protection locked="0" hidden="1"/>
    </xf>
    <xf numFmtId="49" fontId="55" fillId="2" borderId="6" xfId="3" applyNumberFormat="1" applyFont="1" applyFill="1" applyBorder="1" applyAlignment="1" applyProtection="1">
      <alignment horizontal="center" vertical="center" wrapText="1"/>
      <protection locked="0" hidden="1"/>
    </xf>
    <xf numFmtId="9" fontId="53" fillId="2" borderId="32" xfId="3" applyFont="1" applyFill="1" applyBorder="1" applyAlignment="1" applyProtection="1">
      <alignment horizontal="center" vertical="center" wrapText="1"/>
      <protection locked="0" hidden="1"/>
    </xf>
    <xf numFmtId="0" fontId="54" fillId="2" borderId="32" xfId="0" applyFont="1" applyFill="1" applyBorder="1" applyAlignment="1" applyProtection="1">
      <alignment horizontal="center" vertical="center" wrapText="1"/>
      <protection locked="0"/>
    </xf>
    <xf numFmtId="9" fontId="55" fillId="2" borderId="5" xfId="3" applyFont="1" applyFill="1" applyBorder="1" applyAlignment="1" applyProtection="1">
      <alignment horizontal="center" vertical="center" wrapText="1"/>
      <protection locked="0" hidden="1"/>
    </xf>
    <xf numFmtId="9" fontId="55" fillId="2" borderId="32" xfId="3" applyFont="1" applyFill="1" applyBorder="1" applyAlignment="1" applyProtection="1">
      <alignment horizontal="center" vertical="center" wrapText="1"/>
      <protection locked="0" hidden="1"/>
    </xf>
    <xf numFmtId="49" fontId="55" fillId="2" borderId="5" xfId="3" applyNumberFormat="1" applyFont="1" applyFill="1" applyBorder="1" applyAlignment="1" applyProtection="1">
      <alignment horizontal="center" vertical="center" wrapText="1"/>
      <protection locked="0" hidden="1"/>
    </xf>
    <xf numFmtId="49" fontId="55" fillId="2" borderId="32" xfId="3" applyNumberFormat="1" applyFont="1" applyFill="1" applyBorder="1" applyAlignment="1" applyProtection="1">
      <alignment horizontal="center" vertical="center" wrapText="1"/>
      <protection locked="0" hidden="1"/>
    </xf>
    <xf numFmtId="9" fontId="53" fillId="32" borderId="4" xfId="3" applyFont="1" applyFill="1" applyBorder="1" applyAlignment="1" applyProtection="1">
      <alignment horizontal="center" vertical="center" wrapText="1"/>
      <protection locked="0" hidden="1"/>
    </xf>
    <xf numFmtId="9" fontId="53" fillId="32" borderId="5" xfId="3" applyFont="1" applyFill="1" applyBorder="1" applyAlignment="1" applyProtection="1">
      <alignment horizontal="center" vertical="center" wrapText="1"/>
      <protection locked="0" hidden="1"/>
    </xf>
    <xf numFmtId="9" fontId="55" fillId="32" borderId="4" xfId="3" applyFont="1" applyFill="1" applyBorder="1" applyAlignment="1" applyProtection="1">
      <alignment horizontal="center" vertical="center" wrapText="1"/>
      <protection locked="0" hidden="1"/>
    </xf>
    <xf numFmtId="9" fontId="55" fillId="32" borderId="5" xfId="3" applyFont="1" applyFill="1" applyBorder="1" applyAlignment="1" applyProtection="1">
      <alignment horizontal="center" vertical="center" wrapText="1"/>
      <protection locked="0" hidden="1"/>
    </xf>
    <xf numFmtId="49" fontId="55" fillId="32" borderId="4" xfId="3" applyNumberFormat="1" applyFont="1" applyFill="1" applyBorder="1" applyAlignment="1" applyProtection="1">
      <alignment horizontal="center" vertical="center" wrapText="1"/>
      <protection locked="0" hidden="1"/>
    </xf>
    <xf numFmtId="49" fontId="55" fillId="32" borderId="5" xfId="3" applyNumberFormat="1" applyFont="1" applyFill="1" applyBorder="1" applyAlignment="1" applyProtection="1">
      <alignment horizontal="center" vertical="center" wrapText="1"/>
      <protection locked="0" hidden="1"/>
    </xf>
    <xf numFmtId="14" fontId="55" fillId="2" borderId="28" xfId="0" applyNumberFormat="1" applyFont="1" applyFill="1" applyBorder="1" applyAlignment="1" applyProtection="1">
      <alignment horizontal="center" vertical="center" wrapText="1"/>
      <protection locked="0"/>
    </xf>
    <xf numFmtId="14" fontId="55" fillId="2" borderId="30" xfId="0" applyNumberFormat="1" applyFont="1" applyFill="1" applyBorder="1" applyAlignment="1" applyProtection="1">
      <alignment horizontal="center" vertical="center" wrapText="1"/>
      <protection locked="0"/>
    </xf>
    <xf numFmtId="14" fontId="55" fillId="32" borderId="4" xfId="0" applyNumberFormat="1" applyFont="1" applyFill="1" applyBorder="1" applyAlignment="1" applyProtection="1">
      <alignment horizontal="center" vertical="center" wrapText="1"/>
      <protection locked="0" hidden="1"/>
    </xf>
    <xf numFmtId="14" fontId="55" fillId="32" borderId="5" xfId="0" applyNumberFormat="1" applyFont="1" applyFill="1" applyBorder="1" applyAlignment="1" applyProtection="1">
      <alignment horizontal="center" vertical="center" wrapText="1"/>
      <protection locked="0" hidden="1"/>
    </xf>
    <xf numFmtId="14" fontId="55" fillId="32" borderId="4" xfId="0" applyNumberFormat="1" applyFont="1" applyFill="1" applyBorder="1" applyAlignment="1" applyProtection="1">
      <alignment horizontal="center" vertical="center" wrapText="1"/>
      <protection locked="0"/>
    </xf>
    <xf numFmtId="14" fontId="55" fillId="32" borderId="5" xfId="0" applyNumberFormat="1" applyFont="1" applyFill="1" applyBorder="1" applyAlignment="1" applyProtection="1">
      <alignment horizontal="center" vertical="center" wrapText="1"/>
      <protection locked="0"/>
    </xf>
    <xf numFmtId="10" fontId="46" fillId="49" borderId="32" xfId="0" applyNumberFormat="1" applyFont="1" applyFill="1" applyBorder="1" applyAlignment="1" applyProtection="1">
      <alignment horizontal="center" vertical="center" wrapText="1"/>
      <protection locked="0" hidden="1"/>
    </xf>
    <xf numFmtId="0" fontId="48" fillId="2" borderId="32" xfId="0" applyFont="1" applyFill="1" applyBorder="1" applyAlignment="1">
      <alignment horizontal="center" vertical="center"/>
    </xf>
    <xf numFmtId="14" fontId="55" fillId="2" borderId="5" xfId="0" applyNumberFormat="1" applyFont="1" applyFill="1" applyBorder="1" applyAlignment="1" applyProtection="1">
      <alignment horizontal="center" vertical="center" wrapText="1"/>
      <protection locked="0" hidden="1"/>
    </xf>
    <xf numFmtId="14" fontId="55" fillId="2" borderId="32" xfId="0" applyNumberFormat="1" applyFont="1" applyFill="1" applyBorder="1" applyAlignment="1" applyProtection="1">
      <alignment horizontal="center" vertical="center" wrapText="1"/>
      <protection locked="0" hidden="1"/>
    </xf>
    <xf numFmtId="14" fontId="55" fillId="2" borderId="15" xfId="0" applyNumberFormat="1" applyFont="1" applyFill="1" applyBorder="1" applyAlignment="1" applyProtection="1">
      <alignment horizontal="center" vertical="center" wrapText="1"/>
      <protection locked="0" hidden="1"/>
    </xf>
    <xf numFmtId="14" fontId="55" fillId="2" borderId="33" xfId="0" applyNumberFormat="1" applyFont="1" applyFill="1" applyBorder="1" applyAlignment="1" applyProtection="1">
      <alignment horizontal="center" vertical="center" wrapText="1"/>
      <protection locked="0" hidden="1"/>
    </xf>
    <xf numFmtId="9" fontId="55" fillId="2" borderId="5" xfId="3" applyFont="1" applyFill="1" applyBorder="1" applyAlignment="1" applyProtection="1">
      <alignment horizontal="center" vertical="center" wrapText="1"/>
      <protection hidden="1"/>
    </xf>
    <xf numFmtId="9" fontId="55" fillId="2" borderId="32" xfId="3" applyFont="1" applyFill="1" applyBorder="1" applyAlignment="1" applyProtection="1">
      <alignment horizontal="center" vertical="center" wrapText="1"/>
      <protection hidden="1"/>
    </xf>
    <xf numFmtId="0" fontId="55" fillId="2" borderId="15" xfId="0" applyFont="1" applyFill="1" applyBorder="1" applyAlignment="1" applyProtection="1">
      <alignment horizontal="center" vertical="center" wrapText="1"/>
      <protection locked="0" hidden="1"/>
    </xf>
    <xf numFmtId="0" fontId="55" fillId="2" borderId="33" xfId="0" applyFont="1" applyFill="1" applyBorder="1" applyAlignment="1" applyProtection="1">
      <alignment horizontal="center" vertical="center" wrapText="1"/>
      <protection locked="0" hidden="1"/>
    </xf>
    <xf numFmtId="0" fontId="55" fillId="2" borderId="34" xfId="0" applyFont="1" applyFill="1" applyBorder="1" applyAlignment="1" applyProtection="1">
      <alignment horizontal="center" vertical="center" wrapText="1"/>
      <protection locked="0" hidden="1"/>
    </xf>
    <xf numFmtId="0" fontId="71" fillId="2" borderId="5" xfId="0" applyFont="1" applyFill="1" applyBorder="1" applyAlignment="1" applyProtection="1">
      <alignment horizontal="center" vertical="center" wrapText="1"/>
      <protection locked="0" hidden="1"/>
    </xf>
    <xf numFmtId="0" fontId="71" fillId="2" borderId="32" xfId="0" applyFont="1" applyFill="1" applyBorder="1" applyAlignment="1" applyProtection="1">
      <alignment horizontal="center" vertical="center" wrapText="1"/>
      <protection locked="0" hidden="1"/>
    </xf>
    <xf numFmtId="10" fontId="46" fillId="49" borderId="5" xfId="0" applyNumberFormat="1" applyFont="1" applyFill="1" applyBorder="1" applyAlignment="1" applyProtection="1">
      <alignment horizontal="center" vertical="center" wrapText="1"/>
      <protection locked="0" hidden="1"/>
    </xf>
    <xf numFmtId="0" fontId="48" fillId="2" borderId="5" xfId="0" applyFont="1" applyFill="1" applyBorder="1" applyAlignment="1">
      <alignment horizontal="center" vertical="center"/>
    </xf>
    <xf numFmtId="14" fontId="55" fillId="32" borderId="28" xfId="0" applyNumberFormat="1" applyFont="1" applyFill="1" applyBorder="1" applyAlignment="1" applyProtection="1">
      <alignment horizontal="center" vertical="center" wrapText="1"/>
      <protection locked="0"/>
    </xf>
    <xf numFmtId="14" fontId="55" fillId="32" borderId="15" xfId="0" applyNumberFormat="1" applyFont="1" applyFill="1" applyBorder="1" applyAlignment="1" applyProtection="1">
      <alignment horizontal="center" vertical="center" wrapText="1"/>
      <protection locked="0"/>
    </xf>
    <xf numFmtId="14" fontId="53" fillId="32" borderId="3" xfId="0" applyNumberFormat="1" applyFont="1" applyFill="1" applyBorder="1" applyAlignment="1" applyProtection="1">
      <alignment horizontal="center" vertical="center" wrapText="1"/>
      <protection locked="0"/>
    </xf>
    <xf numFmtId="0" fontId="48" fillId="2" borderId="37" xfId="0" applyFont="1" applyFill="1" applyBorder="1" applyAlignment="1">
      <alignment horizontal="center" vertical="center"/>
    </xf>
    <xf numFmtId="0" fontId="52" fillId="5" borderId="42" xfId="0" applyFont="1" applyFill="1" applyBorder="1" applyAlignment="1">
      <alignment horizontal="center" vertical="center" textRotation="90" wrapText="1"/>
    </xf>
    <xf numFmtId="0" fontId="52" fillId="5" borderId="7" xfId="0" applyFont="1" applyFill="1" applyBorder="1" applyAlignment="1">
      <alignment horizontal="center" vertical="center" textRotation="90" wrapText="1"/>
    </xf>
    <xf numFmtId="0" fontId="52" fillId="5" borderId="31" xfId="0" applyFont="1" applyFill="1" applyBorder="1" applyAlignment="1">
      <alignment horizontal="center" vertical="center" textRotation="90" wrapText="1"/>
    </xf>
    <xf numFmtId="0" fontId="53" fillId="5" borderId="37" xfId="0" applyFont="1" applyFill="1" applyBorder="1" applyAlignment="1" applyProtection="1">
      <alignment horizontal="center" vertical="center" wrapText="1"/>
      <protection locked="0" hidden="1"/>
    </xf>
    <xf numFmtId="0" fontId="53" fillId="5" borderId="5" xfId="0" applyFont="1" applyFill="1" applyBorder="1" applyAlignment="1" applyProtection="1">
      <alignment horizontal="center" vertical="center" wrapText="1"/>
      <protection locked="0" hidden="1"/>
    </xf>
    <xf numFmtId="0" fontId="53" fillId="5" borderId="6" xfId="0" applyFont="1" applyFill="1" applyBorder="1" applyAlignment="1" applyProtection="1">
      <alignment horizontal="center" vertical="center" wrapText="1"/>
      <protection locked="0" hidden="1"/>
    </xf>
    <xf numFmtId="49" fontId="55" fillId="5" borderId="37" xfId="3" applyNumberFormat="1" applyFont="1" applyFill="1" applyBorder="1" applyAlignment="1" applyProtection="1">
      <alignment horizontal="center" vertical="center" wrapText="1"/>
      <protection locked="0" hidden="1"/>
    </xf>
    <xf numFmtId="49" fontId="55" fillId="5" borderId="5" xfId="3" applyNumberFormat="1" applyFont="1" applyFill="1" applyBorder="1" applyAlignment="1" applyProtection="1">
      <alignment horizontal="center" vertical="center" wrapText="1"/>
      <protection locked="0" hidden="1"/>
    </xf>
    <xf numFmtId="49" fontId="55" fillId="5" borderId="6" xfId="3" applyNumberFormat="1" applyFont="1" applyFill="1" applyBorder="1" applyAlignment="1" applyProtection="1">
      <alignment horizontal="center" vertical="center" wrapText="1"/>
      <protection locked="0" hidden="1"/>
    </xf>
    <xf numFmtId="14" fontId="55" fillId="32" borderId="38" xfId="0" applyNumberFormat="1" applyFont="1" applyFill="1" applyBorder="1" applyAlignment="1" applyProtection="1">
      <alignment horizontal="center" vertical="center" wrapText="1"/>
      <protection locked="0" hidden="1"/>
    </xf>
    <xf numFmtId="14" fontId="55" fillId="32" borderId="15" xfId="0" applyNumberFormat="1" applyFont="1" applyFill="1" applyBorder="1" applyAlignment="1" applyProtection="1">
      <alignment horizontal="center" vertical="center" wrapText="1"/>
      <protection locked="0" hidden="1"/>
    </xf>
    <xf numFmtId="14" fontId="55" fillId="32" borderId="30" xfId="0" applyNumberFormat="1" applyFont="1" applyFill="1" applyBorder="1" applyAlignment="1" applyProtection="1">
      <alignment horizontal="center" vertical="center" wrapText="1"/>
      <protection locked="0" hidden="1"/>
    </xf>
    <xf numFmtId="9" fontId="55" fillId="32" borderId="37" xfId="3" applyFont="1" applyFill="1" applyBorder="1" applyAlignment="1" applyProtection="1">
      <alignment horizontal="center" vertical="center" wrapText="1"/>
      <protection hidden="1"/>
    </xf>
    <xf numFmtId="9" fontId="55" fillId="32" borderId="6" xfId="3" applyFont="1" applyFill="1" applyBorder="1" applyAlignment="1" applyProtection="1">
      <alignment horizontal="center" vertical="center" wrapText="1"/>
      <protection hidden="1"/>
    </xf>
    <xf numFmtId="9" fontId="55" fillId="32" borderId="37" xfId="0" applyNumberFormat="1" applyFont="1" applyFill="1" applyBorder="1" applyAlignment="1" applyProtection="1">
      <alignment horizontal="center" vertical="center" wrapText="1"/>
      <protection hidden="1"/>
    </xf>
    <xf numFmtId="9" fontId="55" fillId="32" borderId="5" xfId="0" applyNumberFormat="1" applyFont="1" applyFill="1" applyBorder="1" applyAlignment="1" applyProtection="1">
      <alignment horizontal="center" vertical="center" wrapText="1"/>
      <protection hidden="1"/>
    </xf>
    <xf numFmtId="9" fontId="55" fillId="32" borderId="6" xfId="0" applyNumberFormat="1" applyFont="1" applyFill="1" applyBorder="1" applyAlignment="1" applyProtection="1">
      <alignment horizontal="center" vertical="center" wrapText="1"/>
      <protection hidden="1"/>
    </xf>
    <xf numFmtId="10" fontId="46" fillId="49" borderId="37" xfId="0" applyNumberFormat="1" applyFont="1" applyFill="1" applyBorder="1" applyAlignment="1" applyProtection="1">
      <alignment horizontal="center" vertical="center" wrapText="1"/>
      <protection locked="0" hidden="1"/>
    </xf>
    <xf numFmtId="0" fontId="55" fillId="32" borderId="38" xfId="0" applyFont="1" applyFill="1" applyBorder="1" applyAlignment="1" applyProtection="1">
      <alignment horizontal="center" vertical="center" wrapText="1"/>
      <protection locked="0" hidden="1"/>
    </xf>
    <xf numFmtId="0" fontId="55" fillId="32" borderId="30" xfId="0" applyFont="1" applyFill="1" applyBorder="1" applyAlignment="1" applyProtection="1">
      <alignment horizontal="center" vertical="center" wrapText="1"/>
      <protection locked="0" hidden="1"/>
    </xf>
    <xf numFmtId="0" fontId="55" fillId="32" borderId="39" xfId="0" applyFont="1" applyFill="1" applyBorder="1" applyAlignment="1" applyProtection="1">
      <alignment horizontal="center" vertical="center" wrapText="1"/>
      <protection locked="0" hidden="1"/>
    </xf>
    <xf numFmtId="0" fontId="71" fillId="32" borderId="37" xfId="0" applyFont="1" applyFill="1" applyBorder="1" applyAlignment="1" applyProtection="1">
      <alignment horizontal="center" vertical="center" wrapText="1"/>
      <protection locked="0" hidden="1"/>
    </xf>
    <xf numFmtId="0" fontId="71" fillId="32" borderId="6" xfId="0" applyFont="1" applyFill="1" applyBorder="1" applyAlignment="1" applyProtection="1">
      <alignment horizontal="center" vertical="center" wrapText="1"/>
      <protection locked="0" hidden="1"/>
    </xf>
    <xf numFmtId="14" fontId="55" fillId="32" borderId="37" xfId="0" applyNumberFormat="1" applyFont="1" applyFill="1" applyBorder="1" applyAlignment="1" applyProtection="1">
      <alignment horizontal="center" vertical="center" wrapText="1"/>
      <protection locked="0" hidden="1"/>
    </xf>
    <xf numFmtId="14" fontId="55" fillId="32" borderId="6" xfId="0" applyNumberFormat="1" applyFont="1" applyFill="1" applyBorder="1" applyAlignment="1" applyProtection="1">
      <alignment horizontal="center" vertical="center" wrapText="1"/>
      <protection locked="0" hidden="1"/>
    </xf>
    <xf numFmtId="0" fontId="52" fillId="32" borderId="37" xfId="0" applyFont="1" applyFill="1" applyBorder="1" applyAlignment="1">
      <alignment horizontal="center" vertical="center" textRotation="90" wrapText="1"/>
    </xf>
    <xf numFmtId="0" fontId="52" fillId="32" borderId="5" xfId="0" applyFont="1" applyFill="1" applyBorder="1" applyAlignment="1">
      <alignment horizontal="center" vertical="center" textRotation="90" wrapText="1"/>
    </xf>
    <xf numFmtId="9" fontId="53" fillId="32" borderId="37" xfId="3" applyFont="1" applyFill="1" applyBorder="1" applyAlignment="1" applyProtection="1">
      <alignment horizontal="center" vertical="center" wrapText="1"/>
      <protection locked="0" hidden="1"/>
    </xf>
    <xf numFmtId="9" fontId="53" fillId="32" borderId="6" xfId="3" applyFont="1" applyFill="1" applyBorder="1" applyAlignment="1" applyProtection="1">
      <alignment horizontal="center" vertical="center" wrapText="1"/>
      <protection locked="0" hidden="1"/>
    </xf>
    <xf numFmtId="9" fontId="55" fillId="32" borderId="37" xfId="3" applyFont="1" applyFill="1" applyBorder="1" applyAlignment="1" applyProtection="1">
      <alignment horizontal="center" vertical="center" wrapText="1"/>
      <protection locked="0" hidden="1"/>
    </xf>
    <xf numFmtId="9" fontId="55" fillId="32" borderId="6" xfId="3" applyFont="1" applyFill="1" applyBorder="1" applyAlignment="1" applyProtection="1">
      <alignment horizontal="center" vertical="center" wrapText="1"/>
      <protection locked="0" hidden="1"/>
    </xf>
    <xf numFmtId="49" fontId="55" fillId="32" borderId="37" xfId="3" applyNumberFormat="1" applyFont="1" applyFill="1" applyBorder="1" applyAlignment="1" applyProtection="1">
      <alignment horizontal="center" vertical="center" wrapText="1"/>
      <protection locked="0" hidden="1"/>
    </xf>
    <xf numFmtId="49" fontId="55" fillId="32" borderId="6" xfId="3" applyNumberFormat="1" applyFont="1" applyFill="1" applyBorder="1" applyAlignment="1" applyProtection="1">
      <alignment horizontal="center" vertical="center" wrapText="1"/>
      <protection locked="0" hidden="1"/>
    </xf>
    <xf numFmtId="14" fontId="55" fillId="5" borderId="37" xfId="0" applyNumberFormat="1" applyFont="1" applyFill="1" applyBorder="1" applyAlignment="1" applyProtection="1">
      <alignment horizontal="center" vertical="center" wrapText="1"/>
      <protection locked="0" hidden="1"/>
    </xf>
    <xf numFmtId="14" fontId="55" fillId="5" borderId="5" xfId="0" applyNumberFormat="1" applyFont="1" applyFill="1" applyBorder="1" applyAlignment="1" applyProtection="1">
      <alignment horizontal="center" vertical="center" wrapText="1"/>
      <protection locked="0" hidden="1"/>
    </xf>
    <xf numFmtId="14" fontId="55" fillId="5" borderId="6" xfId="0" applyNumberFormat="1" applyFont="1" applyFill="1" applyBorder="1" applyAlignment="1" applyProtection="1">
      <alignment horizontal="center" vertical="center" wrapText="1"/>
      <protection locked="0" hidden="1"/>
    </xf>
    <xf numFmtId="14" fontId="55" fillId="5" borderId="38" xfId="0" applyNumberFormat="1" applyFont="1" applyFill="1" applyBorder="1" applyAlignment="1" applyProtection="1">
      <alignment horizontal="center" vertical="center" wrapText="1"/>
      <protection locked="0" hidden="1"/>
    </xf>
    <xf numFmtId="14" fontId="55" fillId="5" borderId="15" xfId="0" applyNumberFormat="1" applyFont="1" applyFill="1" applyBorder="1" applyAlignment="1" applyProtection="1">
      <alignment horizontal="center" vertical="center" wrapText="1"/>
      <protection locked="0" hidden="1"/>
    </xf>
    <xf numFmtId="14" fontId="55" fillId="5" borderId="30" xfId="0" applyNumberFormat="1" applyFont="1" applyFill="1" applyBorder="1" applyAlignment="1" applyProtection="1">
      <alignment horizontal="center" vertical="center" wrapText="1"/>
      <protection locked="0" hidden="1"/>
    </xf>
    <xf numFmtId="9" fontId="55" fillId="5" borderId="37" xfId="3" applyFont="1" applyFill="1" applyBorder="1" applyAlignment="1" applyProtection="1">
      <alignment horizontal="center" vertical="center" wrapText="1"/>
      <protection hidden="1"/>
    </xf>
    <xf numFmtId="9" fontId="55" fillId="5" borderId="5" xfId="3" applyFont="1" applyFill="1" applyBorder="1" applyAlignment="1" applyProtection="1">
      <alignment horizontal="center" vertical="center" wrapText="1"/>
      <protection hidden="1"/>
    </xf>
    <xf numFmtId="9" fontId="55" fillId="5" borderId="6" xfId="3" applyFont="1" applyFill="1" applyBorder="1" applyAlignment="1" applyProtection="1">
      <alignment horizontal="center" vertical="center" wrapText="1"/>
      <protection hidden="1"/>
    </xf>
    <xf numFmtId="0" fontId="55" fillId="5" borderId="38" xfId="0" applyFont="1" applyFill="1" applyBorder="1" applyAlignment="1" applyProtection="1">
      <alignment horizontal="center" vertical="center" wrapText="1"/>
      <protection locked="0" hidden="1"/>
    </xf>
    <xf numFmtId="0" fontId="55" fillId="5" borderId="15" xfId="0" applyFont="1" applyFill="1" applyBorder="1" applyAlignment="1" applyProtection="1">
      <alignment horizontal="center" vertical="center" wrapText="1"/>
      <protection locked="0" hidden="1"/>
    </xf>
    <xf numFmtId="0" fontId="55" fillId="5" borderId="30" xfId="0" applyFont="1" applyFill="1" applyBorder="1" applyAlignment="1" applyProtection="1">
      <alignment horizontal="center" vertical="center" wrapText="1"/>
      <protection locked="0" hidden="1"/>
    </xf>
    <xf numFmtId="0" fontId="55" fillId="5" borderId="3" xfId="0" applyFont="1" applyFill="1" applyBorder="1" applyAlignment="1" applyProtection="1">
      <alignment horizontal="center" vertical="center" wrapText="1"/>
      <protection locked="0" hidden="1"/>
    </xf>
    <xf numFmtId="0" fontId="71" fillId="5" borderId="37" xfId="0" applyFont="1" applyFill="1" applyBorder="1" applyAlignment="1" applyProtection="1">
      <alignment horizontal="center" vertical="center" wrapText="1"/>
      <protection locked="0" hidden="1"/>
    </xf>
    <xf numFmtId="0" fontId="71" fillId="5" borderId="5" xfId="0" applyFont="1" applyFill="1" applyBorder="1" applyAlignment="1" applyProtection="1">
      <alignment horizontal="center" vertical="center" wrapText="1"/>
      <protection locked="0" hidden="1"/>
    </xf>
    <xf numFmtId="0" fontId="71" fillId="5" borderId="6" xfId="0" applyFont="1" applyFill="1" applyBorder="1" applyAlignment="1" applyProtection="1">
      <alignment horizontal="center" vertical="center" wrapText="1"/>
      <protection locked="0" hidden="1"/>
    </xf>
    <xf numFmtId="0" fontId="48" fillId="2" borderId="3" xfId="0" applyFont="1" applyFill="1" applyBorder="1" applyAlignment="1">
      <alignment horizontal="center" vertical="center"/>
    </xf>
    <xf numFmtId="0" fontId="48" fillId="2" borderId="34" xfId="0" applyFont="1" applyFill="1" applyBorder="1" applyAlignment="1">
      <alignment horizontal="center" vertical="center"/>
    </xf>
    <xf numFmtId="9" fontId="55" fillId="2" borderId="3" xfId="3" applyFont="1" applyFill="1" applyBorder="1" applyAlignment="1" applyProtection="1">
      <alignment horizontal="center" vertical="center" wrapText="1"/>
      <protection hidden="1"/>
    </xf>
    <xf numFmtId="9" fontId="55" fillId="2" borderId="34" xfId="3" applyFont="1" applyFill="1" applyBorder="1" applyAlignment="1" applyProtection="1">
      <alignment horizontal="center" vertical="center" wrapText="1"/>
      <protection hidden="1"/>
    </xf>
    <xf numFmtId="10" fontId="46" fillId="49" borderId="3" xfId="0" applyNumberFormat="1" applyFont="1" applyFill="1" applyBorder="1" applyAlignment="1" applyProtection="1">
      <alignment horizontal="center" vertical="center" wrapText="1"/>
      <protection locked="0" hidden="1"/>
    </xf>
    <xf numFmtId="10" fontId="46" fillId="49" borderId="34" xfId="0" applyNumberFormat="1" applyFont="1" applyFill="1" applyBorder="1" applyAlignment="1" applyProtection="1">
      <alignment horizontal="center" vertical="center" wrapText="1"/>
      <protection locked="0" hidden="1"/>
    </xf>
    <xf numFmtId="0" fontId="55" fillId="2" borderId="11" xfId="0" applyFont="1" applyFill="1" applyBorder="1" applyAlignment="1" applyProtection="1">
      <alignment horizontal="center" vertical="center" wrapText="1"/>
      <protection locked="0" hidden="1"/>
    </xf>
    <xf numFmtId="0" fontId="55" fillId="2" borderId="44" xfId="0" applyFont="1" applyFill="1" applyBorder="1" applyAlignment="1" applyProtection="1">
      <alignment horizontal="center" vertical="center" wrapText="1"/>
      <protection locked="0" hidden="1"/>
    </xf>
    <xf numFmtId="0" fontId="71" fillId="2" borderId="3" xfId="0" applyFont="1" applyFill="1" applyBorder="1" applyAlignment="1" applyProtection="1">
      <alignment horizontal="center" vertical="center" wrapText="1"/>
      <protection locked="0" hidden="1"/>
    </xf>
    <xf numFmtId="0" fontId="71" fillId="2" borderId="34" xfId="0" applyFont="1" applyFill="1" applyBorder="1" applyAlignment="1" applyProtection="1">
      <alignment horizontal="center" vertical="center" wrapText="1"/>
      <protection locked="0" hidden="1"/>
    </xf>
    <xf numFmtId="14" fontId="55" fillId="2" borderId="3" xfId="0" applyNumberFormat="1" applyFont="1" applyFill="1" applyBorder="1" applyAlignment="1" applyProtection="1">
      <alignment horizontal="center" vertical="center" wrapText="1"/>
      <protection locked="0" hidden="1"/>
    </xf>
    <xf numFmtId="14" fontId="55" fillId="2" borderId="34" xfId="0" applyNumberFormat="1" applyFont="1" applyFill="1" applyBorder="1" applyAlignment="1" applyProtection="1">
      <alignment horizontal="center" vertical="center" wrapText="1"/>
      <protection locked="0" hidden="1"/>
    </xf>
    <xf numFmtId="14" fontId="55" fillId="2" borderId="11" xfId="0" applyNumberFormat="1" applyFont="1" applyFill="1" applyBorder="1" applyAlignment="1" applyProtection="1">
      <alignment horizontal="center" vertical="center" wrapText="1"/>
      <protection locked="0" hidden="1"/>
    </xf>
    <xf numFmtId="14" fontId="55" fillId="2" borderId="44" xfId="0" applyNumberFormat="1" applyFont="1" applyFill="1" applyBorder="1" applyAlignment="1" applyProtection="1">
      <alignment horizontal="center" vertical="center" wrapText="1"/>
      <protection locked="0" hidden="1"/>
    </xf>
    <xf numFmtId="0" fontId="53" fillId="2" borderId="3" xfId="0" applyFont="1" applyFill="1" applyBorder="1" applyAlignment="1" applyProtection="1">
      <alignment horizontal="center" vertical="center" wrapText="1"/>
      <protection locked="0" hidden="1"/>
    </xf>
    <xf numFmtId="0" fontId="53" fillId="2" borderId="34" xfId="0" applyFont="1" applyFill="1" applyBorder="1" applyAlignment="1" applyProtection="1">
      <alignment horizontal="center" vertical="center" wrapText="1"/>
      <protection locked="0" hidden="1"/>
    </xf>
    <xf numFmtId="0" fontId="53" fillId="2" borderId="4" xfId="0" applyFont="1" applyFill="1" applyBorder="1" applyAlignment="1" applyProtection="1">
      <alignment horizontal="center" vertical="center" wrapText="1"/>
      <protection locked="0" hidden="1"/>
    </xf>
    <xf numFmtId="0" fontId="53" fillId="2" borderId="32" xfId="0" applyFont="1" applyFill="1" applyBorder="1" applyAlignment="1" applyProtection="1">
      <alignment horizontal="center" vertical="center" wrapText="1"/>
      <protection locked="0" hidden="1"/>
    </xf>
    <xf numFmtId="49" fontId="55" fillId="2" borderId="3" xfId="3" applyNumberFormat="1" applyFont="1" applyFill="1" applyBorder="1" applyAlignment="1" applyProtection="1">
      <alignment horizontal="justify" vertical="center" wrapText="1"/>
      <protection locked="0" hidden="1"/>
    </xf>
    <xf numFmtId="49" fontId="55" fillId="2" borderId="34" xfId="3" applyNumberFormat="1" applyFont="1" applyFill="1" applyBorder="1" applyAlignment="1" applyProtection="1">
      <alignment horizontal="justify" vertical="center" wrapText="1"/>
      <protection locked="0" hidden="1"/>
    </xf>
    <xf numFmtId="0" fontId="54" fillId="5" borderId="4" xfId="0" applyFont="1" applyFill="1" applyBorder="1" applyAlignment="1" applyProtection="1">
      <alignment horizontal="center" vertical="center" wrapText="1"/>
      <protection locked="0"/>
    </xf>
    <xf numFmtId="0" fontId="54" fillId="5" borderId="5" xfId="0" applyFont="1" applyFill="1" applyBorder="1" applyAlignment="1" applyProtection="1">
      <alignment horizontal="center" vertical="center" wrapText="1"/>
      <protection locked="0"/>
    </xf>
    <xf numFmtId="0" fontId="54" fillId="5" borderId="32" xfId="0" applyFont="1" applyFill="1" applyBorder="1" applyAlignment="1" applyProtection="1">
      <alignment horizontal="center" vertical="center" wrapText="1"/>
      <protection locked="0"/>
    </xf>
    <xf numFmtId="9" fontId="57" fillId="5" borderId="4" xfId="3" applyFont="1" applyFill="1" applyBorder="1" applyAlignment="1" applyProtection="1">
      <alignment horizontal="center" vertical="center" wrapText="1"/>
      <protection locked="0"/>
    </xf>
    <xf numFmtId="9" fontId="57" fillId="5" borderId="5" xfId="3" applyFont="1" applyFill="1" applyBorder="1" applyAlignment="1" applyProtection="1">
      <alignment horizontal="center" vertical="center" wrapText="1"/>
      <protection locked="0"/>
    </xf>
    <xf numFmtId="9" fontId="57" fillId="5" borderId="32" xfId="3" applyFont="1" applyFill="1" applyBorder="1" applyAlignment="1" applyProtection="1">
      <alignment horizontal="center" vertical="center" wrapText="1"/>
      <protection locked="0"/>
    </xf>
    <xf numFmtId="0" fontId="52" fillId="32" borderId="42" xfId="0" applyFont="1" applyFill="1" applyBorder="1" applyAlignment="1">
      <alignment horizontal="center" vertical="center" textRotation="90" wrapText="1"/>
    </xf>
    <xf numFmtId="0" fontId="54" fillId="2" borderId="37" xfId="0" applyFont="1" applyFill="1" applyBorder="1" applyAlignment="1" applyProtection="1">
      <alignment horizontal="center" vertical="center" wrapText="1"/>
      <protection locked="0"/>
    </xf>
    <xf numFmtId="0" fontId="54" fillId="2" borderId="39"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center" vertical="center" wrapText="1"/>
      <protection locked="0"/>
    </xf>
    <xf numFmtId="9" fontId="57" fillId="2" borderId="37" xfId="3" applyFont="1" applyFill="1" applyBorder="1" applyAlignment="1" applyProtection="1">
      <alignment horizontal="center" vertical="center" wrapText="1"/>
      <protection locked="0"/>
    </xf>
    <xf numFmtId="9" fontId="57" fillId="2" borderId="6" xfId="3" applyFont="1" applyFill="1" applyBorder="1" applyAlignment="1" applyProtection="1">
      <alignment horizontal="center" vertical="center" wrapText="1"/>
      <protection locked="0"/>
    </xf>
    <xf numFmtId="9" fontId="57" fillId="2" borderId="39" xfId="3" applyFont="1" applyFill="1" applyBorder="1" applyAlignment="1" applyProtection="1">
      <alignment horizontal="center" vertical="center" wrapText="1"/>
      <protection locked="0"/>
    </xf>
    <xf numFmtId="9" fontId="57" fillId="2" borderId="3" xfId="3" applyFont="1" applyFill="1" applyBorder="1" applyAlignment="1" applyProtection="1">
      <alignment horizontal="center" vertical="center" wrapText="1"/>
      <protection locked="0"/>
    </xf>
    <xf numFmtId="9" fontId="55" fillId="5" borderId="4" xfId="3" applyFont="1" applyFill="1" applyBorder="1" applyAlignment="1" applyProtection="1">
      <alignment horizontal="center" vertical="center" wrapText="1"/>
      <protection hidden="1"/>
    </xf>
    <xf numFmtId="9" fontId="55" fillId="5" borderId="32" xfId="3" applyFont="1" applyFill="1" applyBorder="1" applyAlignment="1" applyProtection="1">
      <alignment horizontal="center" vertical="center" wrapText="1"/>
      <protection hidden="1"/>
    </xf>
    <xf numFmtId="0" fontId="55" fillId="32" borderId="34" xfId="0" applyFont="1" applyFill="1" applyBorder="1" applyAlignment="1" applyProtection="1">
      <alignment horizontal="center" vertical="center" wrapText="1"/>
      <protection locked="0" hidden="1"/>
    </xf>
    <xf numFmtId="9" fontId="57" fillId="5" borderId="28" xfId="3" applyFont="1" applyFill="1" applyBorder="1" applyAlignment="1" applyProtection="1">
      <alignment horizontal="center" vertical="center" wrapText="1"/>
      <protection locked="0"/>
    </xf>
    <xf numFmtId="9" fontId="57" fillId="5" borderId="15" xfId="3" applyFont="1" applyFill="1" applyBorder="1" applyAlignment="1" applyProtection="1">
      <alignment horizontal="center" vertical="center" wrapText="1"/>
      <protection locked="0"/>
    </xf>
    <xf numFmtId="9" fontId="57" fillId="5" borderId="33" xfId="3" applyFont="1" applyFill="1" applyBorder="1" applyAlignment="1" applyProtection="1">
      <alignment horizontal="center" vertical="center" wrapText="1"/>
      <protection locked="0"/>
    </xf>
    <xf numFmtId="9" fontId="57" fillId="5" borderId="3" xfId="3" applyFont="1" applyFill="1" applyBorder="1" applyAlignment="1" applyProtection="1">
      <alignment horizontal="center" vertical="center" wrapText="1"/>
      <protection locked="0"/>
    </xf>
    <xf numFmtId="9" fontId="57" fillId="5" borderId="34" xfId="3" applyFont="1" applyFill="1" applyBorder="1" applyAlignment="1" applyProtection="1">
      <alignment horizontal="center" vertical="center" wrapText="1"/>
      <protection locked="0"/>
    </xf>
    <xf numFmtId="49" fontId="72" fillId="5" borderId="3" xfId="0" applyNumberFormat="1" applyFont="1" applyFill="1" applyBorder="1" applyAlignment="1" applyProtection="1">
      <alignment horizontal="center" vertical="center" wrapText="1"/>
      <protection locked="0"/>
    </xf>
    <xf numFmtId="49" fontId="72" fillId="5" borderId="34" xfId="0" applyNumberFormat="1" applyFont="1" applyFill="1" applyBorder="1" applyAlignment="1" applyProtection="1">
      <alignment horizontal="center" vertical="center" wrapText="1"/>
      <protection locked="0"/>
    </xf>
    <xf numFmtId="0" fontId="57" fillId="5" borderId="4" xfId="0" applyFont="1" applyFill="1" applyBorder="1" applyAlignment="1" applyProtection="1">
      <alignment horizontal="center" vertical="center" wrapText="1"/>
      <protection locked="0"/>
    </xf>
    <xf numFmtId="0" fontId="57" fillId="5" borderId="5" xfId="0" applyFont="1" applyFill="1" applyBorder="1" applyAlignment="1" applyProtection="1">
      <alignment horizontal="center" vertical="center" wrapText="1"/>
      <protection locked="0"/>
    </xf>
    <xf numFmtId="0" fontId="57" fillId="5" borderId="32" xfId="0" applyFont="1" applyFill="1" applyBorder="1" applyAlignment="1" applyProtection="1">
      <alignment horizontal="center" vertical="center" wrapText="1"/>
      <protection locked="0"/>
    </xf>
    <xf numFmtId="14" fontId="55" fillId="5" borderId="3" xfId="0" applyNumberFormat="1" applyFont="1" applyFill="1" applyBorder="1" applyAlignment="1" applyProtection="1">
      <alignment horizontal="center" vertical="center" wrapText="1"/>
      <protection locked="0" hidden="1"/>
    </xf>
    <xf numFmtId="14" fontId="55" fillId="5" borderId="34" xfId="0" applyNumberFormat="1" applyFont="1" applyFill="1" applyBorder="1" applyAlignment="1" applyProtection="1">
      <alignment horizontal="center" vertical="center" wrapText="1"/>
      <protection locked="0" hidden="1"/>
    </xf>
    <xf numFmtId="14" fontId="55" fillId="5" borderId="11" xfId="0" applyNumberFormat="1" applyFont="1" applyFill="1" applyBorder="1" applyAlignment="1" applyProtection="1">
      <alignment horizontal="center" vertical="center" wrapText="1"/>
      <protection locked="0" hidden="1"/>
    </xf>
    <xf numFmtId="14" fontId="55" fillId="5" borderId="44" xfId="0" applyNumberFormat="1" applyFont="1" applyFill="1" applyBorder="1" applyAlignment="1" applyProtection="1">
      <alignment horizontal="center" vertical="center" wrapText="1"/>
      <protection locked="0" hidden="1"/>
    </xf>
    <xf numFmtId="14" fontId="55" fillId="5" borderId="28" xfId="0" applyNumberFormat="1" applyFont="1" applyFill="1" applyBorder="1" applyAlignment="1" applyProtection="1">
      <alignment horizontal="center" vertical="center" wrapText="1"/>
      <protection locked="0" hidden="1"/>
    </xf>
    <xf numFmtId="9" fontId="57" fillId="5" borderId="6" xfId="3" applyFont="1" applyFill="1" applyBorder="1" applyAlignment="1" applyProtection="1">
      <alignment horizontal="center" vertical="center" wrapText="1"/>
      <protection locked="0"/>
    </xf>
    <xf numFmtId="9" fontId="57" fillId="5" borderId="30" xfId="3" applyFont="1" applyFill="1" applyBorder="1" applyAlignment="1" applyProtection="1">
      <alignment horizontal="center" vertical="center" wrapText="1"/>
      <protection locked="0"/>
    </xf>
    <xf numFmtId="0" fontId="57" fillId="5" borderId="6" xfId="0" applyFont="1" applyFill="1" applyBorder="1" applyAlignment="1" applyProtection="1">
      <alignment horizontal="center" vertical="center" wrapText="1"/>
      <protection locked="0"/>
    </xf>
    <xf numFmtId="14" fontId="55" fillId="5" borderId="4" xfId="0" applyNumberFormat="1" applyFont="1" applyFill="1" applyBorder="1" applyAlignment="1" applyProtection="1">
      <alignment horizontal="center" vertical="center" wrapText="1"/>
      <protection locked="0" hidden="1"/>
    </xf>
    <xf numFmtId="0" fontId="57" fillId="27" borderId="37" xfId="0" applyFont="1" applyFill="1" applyBorder="1" applyAlignment="1">
      <alignment horizontal="center" vertical="center" wrapText="1"/>
    </xf>
    <xf numFmtId="0" fontId="57" fillId="27" borderId="6" xfId="0" applyFont="1" applyFill="1" applyBorder="1" applyAlignment="1">
      <alignment horizontal="center" vertical="center" wrapText="1"/>
    </xf>
    <xf numFmtId="0" fontId="48" fillId="2" borderId="39" xfId="0" applyFont="1" applyFill="1" applyBorder="1" applyAlignment="1">
      <alignment horizontal="center" vertical="center"/>
    </xf>
    <xf numFmtId="0" fontId="54" fillId="5" borderId="6" xfId="0" applyFont="1" applyFill="1" applyBorder="1" applyAlignment="1" applyProtection="1">
      <alignment horizontal="center" vertical="center" wrapText="1"/>
      <protection locked="0"/>
    </xf>
    <xf numFmtId="0" fontId="54" fillId="5" borderId="3" xfId="0" applyFont="1" applyFill="1" applyBorder="1" applyAlignment="1" applyProtection="1">
      <alignment horizontal="center" vertical="center" wrapText="1"/>
      <protection locked="0"/>
    </xf>
    <xf numFmtId="14" fontId="55" fillId="2" borderId="38" xfId="0" applyNumberFormat="1" applyFont="1" applyFill="1" applyBorder="1" applyAlignment="1" applyProtection="1">
      <alignment horizontal="center" vertical="center" wrapText="1"/>
      <protection locked="0" hidden="1"/>
    </xf>
    <xf numFmtId="14" fontId="55" fillId="2" borderId="30" xfId="0" applyNumberFormat="1" applyFont="1" applyFill="1" applyBorder="1" applyAlignment="1" applyProtection="1">
      <alignment horizontal="center" vertical="center" wrapText="1"/>
      <protection locked="0" hidden="1"/>
    </xf>
    <xf numFmtId="9" fontId="55" fillId="2" borderId="37" xfId="3" applyFont="1" applyFill="1" applyBorder="1" applyAlignment="1" applyProtection="1">
      <alignment horizontal="center" vertical="center" wrapText="1"/>
      <protection hidden="1"/>
    </xf>
    <xf numFmtId="9" fontId="55" fillId="2" borderId="6" xfId="3" applyFont="1" applyFill="1" applyBorder="1" applyAlignment="1" applyProtection="1">
      <alignment horizontal="center" vertical="center" wrapText="1"/>
      <protection hidden="1"/>
    </xf>
    <xf numFmtId="9" fontId="57" fillId="2" borderId="38" xfId="3" applyFont="1" applyFill="1" applyBorder="1" applyAlignment="1" applyProtection="1">
      <alignment horizontal="center" vertical="center" wrapText="1"/>
      <protection locked="0"/>
    </xf>
    <xf numFmtId="9" fontId="57" fillId="2" borderId="30" xfId="3" applyFont="1" applyFill="1" applyBorder="1" applyAlignment="1" applyProtection="1">
      <alignment horizontal="center" vertical="center" wrapText="1"/>
      <protection locked="0"/>
    </xf>
    <xf numFmtId="49" fontId="72" fillId="2" borderId="39" xfId="0" applyNumberFormat="1" applyFont="1" applyFill="1" applyBorder="1" applyAlignment="1" applyProtection="1">
      <alignment horizontal="center" vertical="center" wrapText="1"/>
      <protection locked="0"/>
    </xf>
    <xf numFmtId="49" fontId="72" fillId="2" borderId="3" xfId="0" applyNumberFormat="1" applyFont="1" applyFill="1" applyBorder="1" applyAlignment="1" applyProtection="1">
      <alignment horizontal="center" vertical="center" wrapText="1"/>
      <protection locked="0"/>
    </xf>
    <xf numFmtId="0" fontId="57" fillId="2" borderId="37" xfId="0" applyFont="1" applyFill="1" applyBorder="1" applyAlignment="1" applyProtection="1">
      <alignment horizontal="center" vertical="center" wrapText="1"/>
      <protection locked="0"/>
    </xf>
    <xf numFmtId="0" fontId="57" fillId="2" borderId="6" xfId="0" applyFont="1" applyFill="1" applyBorder="1" applyAlignment="1" applyProtection="1">
      <alignment horizontal="center" vertical="center" wrapText="1"/>
      <protection locked="0"/>
    </xf>
    <xf numFmtId="14" fontId="55" fillId="2" borderId="37" xfId="0" applyNumberFormat="1" applyFont="1" applyFill="1" applyBorder="1" applyAlignment="1" applyProtection="1">
      <alignment horizontal="center" vertical="center" wrapText="1"/>
      <protection locked="0" hidden="1"/>
    </xf>
    <xf numFmtId="0" fontId="55" fillId="5" borderId="4" xfId="0" applyFont="1" applyFill="1" applyBorder="1" applyAlignment="1" applyProtection="1">
      <alignment horizontal="center" vertical="center" wrapText="1"/>
      <protection locked="0" hidden="1"/>
    </xf>
    <xf numFmtId="168" fontId="57" fillId="5" borderId="4" xfId="9" applyNumberFormat="1" applyFont="1" applyFill="1" applyBorder="1" applyAlignment="1" applyProtection="1">
      <alignment horizontal="center" vertical="center" wrapText="1"/>
      <protection locked="0"/>
    </xf>
    <xf numFmtId="168" fontId="57" fillId="5" borderId="32" xfId="9" applyNumberFormat="1" applyFont="1" applyFill="1" applyBorder="1" applyAlignment="1" applyProtection="1">
      <alignment horizontal="center" vertical="center" wrapText="1"/>
      <protection locked="0"/>
    </xf>
    <xf numFmtId="0" fontId="57" fillId="5" borderId="3" xfId="0" applyFont="1" applyFill="1" applyBorder="1" applyAlignment="1" applyProtection="1">
      <alignment horizontal="center" vertical="center" wrapText="1"/>
      <protection locked="0"/>
    </xf>
    <xf numFmtId="0" fontId="57" fillId="5" borderId="34" xfId="0" applyFont="1" applyFill="1" applyBorder="1" applyAlignment="1" applyProtection="1">
      <alignment horizontal="center" vertical="center" wrapText="1"/>
      <protection locked="0"/>
    </xf>
    <xf numFmtId="9" fontId="56" fillId="5" borderId="37" xfId="3" applyFont="1" applyFill="1" applyBorder="1" applyAlignment="1" applyProtection="1">
      <alignment horizontal="center" vertical="center" textRotation="90" wrapText="1"/>
      <protection locked="0" hidden="1"/>
    </xf>
    <xf numFmtId="9" fontId="56" fillId="5" borderId="5" xfId="3" applyFont="1" applyFill="1" applyBorder="1" applyAlignment="1" applyProtection="1">
      <alignment horizontal="center" vertical="center" textRotation="90" wrapText="1"/>
      <protection locked="0" hidden="1"/>
    </xf>
    <xf numFmtId="9" fontId="56" fillId="5" borderId="32" xfId="3" applyFont="1" applyFill="1" applyBorder="1" applyAlignment="1" applyProtection="1">
      <alignment horizontal="center" vertical="center" textRotation="90" wrapText="1"/>
      <protection locked="0" hidden="1"/>
    </xf>
    <xf numFmtId="9" fontId="53" fillId="5" borderId="4" xfId="3" applyFont="1" applyFill="1" applyBorder="1" applyAlignment="1" applyProtection="1">
      <alignment horizontal="center" vertical="center" wrapText="1"/>
      <protection locked="0" hidden="1"/>
    </xf>
    <xf numFmtId="9" fontId="53" fillId="5" borderId="32" xfId="3" applyFont="1" applyFill="1" applyBorder="1" applyAlignment="1" applyProtection="1">
      <alignment horizontal="center" vertical="center" wrapText="1"/>
      <protection locked="0" hidden="1"/>
    </xf>
    <xf numFmtId="0" fontId="54" fillId="5" borderId="34" xfId="0" applyFont="1" applyFill="1" applyBorder="1" applyAlignment="1" applyProtection="1">
      <alignment horizontal="center" vertical="center" wrapText="1"/>
      <protection locked="0"/>
    </xf>
    <xf numFmtId="0" fontId="55" fillId="2" borderId="37" xfId="0" applyFont="1" applyFill="1" applyBorder="1" applyAlignment="1" applyProtection="1">
      <alignment horizontal="center" vertical="center" wrapText="1"/>
      <protection locked="0" hidden="1"/>
    </xf>
    <xf numFmtId="0" fontId="55" fillId="2" borderId="38" xfId="0" applyFont="1" applyFill="1" applyBorder="1" applyAlignment="1" applyProtection="1">
      <alignment horizontal="center" vertical="center" wrapText="1"/>
      <protection locked="0" hidden="1"/>
    </xf>
    <xf numFmtId="0" fontId="55" fillId="2" borderId="39" xfId="0" applyFont="1" applyFill="1" applyBorder="1" applyAlignment="1" applyProtection="1">
      <alignment horizontal="center" vertical="center" wrapText="1"/>
      <protection locked="0" hidden="1"/>
    </xf>
    <xf numFmtId="49" fontId="72" fillId="2" borderId="39" xfId="9" applyNumberFormat="1" applyFont="1" applyFill="1" applyBorder="1" applyAlignment="1" applyProtection="1">
      <alignment horizontal="center" vertical="center" wrapText="1"/>
      <protection locked="0"/>
    </xf>
    <xf numFmtId="49" fontId="72" fillId="2" borderId="3" xfId="9" applyNumberFormat="1" applyFont="1" applyFill="1" applyBorder="1" applyAlignment="1" applyProtection="1">
      <alignment horizontal="center" vertical="center" wrapText="1"/>
      <protection locked="0"/>
    </xf>
    <xf numFmtId="0" fontId="57" fillId="2" borderId="37" xfId="9" applyFont="1" applyFill="1" applyBorder="1" applyAlignment="1" applyProtection="1">
      <alignment horizontal="center" vertical="center" wrapText="1"/>
      <protection locked="0"/>
    </xf>
    <xf numFmtId="0" fontId="57" fillId="2" borderId="6" xfId="9" applyFont="1" applyFill="1" applyBorder="1" applyAlignment="1" applyProtection="1">
      <alignment horizontal="center" vertical="center" wrapText="1"/>
      <protection locked="0"/>
    </xf>
    <xf numFmtId="9" fontId="53" fillId="2" borderId="37" xfId="3" applyFont="1" applyFill="1" applyBorder="1" applyAlignment="1" applyProtection="1">
      <alignment horizontal="center" vertical="center" wrapText="1"/>
      <protection locked="0" hidden="1"/>
    </xf>
    <xf numFmtId="9" fontId="55" fillId="2" borderId="37" xfId="3" applyFont="1" applyFill="1" applyBorder="1" applyAlignment="1" applyProtection="1">
      <alignment horizontal="center" vertical="center" wrapText="1"/>
      <protection locked="0" hidden="1"/>
    </xf>
    <xf numFmtId="49" fontId="55" fillId="2" borderId="37" xfId="3" applyNumberFormat="1" applyFont="1" applyFill="1" applyBorder="1" applyAlignment="1" applyProtection="1">
      <alignment horizontal="center" vertical="center" wrapText="1"/>
      <protection locked="0" hidden="1"/>
    </xf>
    <xf numFmtId="0" fontId="57" fillId="2" borderId="4" xfId="9" applyFont="1" applyFill="1" applyBorder="1" applyAlignment="1" applyProtection="1">
      <alignment horizontal="center" vertical="center" wrapText="1"/>
      <protection locked="0"/>
    </xf>
    <xf numFmtId="14" fontId="55" fillId="2" borderId="28" xfId="0" applyNumberFormat="1" applyFont="1" applyFill="1" applyBorder="1" applyAlignment="1" applyProtection="1">
      <alignment horizontal="center" vertical="center" wrapText="1"/>
      <protection locked="0" hidden="1"/>
    </xf>
    <xf numFmtId="9" fontId="55" fillId="2" borderId="4" xfId="3" applyFont="1" applyFill="1" applyBorder="1" applyAlignment="1" applyProtection="1">
      <alignment horizontal="center" vertical="center" wrapText="1"/>
      <protection hidden="1"/>
    </xf>
    <xf numFmtId="0" fontId="57" fillId="36" borderId="3" xfId="9" applyFont="1" applyFill="1" applyBorder="1" applyAlignment="1">
      <alignment horizontal="center" vertical="center" wrapText="1"/>
    </xf>
    <xf numFmtId="0" fontId="55" fillId="5" borderId="28" xfId="0" applyFont="1" applyFill="1" applyBorder="1" applyAlignment="1" applyProtection="1">
      <alignment horizontal="center" vertical="center" wrapText="1"/>
      <protection locked="0" hidden="1"/>
    </xf>
    <xf numFmtId="49" fontId="72" fillId="5" borderId="3" xfId="9" applyNumberFormat="1" applyFont="1" applyFill="1" applyBorder="1" applyAlignment="1" applyProtection="1">
      <alignment horizontal="center" vertical="center" wrapText="1"/>
      <protection locked="0"/>
    </xf>
    <xf numFmtId="0" fontId="57" fillId="5" borderId="4" xfId="9" applyFont="1" applyFill="1" applyBorder="1" applyAlignment="1" applyProtection="1">
      <alignment horizontal="center" vertical="center" wrapText="1"/>
      <protection locked="0"/>
    </xf>
    <xf numFmtId="0" fontId="57" fillId="5" borderId="6" xfId="9" applyFont="1" applyFill="1" applyBorder="1" applyAlignment="1" applyProtection="1">
      <alignment horizontal="center" vertical="center" wrapText="1"/>
      <protection locked="0"/>
    </xf>
    <xf numFmtId="9" fontId="53" fillId="5" borderId="6" xfId="3" applyFont="1" applyFill="1" applyBorder="1" applyAlignment="1" applyProtection="1">
      <alignment horizontal="center" vertical="center" wrapText="1"/>
      <protection locked="0" hidden="1"/>
    </xf>
    <xf numFmtId="9" fontId="55" fillId="5" borderId="4" xfId="3" applyFont="1" applyFill="1" applyBorder="1" applyAlignment="1" applyProtection="1">
      <alignment horizontal="center" vertical="center" wrapText="1"/>
      <protection locked="0" hidden="1"/>
    </xf>
    <xf numFmtId="9" fontId="55" fillId="5" borderId="6" xfId="3" applyFont="1" applyFill="1" applyBorder="1" applyAlignment="1" applyProtection="1">
      <alignment horizontal="center" vertical="center" wrapText="1"/>
      <protection locked="0" hidden="1"/>
    </xf>
    <xf numFmtId="49" fontId="55" fillId="5" borderId="4" xfId="3" applyNumberFormat="1" applyFont="1" applyFill="1" applyBorder="1" applyAlignment="1" applyProtection="1">
      <alignment horizontal="center" vertical="center" wrapText="1"/>
      <protection locked="0" hidden="1"/>
    </xf>
    <xf numFmtId="9" fontId="53" fillId="5" borderId="5" xfId="3" applyFont="1" applyFill="1" applyBorder="1" applyAlignment="1" applyProtection="1">
      <alignment horizontal="center" vertical="center" wrapText="1"/>
      <protection locked="0" hidden="1"/>
    </xf>
    <xf numFmtId="9" fontId="55" fillId="5" borderId="5" xfId="3" applyFont="1" applyFill="1" applyBorder="1" applyAlignment="1" applyProtection="1">
      <alignment horizontal="center" vertical="center" wrapText="1"/>
      <protection locked="0" hidden="1"/>
    </xf>
    <xf numFmtId="0" fontId="57" fillId="5" borderId="5" xfId="9" applyFont="1" applyFill="1" applyBorder="1" applyAlignment="1" applyProtection="1">
      <alignment horizontal="center" vertical="center" wrapText="1"/>
      <protection locked="0"/>
    </xf>
    <xf numFmtId="0" fontId="57" fillId="37" borderId="3" xfId="9" applyFont="1" applyFill="1" applyBorder="1" applyAlignment="1">
      <alignment horizontal="center" vertical="center" wrapText="1"/>
    </xf>
    <xf numFmtId="9" fontId="53" fillId="5" borderId="37" xfId="3" applyFont="1" applyFill="1" applyBorder="1" applyAlignment="1" applyProtection="1">
      <alignment horizontal="center" vertical="center" wrapText="1"/>
      <protection locked="0" hidden="1"/>
    </xf>
    <xf numFmtId="0" fontId="54" fillId="5" borderId="39" xfId="0" applyFont="1" applyFill="1" applyBorder="1" applyAlignment="1" applyProtection="1">
      <alignment horizontal="center" vertical="center" wrapText="1"/>
      <protection locked="0"/>
    </xf>
    <xf numFmtId="9" fontId="57" fillId="5" borderId="37" xfId="3" applyFont="1" applyFill="1" applyBorder="1" applyAlignment="1" applyProtection="1">
      <alignment horizontal="center" vertical="center" wrapText="1"/>
      <protection locked="0"/>
    </xf>
    <xf numFmtId="9" fontId="57" fillId="5" borderId="39" xfId="3" applyFont="1" applyFill="1" applyBorder="1" applyAlignment="1" applyProtection="1">
      <alignment horizontal="center" vertical="center" wrapText="1"/>
      <protection locked="0"/>
    </xf>
    <xf numFmtId="49" fontId="72" fillId="2" borderId="34" xfId="9" applyNumberFormat="1" applyFont="1" applyFill="1" applyBorder="1" applyAlignment="1" applyProtection="1">
      <alignment horizontal="center" vertical="center" wrapText="1"/>
      <protection locked="0"/>
    </xf>
    <xf numFmtId="0" fontId="57" fillId="2" borderId="5" xfId="9" applyFont="1" applyFill="1" applyBorder="1" applyAlignment="1" applyProtection="1">
      <alignment horizontal="center" vertical="center" wrapText="1"/>
      <protection locked="0"/>
    </xf>
    <xf numFmtId="0" fontId="57" fillId="2" borderId="32" xfId="9" applyFont="1" applyFill="1" applyBorder="1" applyAlignment="1" applyProtection="1">
      <alignment horizontal="center" vertical="center" wrapText="1"/>
      <protection locked="0"/>
    </xf>
    <xf numFmtId="9" fontId="53" fillId="2" borderId="5" xfId="3" applyFont="1" applyFill="1" applyBorder="1" applyAlignment="1" applyProtection="1">
      <alignment horizontal="center" vertical="center" wrapText="1"/>
      <protection locked="0" hidden="1"/>
    </xf>
    <xf numFmtId="9" fontId="57" fillId="2" borderId="4" xfId="3" applyFont="1" applyFill="1" applyBorder="1" applyAlignment="1" applyProtection="1">
      <alignment horizontal="center" vertical="center" wrapText="1"/>
      <protection locked="0"/>
    </xf>
    <xf numFmtId="9" fontId="57" fillId="2" borderId="5" xfId="3" applyFont="1" applyFill="1" applyBorder="1" applyAlignment="1" applyProtection="1">
      <alignment horizontal="center" vertical="center" wrapText="1"/>
      <protection locked="0"/>
    </xf>
    <xf numFmtId="49" fontId="72" fillId="5" borderId="39" xfId="0" applyNumberFormat="1" applyFont="1" applyFill="1" applyBorder="1" applyAlignment="1" applyProtection="1">
      <alignment horizontal="center" vertical="center" wrapText="1"/>
      <protection locked="0"/>
    </xf>
    <xf numFmtId="0" fontId="57" fillId="5" borderId="37" xfId="0" applyFont="1" applyFill="1" applyBorder="1" applyAlignment="1" applyProtection="1">
      <alignment horizontal="center" vertical="center" wrapText="1"/>
      <protection locked="0"/>
    </xf>
    <xf numFmtId="0" fontId="57" fillId="37" borderId="34" xfId="9" applyFont="1" applyFill="1" applyBorder="1" applyAlignment="1">
      <alignment horizontal="center" vertical="center" wrapText="1"/>
    </xf>
    <xf numFmtId="0" fontId="57" fillId="2" borderId="4" xfId="0" applyFont="1" applyFill="1" applyBorder="1" applyAlignment="1" applyProtection="1">
      <alignment horizontal="center" vertical="center" wrapText="1"/>
      <protection locked="0"/>
    </xf>
    <xf numFmtId="0" fontId="57" fillId="2" borderId="5" xfId="0" applyFont="1" applyFill="1" applyBorder="1" applyAlignment="1" applyProtection="1">
      <alignment horizontal="center" vertical="center" wrapText="1"/>
      <protection locked="0"/>
    </xf>
    <xf numFmtId="0" fontId="54" fillId="5" borderId="3" xfId="0" applyFont="1" applyFill="1" applyBorder="1" applyAlignment="1">
      <alignment horizontal="center" vertical="center" wrapText="1"/>
    </xf>
    <xf numFmtId="0" fontId="54" fillId="2" borderId="3" xfId="0" applyFont="1" applyFill="1" applyBorder="1" applyAlignment="1">
      <alignment horizontal="center" vertical="center" wrapText="1"/>
    </xf>
    <xf numFmtId="49" fontId="57" fillId="5" borderId="3" xfId="0" applyNumberFormat="1" applyFont="1" applyFill="1" applyBorder="1" applyAlignment="1" applyProtection="1">
      <alignment horizontal="center" vertical="center" wrapText="1"/>
      <protection locked="0"/>
    </xf>
    <xf numFmtId="0" fontId="67" fillId="6" borderId="37" xfId="1" applyFont="1" applyFill="1" applyBorder="1" applyAlignment="1" applyProtection="1">
      <alignment horizontal="center" vertical="center" textRotation="90" wrapText="1"/>
      <protection locked="0"/>
    </xf>
    <xf numFmtId="0" fontId="67" fillId="6" borderId="5" xfId="1" applyFont="1" applyFill="1" applyBorder="1" applyAlignment="1" applyProtection="1">
      <alignment horizontal="center" vertical="center" textRotation="90" wrapText="1"/>
      <protection locked="0"/>
    </xf>
    <xf numFmtId="0" fontId="67" fillId="6" borderId="32" xfId="1" applyFont="1" applyFill="1" applyBorder="1" applyAlignment="1" applyProtection="1">
      <alignment horizontal="center" vertical="center" textRotation="90" wrapText="1"/>
      <protection locked="0"/>
    </xf>
    <xf numFmtId="0" fontId="54" fillId="3" borderId="39" xfId="1" applyFont="1" applyFill="1" applyBorder="1" applyAlignment="1" applyProtection="1">
      <alignment horizontal="center" vertical="center" wrapText="1"/>
      <protection locked="0"/>
    </xf>
    <xf numFmtId="0" fontId="54" fillId="3" borderId="3" xfId="1" applyFont="1" applyFill="1" applyBorder="1" applyAlignment="1" applyProtection="1">
      <alignment horizontal="center" vertical="center" wrapText="1"/>
      <protection locked="0"/>
    </xf>
    <xf numFmtId="9" fontId="57" fillId="2" borderId="39" xfId="4" applyFont="1" applyFill="1" applyBorder="1" applyAlignment="1" applyProtection="1">
      <alignment horizontal="center" vertical="center" wrapText="1"/>
      <protection locked="0"/>
    </xf>
    <xf numFmtId="9" fontId="57" fillId="2" borderId="3" xfId="4" applyFont="1" applyFill="1" applyBorder="1" applyAlignment="1" applyProtection="1">
      <alignment horizontal="center" vertical="center" wrapText="1"/>
      <protection locked="0"/>
    </xf>
    <xf numFmtId="49" fontId="72" fillId="2" borderId="39" xfId="1" applyNumberFormat="1" applyFont="1" applyFill="1" applyBorder="1" applyAlignment="1" applyProtection="1">
      <alignment horizontal="center" vertical="center" wrapText="1"/>
      <protection locked="0"/>
    </xf>
    <xf numFmtId="49" fontId="72" fillId="2" borderId="3" xfId="1" applyNumberFormat="1" applyFont="1" applyFill="1" applyBorder="1" applyAlignment="1" applyProtection="1">
      <alignment horizontal="center" vertical="center" wrapText="1"/>
      <protection locked="0"/>
    </xf>
    <xf numFmtId="14" fontId="55" fillId="5" borderId="32" xfId="0" applyNumberFormat="1" applyFont="1" applyFill="1" applyBorder="1" applyAlignment="1" applyProtection="1">
      <alignment horizontal="center" vertical="center" wrapText="1"/>
      <protection locked="0" hidden="1"/>
    </xf>
    <xf numFmtId="0" fontId="57" fillId="6" borderId="3" xfId="1" applyFont="1" applyFill="1" applyBorder="1" applyAlignment="1">
      <alignment horizontal="center" vertical="center" wrapText="1"/>
    </xf>
    <xf numFmtId="0" fontId="57" fillId="5" borderId="4" xfId="1" applyFont="1" applyFill="1" applyBorder="1" applyAlignment="1">
      <alignment horizontal="center" vertical="center" wrapText="1"/>
    </xf>
    <xf numFmtId="0" fontId="57" fillId="5" borderId="5" xfId="1" applyFont="1" applyFill="1" applyBorder="1" applyAlignment="1">
      <alignment horizontal="center" vertical="center" wrapText="1"/>
    </xf>
    <xf numFmtId="0" fontId="57" fillId="5" borderId="6" xfId="1" applyFont="1" applyFill="1" applyBorder="1" applyAlignment="1">
      <alignment horizontal="center" vertical="center" wrapText="1"/>
    </xf>
    <xf numFmtId="9" fontId="32" fillId="2" borderId="38" xfId="3" applyFont="1" applyFill="1" applyBorder="1" applyAlignment="1">
      <alignment horizontal="center" vertical="center"/>
    </xf>
    <xf numFmtId="9" fontId="32" fillId="2" borderId="15" xfId="3" applyFont="1" applyFill="1" applyBorder="1" applyAlignment="1">
      <alignment horizontal="center" vertical="center"/>
    </xf>
    <xf numFmtId="0" fontId="57" fillId="3" borderId="39" xfId="1" applyFont="1" applyFill="1" applyBorder="1" applyAlignment="1">
      <alignment horizontal="center" vertical="center" wrapText="1"/>
    </xf>
    <xf numFmtId="0" fontId="57" fillId="3" borderId="3" xfId="1" applyFont="1" applyFill="1" applyBorder="1" applyAlignment="1">
      <alignment horizontal="center" vertical="center" wrapText="1"/>
    </xf>
    <xf numFmtId="0" fontId="57" fillId="2" borderId="39" xfId="1" applyFont="1" applyFill="1" applyBorder="1" applyAlignment="1">
      <alignment horizontal="center" vertical="center" wrapText="1"/>
    </xf>
    <xf numFmtId="0" fontId="57" fillId="2" borderId="37" xfId="1" applyFont="1" applyFill="1" applyBorder="1" applyAlignment="1">
      <alignment horizontal="center" vertical="center" wrapText="1"/>
    </xf>
    <xf numFmtId="0" fontId="57" fillId="2" borderId="5" xfId="1" applyFont="1" applyFill="1" applyBorder="1" applyAlignment="1">
      <alignment horizontal="center" vertical="center" wrapText="1"/>
    </xf>
    <xf numFmtId="0" fontId="57" fillId="2" borderId="6" xfId="1" applyFont="1" applyFill="1" applyBorder="1" applyAlignment="1">
      <alignment horizontal="center" vertical="center" wrapText="1"/>
    </xf>
    <xf numFmtId="0" fontId="57" fillId="2" borderId="5" xfId="0" applyFont="1" applyFill="1" applyBorder="1" applyAlignment="1">
      <alignment horizontal="center" vertical="center" wrapText="1"/>
    </xf>
    <xf numFmtId="0" fontId="65" fillId="20" borderId="18" xfId="1" applyFont="1" applyFill="1" applyBorder="1" applyAlignment="1">
      <alignment horizontal="center" vertical="center"/>
    </xf>
    <xf numFmtId="0" fontId="57" fillId="2" borderId="37" xfId="1" applyFont="1" applyFill="1" applyBorder="1" applyAlignment="1" applyProtection="1">
      <alignment horizontal="center" vertical="center" wrapText="1"/>
      <protection locked="0"/>
    </xf>
    <xf numFmtId="0" fontId="57" fillId="2" borderId="5" xfId="1" applyFont="1" applyFill="1" applyBorder="1" applyAlignment="1" applyProtection="1">
      <alignment horizontal="center" vertical="center" wrapText="1"/>
      <protection locked="0"/>
    </xf>
    <xf numFmtId="0" fontId="57" fillId="2" borderId="6" xfId="1" applyFont="1" applyFill="1" applyBorder="1" applyAlignment="1" applyProtection="1">
      <alignment horizontal="center" vertical="center" wrapText="1"/>
      <protection locked="0"/>
    </xf>
    <xf numFmtId="168" fontId="57" fillId="2" borderId="39" xfId="1" applyNumberFormat="1" applyFont="1" applyFill="1" applyBorder="1" applyAlignment="1" applyProtection="1">
      <alignment horizontal="center" vertical="center" wrapText="1"/>
      <protection locked="0"/>
    </xf>
    <xf numFmtId="168" fontId="54" fillId="2" borderId="3" xfId="1" applyNumberFormat="1" applyFont="1" applyFill="1" applyBorder="1" applyAlignment="1" applyProtection="1">
      <alignment horizontal="center" vertical="center" wrapText="1"/>
      <protection locked="0"/>
    </xf>
    <xf numFmtId="0" fontId="54" fillId="2" borderId="3" xfId="1" applyFont="1" applyFill="1" applyBorder="1" applyAlignment="1" applyProtection="1">
      <alignment horizontal="center" vertical="center" wrapText="1"/>
      <protection locked="0"/>
    </xf>
    <xf numFmtId="0" fontId="65" fillId="21" borderId="18" xfId="1" applyFont="1" applyFill="1" applyBorder="1" applyAlignment="1">
      <alignment horizontal="center" vertical="center"/>
    </xf>
    <xf numFmtId="168" fontId="54" fillId="5" borderId="3" xfId="1" applyNumberFormat="1" applyFont="1" applyFill="1" applyBorder="1" applyAlignment="1" applyProtection="1">
      <alignment horizontal="center" vertical="center" wrapText="1"/>
      <protection locked="0"/>
    </xf>
    <xf numFmtId="0" fontId="54" fillId="5" borderId="3" xfId="1" applyFont="1" applyFill="1" applyBorder="1" applyAlignment="1" applyProtection="1">
      <alignment horizontal="center" vertical="center" wrapText="1"/>
      <protection locked="0"/>
    </xf>
    <xf numFmtId="9" fontId="32" fillId="5" borderId="15" xfId="3" applyFont="1" applyFill="1" applyBorder="1" applyAlignment="1">
      <alignment horizontal="center" vertical="center"/>
    </xf>
    <xf numFmtId="0" fontId="54" fillId="6" borderId="3" xfId="1" applyFont="1" applyFill="1" applyBorder="1" applyAlignment="1" applyProtection="1">
      <alignment horizontal="center" vertical="center" wrapText="1"/>
      <protection locked="0"/>
    </xf>
    <xf numFmtId="9" fontId="57" fillId="5" borderId="3" xfId="4" applyFont="1" applyFill="1" applyBorder="1" applyAlignment="1" applyProtection="1">
      <alignment horizontal="center" vertical="center" wrapText="1"/>
      <protection locked="0"/>
    </xf>
    <xf numFmtId="49" fontId="72" fillId="5" borderId="3" xfId="1" applyNumberFormat="1" applyFont="1" applyFill="1" applyBorder="1" applyAlignment="1" applyProtection="1">
      <alignment horizontal="center" vertical="center" wrapText="1"/>
      <protection locked="0"/>
    </xf>
    <xf numFmtId="10" fontId="46" fillId="49" borderId="59" xfId="0" applyNumberFormat="1" applyFont="1" applyFill="1" applyBorder="1" applyAlignment="1" applyProtection="1">
      <alignment horizontal="center" vertical="center" wrapText="1"/>
      <protection locked="0" hidden="1"/>
    </xf>
    <xf numFmtId="10" fontId="46" fillId="49" borderId="58" xfId="0" applyNumberFormat="1" applyFont="1" applyFill="1" applyBorder="1" applyAlignment="1" applyProtection="1">
      <alignment horizontal="center" vertical="center" wrapText="1"/>
      <protection locked="0" hidden="1"/>
    </xf>
    <xf numFmtId="10" fontId="46" fillId="49" borderId="60" xfId="0" applyNumberFormat="1" applyFont="1" applyFill="1" applyBorder="1" applyAlignment="1" applyProtection="1">
      <alignment horizontal="center" vertical="center" wrapText="1"/>
      <protection locked="0" hidden="1"/>
    </xf>
    <xf numFmtId="10" fontId="46" fillId="49" borderId="10" xfId="0" applyNumberFormat="1" applyFont="1" applyFill="1" applyBorder="1" applyAlignment="1" applyProtection="1">
      <alignment horizontal="center" vertical="center" wrapText="1"/>
      <protection locked="0" hidden="1"/>
    </xf>
    <xf numFmtId="9" fontId="57" fillId="5" borderId="4" xfId="4" applyFont="1" applyFill="1" applyBorder="1" applyAlignment="1" applyProtection="1">
      <alignment horizontal="center" vertical="center" wrapText="1"/>
      <protection locked="0"/>
    </xf>
    <xf numFmtId="9" fontId="57" fillId="5" borderId="5" xfId="4" applyFont="1" applyFill="1" applyBorder="1" applyAlignment="1" applyProtection="1">
      <alignment horizontal="center" vertical="center" wrapText="1"/>
      <protection locked="0"/>
    </xf>
    <xf numFmtId="9" fontId="57" fillId="5" borderId="6" xfId="4" applyFont="1" applyFill="1" applyBorder="1" applyAlignment="1" applyProtection="1">
      <alignment horizontal="center" vertical="center" wrapText="1"/>
      <protection locked="0"/>
    </xf>
    <xf numFmtId="49" fontId="72" fillId="5" borderId="4" xfId="1" applyNumberFormat="1" applyFont="1" applyFill="1" applyBorder="1" applyAlignment="1" applyProtection="1">
      <alignment horizontal="center" vertical="center" wrapText="1"/>
      <protection locked="0"/>
    </xf>
    <xf numFmtId="49" fontId="72" fillId="5" borderId="5" xfId="1" applyNumberFormat="1" applyFont="1" applyFill="1" applyBorder="1" applyAlignment="1" applyProtection="1">
      <alignment horizontal="center" vertical="center" wrapText="1"/>
      <protection locked="0"/>
    </xf>
    <xf numFmtId="49" fontId="72" fillId="5" borderId="6" xfId="1" applyNumberFormat="1" applyFont="1" applyFill="1" applyBorder="1" applyAlignment="1" applyProtection="1">
      <alignment horizontal="center" vertical="center" wrapText="1"/>
      <protection locked="0"/>
    </xf>
    <xf numFmtId="49" fontId="57" fillId="2" borderId="3" xfId="1" applyNumberFormat="1" applyFont="1" applyFill="1" applyBorder="1" applyAlignment="1" applyProtection="1">
      <alignment horizontal="center" vertical="center" wrapText="1"/>
      <protection locked="0"/>
    </xf>
    <xf numFmtId="0" fontId="57" fillId="6" borderId="4" xfId="1" applyFont="1" applyFill="1" applyBorder="1" applyAlignment="1">
      <alignment horizontal="center" vertical="center" wrapText="1"/>
    </xf>
    <xf numFmtId="0" fontId="57" fillId="6" borderId="5" xfId="1" applyFont="1" applyFill="1" applyBorder="1" applyAlignment="1">
      <alignment horizontal="center" vertical="center" wrapText="1"/>
    </xf>
    <xf numFmtId="0" fontId="57" fillId="6" borderId="6" xfId="1" applyFont="1" applyFill="1" applyBorder="1" applyAlignment="1">
      <alignment horizontal="center" vertical="center" wrapText="1"/>
    </xf>
    <xf numFmtId="0" fontId="57" fillId="5" borderId="48" xfId="1" applyFont="1" applyFill="1" applyBorder="1" applyAlignment="1">
      <alignment horizontal="center" vertical="center" wrapText="1"/>
    </xf>
    <xf numFmtId="0" fontId="57" fillId="5" borderId="49" xfId="1" applyFont="1" applyFill="1" applyBorder="1" applyAlignment="1">
      <alignment horizontal="center" vertical="center" wrapText="1"/>
    </xf>
    <xf numFmtId="0" fontId="57" fillId="5" borderId="50" xfId="1" applyFont="1" applyFill="1" applyBorder="1" applyAlignment="1">
      <alignment horizontal="center" vertical="center" wrapText="1"/>
    </xf>
    <xf numFmtId="0" fontId="57" fillId="5" borderId="4" xfId="1" applyFont="1" applyFill="1" applyBorder="1" applyAlignment="1" applyProtection="1">
      <alignment horizontal="center" vertical="center" wrapText="1"/>
      <protection locked="0"/>
    </xf>
    <xf numFmtId="0" fontId="57" fillId="5" borderId="5" xfId="1" applyFont="1" applyFill="1" applyBorder="1" applyAlignment="1" applyProtection="1">
      <alignment horizontal="center" vertical="center" wrapText="1"/>
      <protection locked="0"/>
    </xf>
    <xf numFmtId="0" fontId="57" fillId="5" borderId="6" xfId="1" applyFont="1" applyFill="1" applyBorder="1" applyAlignment="1" applyProtection="1">
      <alignment horizontal="center" vertical="center" wrapText="1"/>
      <protection locked="0"/>
    </xf>
    <xf numFmtId="168" fontId="54" fillId="5" borderId="4" xfId="1" applyNumberFormat="1" applyFont="1" applyFill="1" applyBorder="1" applyAlignment="1" applyProtection="1">
      <alignment horizontal="center" vertical="center" wrapText="1"/>
      <protection locked="0"/>
    </xf>
    <xf numFmtId="168" fontId="54" fillId="5" borderId="5" xfId="1" applyNumberFormat="1" applyFont="1" applyFill="1" applyBorder="1" applyAlignment="1" applyProtection="1">
      <alignment horizontal="center" vertical="center" wrapText="1"/>
      <protection locked="0"/>
    </xf>
    <xf numFmtId="168" fontId="54" fillId="5" borderId="6" xfId="1" applyNumberFormat="1" applyFont="1" applyFill="1" applyBorder="1" applyAlignment="1" applyProtection="1">
      <alignment horizontal="center" vertical="center" wrapText="1"/>
      <protection locked="0"/>
    </xf>
    <xf numFmtId="9" fontId="32" fillId="5" borderId="5" xfId="3" applyFont="1" applyFill="1" applyBorder="1" applyAlignment="1">
      <alignment horizontal="center" vertical="center"/>
    </xf>
    <xf numFmtId="0" fontId="54" fillId="6" borderId="4" xfId="1" applyFont="1" applyFill="1" applyBorder="1" applyAlignment="1" applyProtection="1">
      <alignment horizontal="center" vertical="center" wrapText="1"/>
      <protection locked="0"/>
    </xf>
    <xf numFmtId="0" fontId="54" fillId="6" borderId="5" xfId="1" applyFont="1" applyFill="1" applyBorder="1" applyAlignment="1" applyProtection="1">
      <alignment horizontal="center" vertical="center" wrapText="1"/>
      <protection locked="0"/>
    </xf>
    <xf numFmtId="0" fontId="54" fillId="6" borderId="6" xfId="1" applyFont="1" applyFill="1" applyBorder="1" applyAlignment="1" applyProtection="1">
      <alignment horizontal="center" vertical="center" wrapText="1"/>
      <protection locked="0"/>
    </xf>
    <xf numFmtId="49" fontId="57" fillId="5" borderId="4" xfId="1" applyNumberFormat="1" applyFont="1" applyFill="1" applyBorder="1" applyAlignment="1" applyProtection="1">
      <alignment horizontal="center" vertical="center" wrapText="1"/>
      <protection locked="0"/>
    </xf>
    <xf numFmtId="49" fontId="57" fillId="5" borderId="5" xfId="1" applyNumberFormat="1" applyFont="1" applyFill="1" applyBorder="1" applyAlignment="1" applyProtection="1">
      <alignment horizontal="center" vertical="center" wrapText="1"/>
      <protection locked="0"/>
    </xf>
    <xf numFmtId="49" fontId="57" fillId="5" borderId="6" xfId="1" applyNumberFormat="1" applyFont="1" applyFill="1" applyBorder="1" applyAlignment="1" applyProtection="1">
      <alignment horizontal="center" vertical="center" wrapText="1"/>
      <protection locked="0"/>
    </xf>
    <xf numFmtId="0" fontId="54" fillId="3" borderId="34" xfId="1" applyFont="1" applyFill="1" applyBorder="1" applyAlignment="1" applyProtection="1">
      <alignment horizontal="center" vertical="center" wrapText="1"/>
      <protection locked="0"/>
    </xf>
    <xf numFmtId="9" fontId="57" fillId="2" borderId="34" xfId="4" applyFont="1" applyFill="1" applyBorder="1" applyAlignment="1" applyProtection="1">
      <alignment horizontal="center" vertical="center" wrapText="1"/>
      <protection locked="0"/>
    </xf>
    <xf numFmtId="9" fontId="32" fillId="2" borderId="33" xfId="3" applyFont="1" applyFill="1" applyBorder="1" applyAlignment="1">
      <alignment horizontal="center" vertical="center"/>
    </xf>
    <xf numFmtId="10" fontId="46" fillId="33" borderId="10" xfId="0" applyNumberFormat="1" applyFont="1" applyFill="1" applyBorder="1" applyAlignment="1" applyProtection="1">
      <alignment horizontal="center" vertical="center" wrapText="1"/>
      <protection locked="0" hidden="1"/>
    </xf>
    <xf numFmtId="0" fontId="57" fillId="3" borderId="34" xfId="1" applyFont="1" applyFill="1" applyBorder="1" applyAlignment="1">
      <alignment horizontal="center" vertical="center" wrapText="1"/>
    </xf>
    <xf numFmtId="0" fontId="64" fillId="21" borderId="18" xfId="0" applyFont="1" applyFill="1" applyBorder="1" applyAlignment="1">
      <alignment horizontal="center" vertical="center"/>
    </xf>
    <xf numFmtId="0" fontId="64" fillId="21" borderId="46" xfId="0" applyFont="1" applyFill="1" applyBorder="1" applyAlignment="1">
      <alignment horizontal="center" vertical="center"/>
    </xf>
    <xf numFmtId="49" fontId="72" fillId="2" borderId="34" xfId="1" applyNumberFormat="1" applyFont="1" applyFill="1" applyBorder="1" applyAlignment="1" applyProtection="1">
      <alignment horizontal="center" vertical="center" wrapText="1"/>
      <protection locked="0"/>
    </xf>
    <xf numFmtId="0" fontId="57" fillId="2" borderId="34" xfId="1" applyFont="1" applyFill="1" applyBorder="1" applyAlignment="1" applyProtection="1">
      <alignment horizontal="center" vertical="center" wrapText="1"/>
      <protection locked="0"/>
    </xf>
    <xf numFmtId="0" fontId="54" fillId="2" borderId="34" xfId="1" applyFont="1" applyFill="1" applyBorder="1" applyAlignment="1" applyProtection="1">
      <alignment horizontal="center" vertical="center" wrapText="1"/>
      <protection locked="0"/>
    </xf>
    <xf numFmtId="0" fontId="65" fillId="20" borderId="45" xfId="1" applyFont="1" applyFill="1" applyBorder="1" applyAlignment="1">
      <alignment horizontal="center" vertical="center"/>
    </xf>
    <xf numFmtId="0" fontId="57" fillId="2" borderId="39" xfId="9" applyFont="1" applyFill="1" applyBorder="1" applyAlignment="1">
      <alignment horizontal="center" vertical="center" wrapText="1"/>
    </xf>
    <xf numFmtId="0" fontId="57" fillId="35" borderId="39" xfId="9" applyFont="1" applyFill="1" applyBorder="1" applyAlignment="1">
      <alignment horizontal="center" vertical="center" wrapText="1"/>
    </xf>
    <xf numFmtId="0" fontId="57" fillId="35" borderId="3" xfId="9" applyFont="1" applyFill="1" applyBorder="1" applyAlignment="1">
      <alignment horizontal="center" vertical="center" wrapText="1"/>
    </xf>
    <xf numFmtId="0" fontId="65" fillId="20" borderId="46" xfId="1" applyFont="1" applyFill="1" applyBorder="1" applyAlignment="1">
      <alignment horizontal="center" vertical="center"/>
    </xf>
    <xf numFmtId="9" fontId="72" fillId="5" borderId="4" xfId="3" applyFont="1" applyFill="1" applyBorder="1" applyAlignment="1" applyProtection="1">
      <alignment horizontal="center" vertical="center"/>
    </xf>
    <xf numFmtId="9" fontId="72" fillId="5" borderId="5" xfId="3" applyFont="1" applyFill="1" applyBorder="1" applyAlignment="1" applyProtection="1">
      <alignment horizontal="center" vertical="center"/>
    </xf>
    <xf numFmtId="9" fontId="72" fillId="5" borderId="6" xfId="3" applyFont="1" applyFill="1" applyBorder="1" applyAlignment="1" applyProtection="1">
      <alignment horizontal="center" vertical="center"/>
    </xf>
    <xf numFmtId="0" fontId="77" fillId="43" borderId="10" xfId="0" applyFont="1" applyFill="1" applyBorder="1" applyAlignment="1">
      <alignment horizontal="center" vertical="center" wrapText="1"/>
    </xf>
    <xf numFmtId="0" fontId="87" fillId="45" borderId="63" xfId="0" applyFont="1" applyFill="1" applyBorder="1" applyAlignment="1">
      <alignment horizontal="left" vertical="center" wrapText="1"/>
    </xf>
    <xf numFmtId="0" fontId="87" fillId="45" borderId="64" xfId="0" applyFont="1" applyFill="1" applyBorder="1" applyAlignment="1">
      <alignment horizontal="left" vertical="center" wrapText="1"/>
    </xf>
    <xf numFmtId="0" fontId="82" fillId="45" borderId="59" xfId="0" applyFont="1" applyFill="1" applyBorder="1" applyAlignment="1">
      <alignment horizontal="center" vertical="center" wrapText="1"/>
    </xf>
    <xf numFmtId="0" fontId="82" fillId="45" borderId="58" xfId="0" applyFont="1" applyFill="1" applyBorder="1" applyAlignment="1">
      <alignment horizontal="center" vertical="center" wrapText="1"/>
    </xf>
    <xf numFmtId="0" fontId="82" fillId="45" borderId="60" xfId="0" applyFont="1" applyFill="1" applyBorder="1" applyAlignment="1">
      <alignment horizontal="center" vertical="center" wrapText="1"/>
    </xf>
    <xf numFmtId="9" fontId="72" fillId="19" borderId="4" xfId="3" applyFont="1" applyFill="1" applyBorder="1" applyAlignment="1">
      <alignment horizontal="center" vertical="center"/>
    </xf>
    <xf numFmtId="9" fontId="72" fillId="19" borderId="5" xfId="3" applyFont="1" applyFill="1" applyBorder="1" applyAlignment="1">
      <alignment horizontal="center" vertical="center"/>
    </xf>
    <xf numFmtId="9" fontId="72" fillId="19" borderId="6" xfId="3" applyFont="1" applyFill="1" applyBorder="1" applyAlignment="1">
      <alignment horizontal="center" vertical="center"/>
    </xf>
    <xf numFmtId="10" fontId="70" fillId="2" borderId="37" xfId="0" applyNumberFormat="1" applyFont="1" applyFill="1" applyBorder="1" applyAlignment="1" applyProtection="1">
      <alignment horizontal="center" vertical="center" wrapText="1"/>
      <protection locked="0" hidden="1"/>
    </xf>
    <xf numFmtId="10" fontId="70" fillId="2" borderId="5" xfId="0" applyNumberFormat="1" applyFont="1" applyFill="1" applyBorder="1" applyAlignment="1" applyProtection="1">
      <alignment horizontal="center" vertical="center" wrapText="1"/>
      <protection locked="0" hidden="1"/>
    </xf>
    <xf numFmtId="0" fontId="57" fillId="19" borderId="4" xfId="0" applyFont="1" applyFill="1" applyBorder="1" applyAlignment="1">
      <alignment horizontal="center" vertical="center" wrapText="1"/>
    </xf>
    <xf numFmtId="0" fontId="57" fillId="19" borderId="5" xfId="0" applyFont="1" applyFill="1" applyBorder="1" applyAlignment="1">
      <alignment horizontal="center" vertical="center" wrapText="1"/>
    </xf>
    <xf numFmtId="0" fontId="57" fillId="19" borderId="6" xfId="0" applyFont="1" applyFill="1" applyBorder="1" applyAlignment="1">
      <alignment horizontal="center" vertical="center" wrapText="1"/>
    </xf>
    <xf numFmtId="42" fontId="57" fillId="19" borderId="4" xfId="0" applyNumberFormat="1" applyFont="1" applyFill="1" applyBorder="1" applyAlignment="1">
      <alignment horizontal="center" vertical="center"/>
    </xf>
    <xf numFmtId="42" fontId="57" fillId="19" borderId="5" xfId="0" applyNumberFormat="1" applyFont="1" applyFill="1" applyBorder="1" applyAlignment="1">
      <alignment horizontal="center" vertical="center"/>
    </xf>
    <xf numFmtId="42" fontId="57" fillId="19" borderId="6" xfId="0" applyNumberFormat="1" applyFont="1" applyFill="1" applyBorder="1" applyAlignment="1">
      <alignment horizontal="center" vertical="center"/>
    </xf>
    <xf numFmtId="0" fontId="83" fillId="45" borderId="63" xfId="0" applyFont="1" applyFill="1" applyBorder="1" applyAlignment="1">
      <alignment horizontal="center" vertical="center" wrapText="1"/>
    </xf>
    <xf numFmtId="0" fontId="83" fillId="45" borderId="64" xfId="0" applyFont="1" applyFill="1" applyBorder="1" applyAlignment="1">
      <alignment horizontal="center" vertical="center" wrapText="1"/>
    </xf>
    <xf numFmtId="9" fontId="48" fillId="5" borderId="7" xfId="3" applyFont="1" applyFill="1" applyBorder="1" applyAlignment="1">
      <alignment horizontal="center" vertical="center"/>
    </xf>
    <xf numFmtId="9" fontId="48" fillId="5" borderId="43" xfId="3" applyFont="1" applyFill="1" applyBorder="1" applyAlignment="1">
      <alignment horizontal="center" vertical="center"/>
    </xf>
    <xf numFmtId="10" fontId="70" fillId="33" borderId="5" xfId="0" applyNumberFormat="1" applyFont="1" applyFill="1" applyBorder="1" applyAlignment="1" applyProtection="1">
      <alignment horizontal="center" vertical="center" wrapText="1"/>
      <protection locked="0" hidden="1"/>
    </xf>
    <xf numFmtId="10" fontId="70" fillId="2" borderId="32" xfId="0" applyNumberFormat="1" applyFont="1" applyFill="1" applyBorder="1" applyAlignment="1" applyProtection="1">
      <alignment horizontal="center" vertical="center" wrapText="1"/>
      <protection locked="0" hidden="1"/>
    </xf>
    <xf numFmtId="0" fontId="83" fillId="45" borderId="62" xfId="0" applyFont="1" applyFill="1" applyBorder="1" applyAlignment="1">
      <alignment horizontal="center" vertical="center" wrapText="1"/>
    </xf>
    <xf numFmtId="0" fontId="87" fillId="45" borderId="75" xfId="0" applyFont="1" applyFill="1" applyBorder="1" applyAlignment="1">
      <alignment horizontal="left" vertical="center" wrapText="1"/>
    </xf>
    <xf numFmtId="0" fontId="87" fillId="45" borderId="76" xfId="0" applyFont="1" applyFill="1" applyBorder="1" applyAlignment="1">
      <alignment horizontal="left" vertical="center" wrapText="1"/>
    </xf>
    <xf numFmtId="0" fontId="82" fillId="45" borderId="59" xfId="0" applyFont="1" applyFill="1" applyBorder="1" applyAlignment="1">
      <alignment horizontal="left" vertical="center" wrapText="1"/>
    </xf>
    <xf numFmtId="0" fontId="82" fillId="45" borderId="58" xfId="0" applyFont="1" applyFill="1" applyBorder="1" applyAlignment="1">
      <alignment horizontal="left" vertical="center" wrapText="1"/>
    </xf>
    <xf numFmtId="0" fontId="82" fillId="45" borderId="60" xfId="0" applyFont="1" applyFill="1" applyBorder="1" applyAlignment="1">
      <alignment horizontal="left" vertical="center" wrapText="1"/>
    </xf>
    <xf numFmtId="0" fontId="83" fillId="45" borderId="67" xfId="0" applyFont="1" applyFill="1" applyBorder="1" applyAlignment="1">
      <alignment horizontal="left" vertical="center" wrapText="1"/>
    </xf>
    <xf numFmtId="0" fontId="83" fillId="45" borderId="69" xfId="0" applyFont="1" applyFill="1" applyBorder="1" applyAlignment="1">
      <alignment horizontal="left" vertical="center" wrapText="1"/>
    </xf>
    <xf numFmtId="0" fontId="83" fillId="45" borderId="68" xfId="0" applyFont="1" applyFill="1" applyBorder="1" applyAlignment="1">
      <alignment horizontal="left" vertical="center" wrapText="1"/>
    </xf>
    <xf numFmtId="0" fontId="83" fillId="45" borderId="72" xfId="0" applyFont="1" applyFill="1" applyBorder="1" applyAlignment="1">
      <alignment horizontal="left" vertical="center" wrapText="1"/>
    </xf>
    <xf numFmtId="0" fontId="83" fillId="45" borderId="73" xfId="0" applyFont="1" applyFill="1" applyBorder="1" applyAlignment="1">
      <alignment horizontal="left" vertical="center" wrapText="1"/>
    </xf>
    <xf numFmtId="0" fontId="83" fillId="45" borderId="62" xfId="0" applyFont="1" applyFill="1" applyBorder="1" applyAlignment="1">
      <alignment horizontal="left" vertical="center" wrapText="1"/>
    </xf>
    <xf numFmtId="0" fontId="83" fillId="45" borderId="63" xfId="0" applyFont="1" applyFill="1" applyBorder="1" applyAlignment="1">
      <alignment horizontal="left" vertical="center" wrapText="1"/>
    </xf>
    <xf numFmtId="0" fontId="83" fillId="45" borderId="64" xfId="0" applyFont="1" applyFill="1" applyBorder="1" applyAlignment="1">
      <alignment horizontal="left" vertical="center" wrapText="1"/>
    </xf>
  </cellXfs>
  <cellStyles count="25">
    <cellStyle name="Hipervínculo" xfId="21" builtinId="8"/>
    <cellStyle name="Hipervínculo 2" xfId="23" xr:uid="{00000000-0005-0000-0000-000001000000}"/>
    <cellStyle name="Hipervínculo 3" xfId="22" xr:uid="{00000000-0005-0000-0000-000002000000}"/>
    <cellStyle name="Hyperlink" xfId="12" xr:uid="{00000000-0005-0000-0000-000003000000}"/>
    <cellStyle name="Millares [0] 2" xfId="19" xr:uid="{00000000-0005-0000-0000-000004000000}"/>
    <cellStyle name="Millares 3" xfId="24" xr:uid="{00000000-0005-0000-0000-000005000000}"/>
    <cellStyle name="Moneda" xfId="13" builtinId="4"/>
    <cellStyle name="Moneda [0]" xfId="14" builtinId="7"/>
    <cellStyle name="Moneda [0] 2" xfId="5" xr:uid="{00000000-0005-0000-0000-000008000000}"/>
    <cellStyle name="Moneda 2" xfId="15" xr:uid="{00000000-0005-0000-0000-000009000000}"/>
    <cellStyle name="Moneda 2 2" xfId="16" xr:uid="{00000000-0005-0000-0000-00000A000000}"/>
    <cellStyle name="Moneda 3" xfId="18" xr:uid="{00000000-0005-0000-0000-00000B000000}"/>
    <cellStyle name="Normal" xfId="0" builtinId="0"/>
    <cellStyle name="Normal 2" xfId="2" xr:uid="{00000000-0005-0000-0000-00000D000000}"/>
    <cellStyle name="Normal 2 2" xfId="20" xr:uid="{00000000-0005-0000-0000-00000E000000}"/>
    <cellStyle name="Normal 3" xfId="7" xr:uid="{00000000-0005-0000-0000-00000F000000}"/>
    <cellStyle name="Normal 3 2" xfId="1" xr:uid="{00000000-0005-0000-0000-000010000000}"/>
    <cellStyle name="Normal 3 2 2" xfId="6" xr:uid="{00000000-0005-0000-0000-000011000000}"/>
    <cellStyle name="Normal 3 2 3" xfId="9" xr:uid="{00000000-0005-0000-0000-000012000000}"/>
    <cellStyle name="Normal 3 2 3 2" xfId="10" xr:uid="{00000000-0005-0000-0000-000013000000}"/>
    <cellStyle name="Normal 3 4 2" xfId="17" xr:uid="{00000000-0005-0000-0000-000014000000}"/>
    <cellStyle name="Porcentaje" xfId="3" builtinId="5"/>
    <cellStyle name="Porcentaje 2" xfId="4" xr:uid="{00000000-0005-0000-0000-000016000000}"/>
    <cellStyle name="Porcentaje 2 2" xfId="11" xr:uid="{00000000-0005-0000-0000-000017000000}"/>
    <cellStyle name="Porcentaje 3" xfId="8" xr:uid="{00000000-0005-0000-0000-000018000000}"/>
  </cellStyles>
  <dxfs count="187">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C5DC"/>
      <color rgb="FF990542"/>
      <color rgb="FFBA004C"/>
      <color rgb="FF00FF00"/>
      <color rgb="FFD6DCE4"/>
      <color rgb="FFF3DEDC"/>
      <color rgb="FF008080"/>
      <color rgb="FFE3F7F5"/>
      <color rgb="FF8BD3F8"/>
      <color rgb="FF466F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695325</xdr:colOff>
      <xdr:row>0</xdr:row>
      <xdr:rowOff>381560</xdr:rowOff>
    </xdr:from>
    <xdr:to>
      <xdr:col>4</xdr:col>
      <xdr:colOff>657225</xdr:colOff>
      <xdr:row>3</xdr:row>
      <xdr:rowOff>294714</xdr:rowOff>
    </xdr:to>
    <xdr:pic>
      <xdr:nvPicPr>
        <xdr:cNvPr id="11" name="3 Imagen" descr="Nuevo-logo-DANE.jpg">
          <a:extLst>
            <a:ext uri="{FF2B5EF4-FFF2-40B4-BE49-F238E27FC236}">
              <a16:creationId xmlns:a16="http://schemas.microsoft.com/office/drawing/2014/main" id="{934CA842-CE15-4A4D-A92F-64DB4446B67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45" t="30958" r="7295" b="31695"/>
        <a:stretch/>
      </xdr:blipFill>
      <xdr:spPr>
        <a:xfrm>
          <a:off x="1087531" y="381560"/>
          <a:ext cx="4570319" cy="1958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0</xdr:colOff>
      <xdr:row>7</xdr:row>
      <xdr:rowOff>191599</xdr:rowOff>
    </xdr:to>
    <xdr:pic>
      <xdr:nvPicPr>
        <xdr:cNvPr id="2" name="1 Imagen" descr="Departamento Administrativo Nacional de Estadística (DANE)">
          <a:extLst>
            <a:ext uri="{FF2B5EF4-FFF2-40B4-BE49-F238E27FC236}">
              <a16:creationId xmlns:a16="http://schemas.microsoft.com/office/drawing/2014/main" id="{1C546E11-D041-5240-A4EE-3EF421910F6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5867400"/>
          <a:ext cx="0" cy="10536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0</xdr:colOff>
      <xdr:row>7</xdr:row>
      <xdr:rowOff>191599</xdr:rowOff>
    </xdr:to>
    <xdr:pic>
      <xdr:nvPicPr>
        <xdr:cNvPr id="3" name="1 Imagen" descr="Departamento Administrativo Nacional de Estadística (DANE)">
          <a:extLst>
            <a:ext uri="{FF2B5EF4-FFF2-40B4-BE49-F238E27FC236}">
              <a16:creationId xmlns:a16="http://schemas.microsoft.com/office/drawing/2014/main" id="{DC728508-D392-7B44-83FF-066C6FBCE7C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5867400"/>
          <a:ext cx="0" cy="10536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0</xdr:colOff>
      <xdr:row>11</xdr:row>
      <xdr:rowOff>1200709</xdr:rowOff>
    </xdr:to>
    <xdr:pic>
      <xdr:nvPicPr>
        <xdr:cNvPr id="4" name="1 Imagen" descr="Departamento Administrativo Nacional de Estadística (DANE)">
          <a:extLst>
            <a:ext uri="{FF2B5EF4-FFF2-40B4-BE49-F238E27FC236}">
              <a16:creationId xmlns:a16="http://schemas.microsoft.com/office/drawing/2014/main" id="{A2673EB1-E0F1-CD42-BE1F-D8DD72F40FE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0"/>
          <a:ext cx="0" cy="5736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0</xdr:colOff>
      <xdr:row>5</xdr:row>
      <xdr:rowOff>690075</xdr:rowOff>
    </xdr:to>
    <xdr:pic>
      <xdr:nvPicPr>
        <xdr:cNvPr id="5" name="1 Imagen" descr="Departamento Administrativo Nacional de Estadística (DANE)">
          <a:extLst>
            <a:ext uri="{FF2B5EF4-FFF2-40B4-BE49-F238E27FC236}">
              <a16:creationId xmlns:a16="http://schemas.microsoft.com/office/drawing/2014/main" id="{59331E7B-2735-AE48-93D0-1CB0A57640F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5867400"/>
          <a:ext cx="0" cy="1015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0</xdr:colOff>
      <xdr:row>5</xdr:row>
      <xdr:rowOff>690075</xdr:rowOff>
    </xdr:to>
    <xdr:pic>
      <xdr:nvPicPr>
        <xdr:cNvPr id="6" name="1 Imagen" descr="Departamento Administrativo Nacional de Estadística (DANE)">
          <a:extLst>
            <a:ext uri="{FF2B5EF4-FFF2-40B4-BE49-F238E27FC236}">
              <a16:creationId xmlns:a16="http://schemas.microsoft.com/office/drawing/2014/main" id="{817B4AA1-DD68-2F43-A1A6-FD7A92F4D4D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5867400"/>
          <a:ext cx="0" cy="1015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0</xdr:colOff>
      <xdr:row>9</xdr:row>
      <xdr:rowOff>53083</xdr:rowOff>
    </xdr:to>
    <xdr:pic>
      <xdr:nvPicPr>
        <xdr:cNvPr id="7" name="1 Imagen" descr="Departamento Administrativo Nacional de Estadística (DANE)">
          <a:extLst>
            <a:ext uri="{FF2B5EF4-FFF2-40B4-BE49-F238E27FC236}">
              <a16:creationId xmlns:a16="http://schemas.microsoft.com/office/drawing/2014/main" id="{92944796-1601-9C4B-BF44-DAD30D71D54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5867400"/>
          <a:ext cx="0" cy="3522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0</xdr:colOff>
      <xdr:row>9</xdr:row>
      <xdr:rowOff>53083</xdr:rowOff>
    </xdr:to>
    <xdr:pic>
      <xdr:nvPicPr>
        <xdr:cNvPr id="8" name="1 Imagen" descr="Departamento Administrativo Nacional de Estadística (DANE)">
          <a:extLst>
            <a:ext uri="{FF2B5EF4-FFF2-40B4-BE49-F238E27FC236}">
              <a16:creationId xmlns:a16="http://schemas.microsoft.com/office/drawing/2014/main" id="{33EF15F2-6749-B340-9840-10EBA8B87D9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5867400"/>
          <a:ext cx="0" cy="3522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0</xdr:colOff>
      <xdr:row>12</xdr:row>
      <xdr:rowOff>3132</xdr:rowOff>
    </xdr:to>
    <xdr:pic>
      <xdr:nvPicPr>
        <xdr:cNvPr id="9" name="1 Imagen" descr="Departamento Administrativo Nacional de Estadística (DANE)">
          <a:extLst>
            <a:ext uri="{FF2B5EF4-FFF2-40B4-BE49-F238E27FC236}">
              <a16:creationId xmlns:a16="http://schemas.microsoft.com/office/drawing/2014/main" id="{65CC9C1B-2227-2044-A388-2B84A6E8B81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0"/>
          <a:ext cx="0" cy="13273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0</xdr:colOff>
      <xdr:row>12</xdr:row>
      <xdr:rowOff>3132</xdr:rowOff>
    </xdr:to>
    <xdr:pic>
      <xdr:nvPicPr>
        <xdr:cNvPr id="10" name="1 Imagen" descr="Departamento Administrativo Nacional de Estadística (DANE)">
          <a:extLst>
            <a:ext uri="{FF2B5EF4-FFF2-40B4-BE49-F238E27FC236}">
              <a16:creationId xmlns:a16="http://schemas.microsoft.com/office/drawing/2014/main" id="{0B7FB5A9-DA75-F54D-9DCB-15E28D13619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0"/>
          <a:ext cx="0" cy="13273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0</xdr:colOff>
      <xdr:row>9</xdr:row>
      <xdr:rowOff>53083</xdr:rowOff>
    </xdr:to>
    <xdr:pic>
      <xdr:nvPicPr>
        <xdr:cNvPr id="11" name="1 Imagen" descr="Departamento Administrativo Nacional de Estadística (DANE)">
          <a:extLst>
            <a:ext uri="{FF2B5EF4-FFF2-40B4-BE49-F238E27FC236}">
              <a16:creationId xmlns:a16="http://schemas.microsoft.com/office/drawing/2014/main" id="{C7DD812F-A5E7-374A-A26C-FBC0FED6125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5867400"/>
          <a:ext cx="0" cy="3522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0</xdr:colOff>
      <xdr:row>9</xdr:row>
      <xdr:rowOff>53083</xdr:rowOff>
    </xdr:to>
    <xdr:pic>
      <xdr:nvPicPr>
        <xdr:cNvPr id="12" name="1 Imagen" descr="Departamento Administrativo Nacional de Estadística (DANE)">
          <a:extLst>
            <a:ext uri="{FF2B5EF4-FFF2-40B4-BE49-F238E27FC236}">
              <a16:creationId xmlns:a16="http://schemas.microsoft.com/office/drawing/2014/main" id="{320AB26C-D93F-704C-8516-1B82C430FB3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5867400"/>
          <a:ext cx="0" cy="3522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0</xdr:colOff>
      <xdr:row>9</xdr:row>
      <xdr:rowOff>91375</xdr:rowOff>
    </xdr:to>
    <xdr:pic>
      <xdr:nvPicPr>
        <xdr:cNvPr id="13" name="1 Imagen" descr="Departamento Administrativo Nacional de Estadística (DANE)">
          <a:extLst>
            <a:ext uri="{FF2B5EF4-FFF2-40B4-BE49-F238E27FC236}">
              <a16:creationId xmlns:a16="http://schemas.microsoft.com/office/drawing/2014/main" id="{F7335279-0718-654E-BD51-A4F111B2813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5867400"/>
          <a:ext cx="0" cy="356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0</xdr:colOff>
      <xdr:row>9</xdr:row>
      <xdr:rowOff>91375</xdr:rowOff>
    </xdr:to>
    <xdr:pic>
      <xdr:nvPicPr>
        <xdr:cNvPr id="14" name="1 Imagen" descr="Departamento Administrativo Nacional de Estadística (DANE)">
          <a:extLst>
            <a:ext uri="{FF2B5EF4-FFF2-40B4-BE49-F238E27FC236}">
              <a16:creationId xmlns:a16="http://schemas.microsoft.com/office/drawing/2014/main" id="{50ADD7AE-1464-DA46-9DC2-40731B3BBAF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5867400"/>
          <a:ext cx="0" cy="356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0</xdr:colOff>
      <xdr:row>11</xdr:row>
      <xdr:rowOff>5196095</xdr:rowOff>
    </xdr:to>
    <xdr:pic>
      <xdr:nvPicPr>
        <xdr:cNvPr id="15" name="1 Imagen" descr="Departamento Administrativo Nacional de Estadística (DANE)">
          <a:extLst>
            <a:ext uri="{FF2B5EF4-FFF2-40B4-BE49-F238E27FC236}">
              <a16:creationId xmlns:a16="http://schemas.microsoft.com/office/drawing/2014/main" id="{43BB9260-E783-644B-BB04-FDF23DAACC1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0"/>
          <a:ext cx="0" cy="13882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0</xdr:colOff>
      <xdr:row>11</xdr:row>
      <xdr:rowOff>5196095</xdr:rowOff>
    </xdr:to>
    <xdr:pic>
      <xdr:nvPicPr>
        <xdr:cNvPr id="16" name="1 Imagen" descr="Departamento Administrativo Nacional de Estadística (DANE)">
          <a:extLst>
            <a:ext uri="{FF2B5EF4-FFF2-40B4-BE49-F238E27FC236}">
              <a16:creationId xmlns:a16="http://schemas.microsoft.com/office/drawing/2014/main" id="{A1867253-2AB4-5C4F-B996-47BF4AE7889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0"/>
          <a:ext cx="0" cy="13882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0</xdr:colOff>
      <xdr:row>9</xdr:row>
      <xdr:rowOff>65783</xdr:rowOff>
    </xdr:to>
    <xdr:pic>
      <xdr:nvPicPr>
        <xdr:cNvPr id="17" name="1 Imagen" descr="Departamento Administrativo Nacional de Estadística (DANE)">
          <a:extLst>
            <a:ext uri="{FF2B5EF4-FFF2-40B4-BE49-F238E27FC236}">
              <a16:creationId xmlns:a16="http://schemas.microsoft.com/office/drawing/2014/main" id="{D3D8ED03-4EE3-054D-84E4-89E0827A429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5867400"/>
          <a:ext cx="0" cy="3535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0</xdr:colOff>
      <xdr:row>9</xdr:row>
      <xdr:rowOff>65783</xdr:rowOff>
    </xdr:to>
    <xdr:pic>
      <xdr:nvPicPr>
        <xdr:cNvPr id="18" name="1 Imagen" descr="Departamento Administrativo Nacional de Estadística (DANE)">
          <a:extLst>
            <a:ext uri="{FF2B5EF4-FFF2-40B4-BE49-F238E27FC236}">
              <a16:creationId xmlns:a16="http://schemas.microsoft.com/office/drawing/2014/main" id="{D4C9A937-CAF9-2C47-90C4-7F80AD6864F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5867400"/>
          <a:ext cx="0" cy="3535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0</xdr:colOff>
      <xdr:row>9</xdr:row>
      <xdr:rowOff>91375</xdr:rowOff>
    </xdr:to>
    <xdr:pic>
      <xdr:nvPicPr>
        <xdr:cNvPr id="19" name="1 Imagen" descr="Departamento Administrativo Nacional de Estadística (DANE)">
          <a:extLst>
            <a:ext uri="{FF2B5EF4-FFF2-40B4-BE49-F238E27FC236}">
              <a16:creationId xmlns:a16="http://schemas.microsoft.com/office/drawing/2014/main" id="{87B2C618-091B-7B49-A02C-EF22A4F79CD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5867400"/>
          <a:ext cx="0" cy="356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0</xdr:colOff>
      <xdr:row>9</xdr:row>
      <xdr:rowOff>91375</xdr:rowOff>
    </xdr:to>
    <xdr:pic>
      <xdr:nvPicPr>
        <xdr:cNvPr id="20" name="1 Imagen" descr="Departamento Administrativo Nacional de Estadística (DANE)">
          <a:extLst>
            <a:ext uri="{FF2B5EF4-FFF2-40B4-BE49-F238E27FC236}">
              <a16:creationId xmlns:a16="http://schemas.microsoft.com/office/drawing/2014/main" id="{25321225-D9EA-DB47-8360-632857151B2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5867400"/>
          <a:ext cx="0" cy="356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0</xdr:colOff>
      <xdr:row>11</xdr:row>
      <xdr:rowOff>5196095</xdr:rowOff>
    </xdr:to>
    <xdr:pic>
      <xdr:nvPicPr>
        <xdr:cNvPr id="21" name="1 Imagen" descr="Departamento Administrativo Nacional de Estadística (DANE)">
          <a:extLst>
            <a:ext uri="{FF2B5EF4-FFF2-40B4-BE49-F238E27FC236}">
              <a16:creationId xmlns:a16="http://schemas.microsoft.com/office/drawing/2014/main" id="{805D5C42-75DA-C84E-B405-8380A3FFF93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0"/>
          <a:ext cx="0" cy="13882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0</xdr:colOff>
      <xdr:row>11</xdr:row>
      <xdr:rowOff>5196095</xdr:rowOff>
    </xdr:to>
    <xdr:pic>
      <xdr:nvPicPr>
        <xdr:cNvPr id="22" name="1 Imagen" descr="Departamento Administrativo Nacional de Estadística (DANE)">
          <a:extLst>
            <a:ext uri="{FF2B5EF4-FFF2-40B4-BE49-F238E27FC236}">
              <a16:creationId xmlns:a16="http://schemas.microsoft.com/office/drawing/2014/main" id="{4DCD49FE-C70D-F442-86D5-1917674F544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0"/>
          <a:ext cx="0" cy="13882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0</xdr:colOff>
      <xdr:row>9</xdr:row>
      <xdr:rowOff>65783</xdr:rowOff>
    </xdr:to>
    <xdr:pic>
      <xdr:nvPicPr>
        <xdr:cNvPr id="23" name="1 Imagen" descr="Departamento Administrativo Nacional de Estadística (DANE)">
          <a:extLst>
            <a:ext uri="{FF2B5EF4-FFF2-40B4-BE49-F238E27FC236}">
              <a16:creationId xmlns:a16="http://schemas.microsoft.com/office/drawing/2014/main" id="{F32E0D12-1D0B-5344-82E0-A6BFBB91559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5867400"/>
          <a:ext cx="0" cy="3535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0</xdr:colOff>
      <xdr:row>9</xdr:row>
      <xdr:rowOff>65783</xdr:rowOff>
    </xdr:to>
    <xdr:pic>
      <xdr:nvPicPr>
        <xdr:cNvPr id="24" name="1 Imagen" descr="Departamento Administrativo Nacional de Estadística (DANE)">
          <a:extLst>
            <a:ext uri="{FF2B5EF4-FFF2-40B4-BE49-F238E27FC236}">
              <a16:creationId xmlns:a16="http://schemas.microsoft.com/office/drawing/2014/main" id="{6E40AC58-3D32-D345-8D87-CF230210AA9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2601575" y="5867400"/>
          <a:ext cx="0" cy="3535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1476375</xdr:colOff>
      <xdr:row>0</xdr:row>
      <xdr:rowOff>428625</xdr:rowOff>
    </xdr:from>
    <xdr:to>
      <xdr:col>3</xdr:col>
      <xdr:colOff>647700</xdr:colOff>
      <xdr:row>0</xdr:row>
      <xdr:rowOff>2438400</xdr:rowOff>
    </xdr:to>
    <xdr:pic>
      <xdr:nvPicPr>
        <xdr:cNvPr id="25" name="3 Imagen" descr="Nuevo-logo-DANE.jpg">
          <a:extLst>
            <a:ext uri="{FF2B5EF4-FFF2-40B4-BE49-F238E27FC236}">
              <a16:creationId xmlns:a16="http://schemas.microsoft.com/office/drawing/2014/main" id="{2CDE4578-83A3-634C-BE14-2A99E016976E}"/>
            </a:ext>
            <a:ext uri="{147F2762-F138-4A5C-976F-8EAC2B608ADB}">
              <a16:predDERef xmlns:a16="http://schemas.microsoft.com/office/drawing/2014/main" pred="{6E40AC58-3D32-D345-8D87-CF230210AA9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445" t="30958" r="7295" b="31695"/>
        <a:stretch/>
      </xdr:blipFill>
      <xdr:spPr>
        <a:xfrm>
          <a:off x="2038350" y="428625"/>
          <a:ext cx="5334000" cy="2009775"/>
        </a:xfrm>
        <a:prstGeom prst="rect">
          <a:avLst/>
        </a:prstGeom>
      </xdr:spPr>
    </xdr:pic>
    <xdr:clientData/>
  </xdr:twoCellAnchor>
</xdr:wsDr>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solucionpro.dane.gov.co/Isolucion40Dane/Documentacion/frmEditarArticulo.aspx?CodArticulo=MTAzMDk=" TargetMode="External"/><Relationship Id="rId18" Type="http://schemas.openxmlformats.org/officeDocument/2006/relationships/hyperlink" Target="file:///\\systema20\Seg_Planes_institucionales\02_DICE\Plan%20de%20Acci&#243;n%202021\PAI_DICE_6\II%20TRIMESTRE" TargetMode="External"/><Relationship Id="rId26" Type="http://schemas.openxmlformats.org/officeDocument/2006/relationships/hyperlink" Target="file:///\\systema20\Seg_Planes_institucionales\02_DICE\Plan%20de%20Acci&#243;n%202021\PAI_DICE_2\PAI_DICE_2.2\III%20trimestre" TargetMode="External"/><Relationship Id="rId39" Type="http://schemas.openxmlformats.org/officeDocument/2006/relationships/hyperlink" Target="../../../../../../mlortizm_dane_gov_co/_layouts/15/onedrive.aspx?id=%2Fpersonal%2Fmlortizm%5Fdane%5Fgov%5Fco%2FDocuments%2FEvidencias%20cierre%202021%2F1%2E%20DIRECTORIO%5FACTIVIDADES%5FIVTRIM%2FBASES%20DE%20DATOS%2FDiciembre" TargetMode="External"/><Relationship Id="rId21" Type="http://schemas.openxmlformats.org/officeDocument/2006/relationships/hyperlink" Target="file:///\\systema20\Seg_Planes_institucionales\02_DICE\Plan%20de%20Acci&#243;n%202021\PAI_DICE_2\PAI_DICE_2.1" TargetMode="External"/><Relationship Id="rId34" Type="http://schemas.openxmlformats.org/officeDocument/2006/relationships/hyperlink" Target="https://www.dane.gov.co/files/investigaciones/poblacion/informes-estadisticas-sociodemograficas/2021-10-01-caracterizacion-migrantes-y-retornados-desde-venezuela-CNPV.2018.pdf" TargetMode="External"/><Relationship Id="rId42" Type="http://schemas.openxmlformats.org/officeDocument/2006/relationships/hyperlink" Target="../../../../../../cadurang_dane_gov_co/_layouts/15/onedrive.aspx?ct=1641315988209&amp;or=OWA%2DNT&amp;cid=0027fd97%2D5c43%2D09dd%2Dcd26%2D9315a7d51abb&amp;id=%2Fpersonal%2Fcadurang%5Fdane%5Fgov%5Fco%2FDocuments%2FEvidencias%5F2021%2FDiciembre%2FEvidencias%2FMeta%5F1%2FIniciativas%2FMEGA" TargetMode="External"/><Relationship Id="rId47" Type="http://schemas.openxmlformats.org/officeDocument/2006/relationships/hyperlink" Target="../../../../../../cadurang_dane_gov_co/_layouts/15/onedrive.aspx?ct=1641315988209&amp;or=OWA%2DNT&amp;cid=0027fd97%2D5c43%2D09dd%2Dcd26%2D9315a7d51abb&amp;id=%2Fpersonal%2Fcadurang%5Fdane%5Fgov%5Fco%2FDocuments%2FEvidencias%5F2021%2FDiciembre%2FEvidencias%2FMeta%5F2%2FENA%5FMMRA" TargetMode="External"/><Relationship Id="rId50" Type="http://schemas.openxmlformats.org/officeDocument/2006/relationships/hyperlink" Target="../../../../../../../:f:/g/personal/olruedar_dane_gov_co/EvAOadyOQtFOlEvlqKkKweIBaweD08UrD6D8TK6uPu6zHw?e=eeuFly" TargetMode="External"/><Relationship Id="rId55" Type="http://schemas.openxmlformats.org/officeDocument/2006/relationships/hyperlink" Target="http://geoportal.dane.gov.co/mparcgis/rest/services" TargetMode="External"/><Relationship Id="rId7" Type="http://schemas.openxmlformats.org/officeDocument/2006/relationships/hyperlink" Target="http://www.juntadeandalucia.es/institutodeestadisticaycartografia/proyecciones/descarga/Manual_Usuario.pdf" TargetMode="External"/><Relationship Id="rId2" Type="http://schemas.openxmlformats.org/officeDocument/2006/relationships/hyperlink" Target="http://isolucionpro.dane.gov.co/Isolucion40Dane/Documentacion/frmEditarArticulo.aspx?CodArticulo=MTYzMjM=" TargetMode="External"/><Relationship Id="rId16" Type="http://schemas.openxmlformats.org/officeDocument/2006/relationships/hyperlink" Target="file:///\\systema20\Seg_Planes_institucionales\02_DICE\Plan%20de%20Acci&#243;n%202021\PAI_DICE_3\PAI_DICE_3.1\II%20TRIMESTRE" TargetMode="External"/><Relationship Id="rId29" Type="http://schemas.openxmlformats.org/officeDocument/2006/relationships/hyperlink" Target="file:///\\systema20\Seg_Planes_institucionales\02_DICE\Plan%20de%20Acci&#243;n%202021\PAI_DICE_5\PAI_DICE_5.1\III%20TRIMESTRE" TargetMode="External"/><Relationship Id="rId11" Type="http://schemas.openxmlformats.org/officeDocument/2006/relationships/hyperlink" Target="https://twitter.com/DANE_Colombia/status/1373686353410592775" TargetMode="External"/><Relationship Id="rId24" Type="http://schemas.openxmlformats.org/officeDocument/2006/relationships/hyperlink" Target="http://isolucionpro.dane.gov.co/Isolucion40Dane/Documentacion/frmArticuloMenu.aspx?DocumentCreationType=SIO-040-GUI-001" TargetMode="External"/><Relationship Id="rId32" Type="http://schemas.openxmlformats.org/officeDocument/2006/relationships/hyperlink" Target="../../../../../../jaalmanzas_dane_gov_co/_layouts/15/onedrive.aspx?id=%2Fpersonal%2Fjaalmanzas%5Fdane%5Fgov%5Fco%2FDocuments%2FSEGUIMIENTO%20CM%2F&#193;rbol%20documental%20CM" TargetMode="External"/><Relationship Id="rId37" Type="http://schemas.openxmlformats.org/officeDocument/2006/relationships/hyperlink" Target="http://codeversion.dane.gov.co/DIRPEN/" TargetMode="External"/><Relationship Id="rId40" Type="http://schemas.openxmlformats.org/officeDocument/2006/relationships/hyperlink" Target="../../../../../../mlortizm_dane_gov_co/_layouts/15/onedrive.aspx?id=%2Fpersonal%2Fmlortizm%5Fdane%5Fgov%5Fco%2FDocuments%2FEvidencias%20cierre%202021%2F2%2E%20SECTOR%5FP&#218;BLICO%5FIVTRIM%2FBASE%20DE%20DATOS%2FDiciembre" TargetMode="External"/><Relationship Id="rId45" Type="http://schemas.openxmlformats.org/officeDocument/2006/relationships/hyperlink" Target="../../../../../../cadurang_dane_gov_co/_layouts/15/onedrive.aspx?ct=1641315988209&amp;or=OWA%2DNT&amp;cid=0027fd97%2D5c43%2D09dd%2Dcd26%2D9315a7d51abb&amp;id=%2Fpersonal%2Fcadurang%5Fdane%5Fgov%5Fco%2FDocuments%2FEvidencias%5F2021%2FDiciembre%2FEvidencias%2FMeta%5F2%2FDin%5FUrb" TargetMode="External"/><Relationship Id="rId53" Type="http://schemas.openxmlformats.org/officeDocument/2006/relationships/hyperlink" Target="https://danegovco.sharepoint.com/:f:/r/sites/DANE_TEAM_GESTION_GI_0365/Shared%20Documents/05_Proyectos/Sistema_Gestion_Informacion?csf=1&amp;web=1&amp;e=mDXvM8" TargetMode="External"/><Relationship Id="rId58" Type="http://schemas.openxmlformats.org/officeDocument/2006/relationships/hyperlink" Target="https://www.dane.gov.co/index.php/estadisticas-por-tema/demografia-y-poblacion/informes-de-estadistica-sociodemografica-aplicada" TargetMode="External"/><Relationship Id="rId5" Type="http://schemas.openxmlformats.org/officeDocument/2006/relationships/hyperlink" Target="file:///\\systema20\Seg_Planes_institucionales\02_DICE\Plan%20de%20Acci&#243;n%202021\PAI_DICE_1\PAI_DICE_1.1\I.%20TRIMESTRE" TargetMode="External"/><Relationship Id="rId61" Type="http://schemas.openxmlformats.org/officeDocument/2006/relationships/drawing" Target="../drawings/drawing1.xml"/><Relationship Id="rId19" Type="http://schemas.openxmlformats.org/officeDocument/2006/relationships/hyperlink" Target="file:///\\systema20\Seg_Planes_institucionales\02_DICE\Plan%20de%20Acci&#243;n%202021\PAI_DICE_8\PAI_DICE_8.2\II%20TRIMESTRE" TargetMode="External"/><Relationship Id="rId14" Type="http://schemas.openxmlformats.org/officeDocument/2006/relationships/hyperlink" Target="http://isolucionpro.dane.gov.co/Isolucion40Dane/Documentacion/frmEditarArticulo.aspx?CodArticulo=MTUwNTY=" TargetMode="External"/><Relationship Id="rId22" Type="http://schemas.openxmlformats.org/officeDocument/2006/relationships/hyperlink" Target="https://danegovco.sharepoint.com/:f:/s/DANE_DANE_MIP_0365/EsdjdU3ou2BIlHdbYVlaXKMB9pw6NUG6npxTdd3p7YA1fA?e=gyhmOE" TargetMode="External"/><Relationship Id="rId27" Type="http://schemas.openxmlformats.org/officeDocument/2006/relationships/hyperlink" Target="file:///\\systema20\Seg_Planes_institucionales\02_DICE\Plan%20de%20Acci&#243;n%202021\PAI_DICE_3\PAI_DICE_3.1\III%20TRIMESTRE" TargetMode="External"/><Relationship Id="rId30" Type="http://schemas.openxmlformats.org/officeDocument/2006/relationships/hyperlink" Target="../../../../../../jaalmanzas_dane_gov_co/_layouts/15/onedrive.aspx?id=%2Fpersonal%2Fjaalmanzas%5Fdane%5Fgov%5Fco%2FDocuments%2FSEGUIMIENTO%20CM%2F&#193;rbol%20documental%20CM" TargetMode="External"/><Relationship Id="rId35" Type="http://schemas.openxmlformats.org/officeDocument/2006/relationships/hyperlink" Target="https://www.dane.gov.co/files/investigaciones/poblacion/informes-estadisticas-sociodemograficas/2021-09-24-Registro-Estadistico-Pueblo-Wayuu.pdf" TargetMode="External"/><Relationship Id="rId43" Type="http://schemas.openxmlformats.org/officeDocument/2006/relationships/hyperlink" Target="../../../../../../cadurang_dane_gov_co/_layouts/15/onedrive.aspx?ct=1641315988209&amp;or=OWA%2DNT&amp;cid=0027fd97%2D5c43%2D09dd%2Dcd26%2D9315a7d51abb&amp;id=%2Fpersonal%2Fcadurang%5Fdane%5Fgov%5Fco%2FDocuments%2FEvidencias%5F2021%2FDiciembre%2FEvidencias%2FMeta%5F1%2FFort%5FTerrit" TargetMode="External"/><Relationship Id="rId48" Type="http://schemas.openxmlformats.org/officeDocument/2006/relationships/hyperlink" Target="../../../../../../../DG-EST120/MARCO_GEOESTADISTICO_NACIONAL/PLAN%20GESTION%20EVIDENCIAS/2021/MGN/DICIEMBRE" TargetMode="External"/><Relationship Id="rId56" Type="http://schemas.openxmlformats.org/officeDocument/2006/relationships/hyperlink" Target="https://www.youtube.com/watch?v=Uzb9RMyJMEI" TargetMode="External"/><Relationship Id="rId8" Type="http://schemas.openxmlformats.org/officeDocument/2006/relationships/hyperlink" Target="http://codeversion.dane.gov.co/DIRPEN/sen-visor-federado" TargetMode="External"/><Relationship Id="rId51" Type="http://schemas.openxmlformats.org/officeDocument/2006/relationships/hyperlink" Target="https://danegovco.sharepoint.com/:f:/r/sites/DANE_TEAM_INNOVACION_0365/Shared%20Documents/04_Proyectos/Edici%C3%B3n%20Concurrente?csf=1&amp;web=1&amp;e=RJOw3y" TargetMode="External"/><Relationship Id="rId3" Type="http://schemas.openxmlformats.org/officeDocument/2006/relationships/hyperlink" Target="http://isolucionpro.dane.gov.co/Isolucion40Dane/Documentacion/frmEditarArticulo.aspx?CodArticulo=MTUwNTY=" TargetMode="External"/><Relationship Id="rId12" Type="http://schemas.openxmlformats.org/officeDocument/2006/relationships/hyperlink" Target="https://twitter.com/DANE_Colombia/status/1399042325192626179/photo/1" TargetMode="External"/><Relationship Id="rId17" Type="http://schemas.openxmlformats.org/officeDocument/2006/relationships/hyperlink" Target="file:///\\systema20\Seg_Planes_institucionales\02_DICE\Plan%20de%20Acci&#243;n%202021\PAI_DICE_4\PAI_DICE_4.2\II%20TRIMESTRE" TargetMode="External"/><Relationship Id="rId25" Type="http://schemas.openxmlformats.org/officeDocument/2006/relationships/hyperlink" Target="http://isolucionpro.dane.gov.co/Isolucion40Dane/Documentacion/frmEditarArticulo.aspx?CodArticulo=MTAzMDk=" TargetMode="External"/><Relationship Id="rId33" Type="http://schemas.openxmlformats.org/officeDocument/2006/relationships/hyperlink" Target="../../../../../../../systema78/dcd3/Victimas_Rafael" TargetMode="External"/><Relationship Id="rId38" Type="http://schemas.openxmlformats.org/officeDocument/2006/relationships/hyperlink" Target="http://codeversion.dane.gov.co/DIRPEN/Rents%202018-2020" TargetMode="External"/><Relationship Id="rId46" Type="http://schemas.openxmlformats.org/officeDocument/2006/relationships/hyperlink" Target="../../../../../../cadurang_dane_gov_co/_layouts/15/onedrive.aspx?ct=1641315988209&amp;or=OWA%2DNT&amp;cid=0027fd97%2D5c43%2D09dd%2Dcd26%2D9315a7d51abb&amp;id=%2Fpersonal%2Fcadurang%5Fdane%5Fgov%5Fco%2FDocuments%2FEvidencias%5F2021%2FDiciembre%2FEvidencias%2FMeta%5F2%2FODS" TargetMode="External"/><Relationship Id="rId59" Type="http://schemas.openxmlformats.org/officeDocument/2006/relationships/hyperlink" Target="https://www.dane.gov.co/index.php/estadisticas-por-tema" TargetMode="External"/><Relationship Id="rId20" Type="http://schemas.openxmlformats.org/officeDocument/2006/relationships/hyperlink" Target="file:///\\systema20\Seg_Planes_institucionales\02_DICE\Plan%20de%20Acci&#243;n%202021\PAI_DICE_7\PAI_DICE_7.2\II%20TRIMESTRE" TargetMode="External"/><Relationship Id="rId41" Type="http://schemas.openxmlformats.org/officeDocument/2006/relationships/hyperlink" Target="../../../../../../cadurang_dane_gov_co/_layouts/15/onedrive.aspx?ct=1641315988209&amp;or=OWA%2DNT&amp;cid=0027fd97%2D5c43%2D09dd%2Dcd26%2D9315a7d51abb&amp;id=%2Fpersonal%2Fcadurang%5Fdane%5Fgov%5Fco%2FDocuments%2FEvidencias%5F2021%2FDiciembre%2FEvidencias%2FMeta%5F1%2FDIVIPOLA" TargetMode="External"/><Relationship Id="rId54" Type="http://schemas.openxmlformats.org/officeDocument/2006/relationships/hyperlink" Target="https://danegovco.sharepoint.com/:f:/r/sites/DANE_TEAM_DISPOSICION_0365/Shared%20Documents/06_ProyectosSPGI_2021/01_GeovisorDirectorioSectorPublico2.0?csf=1&amp;web=1&amp;e=1AG8s0" TargetMode="External"/><Relationship Id="rId1" Type="http://schemas.openxmlformats.org/officeDocument/2006/relationships/hyperlink" Target="http://isolucionpro.dane.gov.co/Isolucion40Dane/Documentacion/frmEditarArticulo.aspx?CodArticulo=MTAzMDk=" TargetMode="External"/><Relationship Id="rId6" Type="http://schemas.openxmlformats.org/officeDocument/2006/relationships/hyperlink" Target="file:///\\systema20\Seg_Planes_institucionales\02_DICE\Plan%20de%20Acci&#243;n%202021\PAI_DICE_4\PAI_DICE_4.1\I%20TRIMESTRE" TargetMode="External"/><Relationship Id="rId15" Type="http://schemas.openxmlformats.org/officeDocument/2006/relationships/hyperlink" Target="file:///\\systema20\Seg_Planes_institucionales\02_DICE\Plan%20de%20Acci&#243;n%202021\PAI_DICE_1\PAI_DICE_1.2\II%20TRIMESTRE" TargetMode="External"/><Relationship Id="rId23" Type="http://schemas.openxmlformats.org/officeDocument/2006/relationships/hyperlink" Target="http://isolucionpro.dane.gov.co/Isolucion40Dane/Homes/HomeSistemas.aspx?CodSistemaGestion=112" TargetMode="External"/><Relationship Id="rId28" Type="http://schemas.openxmlformats.org/officeDocument/2006/relationships/hyperlink" Target="file:///\\systema20\Seg_Planes_institucionales\02_DICE\Plan%20de%20Acci&#243;n%202021\PAI_DICE_8\PAI_DICE_8.2\III%20TRIMESTRE" TargetMode="External"/><Relationship Id="rId36" Type="http://schemas.openxmlformats.org/officeDocument/2006/relationships/hyperlink" Target="../../../../../../jaalmanzas_dane_gov_co/_layouts/15/onedrive.aspx?id=%2Fpersonal%2Fjaalmanzas%5Fdane%5Fgov%5Fco%2FDocuments%2FSEGUIMIENTO%20CM%2F%C3%81rbol%20documental%20CM" TargetMode="External"/><Relationship Id="rId49" Type="http://schemas.openxmlformats.org/officeDocument/2006/relationships/hyperlink" Target="../../../../../../../DG-EST120/MARCO_GEOESTADISTICO_NACIONAL/PLAN%20GESTION%20EVIDENCIAS/2021/MGN/DICIEMBRE" TargetMode="External"/><Relationship Id="rId57" Type="http://schemas.openxmlformats.org/officeDocument/2006/relationships/hyperlink" Target="https://www.dane.gov.co/files/investigaciones/poblacion/informes-estadisticas-sociodemograficas/2021-10-28-patrones-tendencias-de-transicion-urbana-en-colombia.pdf" TargetMode="External"/><Relationship Id="rId10" Type="http://schemas.openxmlformats.org/officeDocument/2006/relationships/hyperlink" Target="http://codeversion.dane.gov.co/DIRPEN/sistemaClasificaciones" TargetMode="External"/><Relationship Id="rId31" Type="http://schemas.openxmlformats.org/officeDocument/2006/relationships/hyperlink" Target="../../../../../../jaalmanzas_dane_gov_co/_layouts/15/onedrive.aspx?id=%2Fpersonal%2Fjaalmanzas%5Fdane%5Fgov%5Fco%2FDocuments%2FSEGUIMIENTO%20CM%2F%C3%81rbol%20documental%20CM" TargetMode="External"/><Relationship Id="rId44" Type="http://schemas.openxmlformats.org/officeDocument/2006/relationships/hyperlink" Target="../../../../../../cadurang_dane_gov_co/_layouts/15/onedrive.aspx?ct=1641315988209&amp;or=OWA%2DNT&amp;cid=0027fd97%2D5c43%2D09dd%2Dcd26%2D9315a7d51abb&amp;id=%2Fpersonal%2Fcadurang%5Fdane%5Fgov%5Fco%2FDocuments%2FEvidencias%5F2021%2FDiciembre%2FEvidencias%2FMeta%5F1%2FGRD%2FInternacional" TargetMode="External"/><Relationship Id="rId52" Type="http://schemas.openxmlformats.org/officeDocument/2006/relationships/hyperlink" Target="https://danegovco.sharepoint.com/:f:/r/sites/DANE_TEAM_INNOVACION_0365/Shared%20Documents/04_Proyectos/Catalogos%20de%20informacion?csf=1&amp;web=1&amp;e=7PE2RB" TargetMode="External"/><Relationship Id="rId60" Type="http://schemas.openxmlformats.org/officeDocument/2006/relationships/printerSettings" Target="../printerSettings/printerSettings1.bin"/><Relationship Id="rId4" Type="http://schemas.openxmlformats.org/officeDocument/2006/relationships/hyperlink" Target="https://www.dane.gov.co/files/investigaciones/notas-estadisticas/abr-2021-nota-estadistica-perspectivas-RELAB-economia-naranja.pdf" TargetMode="External"/><Relationship Id="rId9" Type="http://schemas.openxmlformats.org/officeDocument/2006/relationships/hyperlink" Target="http://codeversion.dane.gov.co/DIRPEN/revisionesSistemica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1048576"/>
  <sheetViews>
    <sheetView showGridLines="0" tabSelected="1" zoomScale="68" zoomScaleNormal="68" workbookViewId="0">
      <selection activeCell="E3" sqref="E3"/>
    </sheetView>
  </sheetViews>
  <sheetFormatPr baseColWidth="10" defaultColWidth="10.85546875" defaultRowHeight="18" customHeight="1"/>
  <cols>
    <col min="1" max="1" width="5.85546875" style="1" customWidth="1"/>
    <col min="2" max="2" width="11.5703125" style="571" customWidth="1"/>
    <col min="3" max="3" width="34.5703125" style="629" customWidth="1"/>
    <col min="4" max="4" width="23" style="1" customWidth="1"/>
    <col min="5" max="5" width="38.5703125" style="1" customWidth="1"/>
    <col min="6" max="6" width="38.140625" style="1" customWidth="1"/>
    <col min="7" max="7" width="66.28515625" style="1" customWidth="1"/>
    <col min="8" max="8" width="33.140625" style="1" hidden="1" customWidth="1"/>
    <col min="9" max="9" width="33.5703125" style="1" hidden="1" customWidth="1"/>
    <col min="10" max="10" width="32.140625" style="1" hidden="1" customWidth="1"/>
    <col min="11" max="11" width="23.85546875" style="1" hidden="1" customWidth="1"/>
    <col min="12" max="12" width="6.28515625" style="1" customWidth="1"/>
    <col min="13" max="13" width="35.28515625" style="622" customWidth="1"/>
    <col min="14" max="14" width="22.42578125" style="1" customWidth="1"/>
    <col min="15" max="15" width="34.42578125" style="1" customWidth="1"/>
    <col min="16" max="16" width="49.85546875" style="1" customWidth="1"/>
    <col min="17" max="17" width="23" style="1" customWidth="1"/>
    <col min="18" max="18" width="21" style="1" customWidth="1"/>
    <col min="19" max="19" width="21.28515625" style="1" customWidth="1"/>
    <col min="20" max="23" width="17" style="1" customWidth="1"/>
    <col min="24" max="24" width="5.140625" style="1" customWidth="1"/>
    <col min="25" max="25" width="22.7109375" style="1" customWidth="1"/>
    <col min="26" max="26" width="103.28515625" style="1" customWidth="1"/>
    <col min="27" max="27" width="76.7109375" style="1" customWidth="1"/>
    <col min="28" max="28" width="19.7109375" style="1" customWidth="1"/>
    <col min="29" max="29" width="113.140625" style="1" customWidth="1"/>
    <col min="30" max="30" width="75" style="1" customWidth="1"/>
    <col min="31" max="31" width="22.7109375" style="1" customWidth="1"/>
    <col min="32" max="32" width="115.85546875" style="1" customWidth="1"/>
    <col min="33" max="33" width="83" style="41" customWidth="1"/>
    <col min="34" max="34" width="22.7109375" style="1" customWidth="1"/>
    <col min="35" max="35" width="79.7109375" style="1" customWidth="1"/>
    <col min="36" max="36" width="75" style="1" customWidth="1"/>
    <col min="37" max="37" width="22.7109375" style="518" customWidth="1"/>
    <col min="38" max="41" width="87" style="1" customWidth="1"/>
    <col min="42" max="42" width="22.7109375" style="1" customWidth="1"/>
    <col min="43" max="43" width="77.28515625" style="1" customWidth="1"/>
    <col min="44" max="44" width="4.140625" style="1" customWidth="1"/>
    <col min="45" max="50" width="31.28515625" style="1" customWidth="1"/>
    <col min="51" max="54" width="53.28515625" style="1" customWidth="1"/>
    <col min="55" max="55" width="2.28515625" style="1" customWidth="1"/>
    <col min="56" max="56" width="25.140625" style="41" customWidth="1"/>
    <col min="57" max="57" width="102.140625" style="630" customWidth="1"/>
    <col min="58" max="58" width="117.85546875" style="631" customWidth="1"/>
    <col min="59" max="16384" width="10.85546875" style="1"/>
  </cols>
  <sheetData>
    <row r="1" spans="1:58" ht="69"/>
    <row r="2" spans="1:58" ht="52.5" customHeight="1">
      <c r="B2" s="717" t="s">
        <v>0</v>
      </c>
      <c r="C2" s="717"/>
      <c r="D2" s="717"/>
      <c r="E2" s="717"/>
      <c r="F2" s="717"/>
      <c r="G2" s="717"/>
      <c r="H2" s="717"/>
      <c r="I2" s="717"/>
      <c r="J2" s="717"/>
      <c r="K2" s="717"/>
      <c r="L2" s="717"/>
      <c r="M2" s="717"/>
      <c r="N2" s="717"/>
      <c r="O2" s="717"/>
      <c r="P2" s="717"/>
      <c r="Q2" s="717"/>
      <c r="R2" s="717"/>
      <c r="S2" s="717"/>
      <c r="T2" s="717"/>
      <c r="U2" s="717"/>
      <c r="V2" s="717"/>
      <c r="W2" s="717"/>
      <c r="X2" s="417"/>
      <c r="Y2" s="537"/>
      <c r="Z2" s="537"/>
      <c r="AA2" s="537"/>
      <c r="AB2" s="537"/>
      <c r="AC2" s="537"/>
      <c r="AD2" s="537"/>
      <c r="AE2" s="537"/>
      <c r="AF2" s="537"/>
      <c r="AG2" s="537"/>
      <c r="AH2" s="537"/>
      <c r="AI2" s="417"/>
      <c r="AJ2" s="417"/>
      <c r="AK2" s="519"/>
      <c r="AL2" s="417"/>
      <c r="AM2" s="417"/>
      <c r="AN2" s="417"/>
      <c r="AO2" s="417"/>
      <c r="AP2" s="417"/>
      <c r="AQ2" s="417"/>
      <c r="AR2" s="107"/>
    </row>
    <row r="3" spans="1:58" ht="38.25">
      <c r="A3" s="145"/>
      <c r="B3" s="145"/>
      <c r="C3" s="145"/>
      <c r="D3" s="145"/>
      <c r="E3" s="145"/>
      <c r="F3" s="145"/>
      <c r="G3" s="145"/>
      <c r="H3" s="145"/>
      <c r="I3" s="145"/>
      <c r="J3" s="145"/>
      <c r="K3" s="145"/>
      <c r="L3" s="145"/>
      <c r="M3" s="145"/>
      <c r="N3" s="107"/>
      <c r="O3" s="622"/>
      <c r="P3" s="622"/>
      <c r="Q3" s="107"/>
      <c r="R3" s="107"/>
      <c r="S3" s="107"/>
      <c r="T3" s="107"/>
      <c r="U3" s="107"/>
      <c r="V3" s="107"/>
      <c r="W3" s="107"/>
      <c r="X3" s="107"/>
      <c r="Z3" s="538"/>
      <c r="AA3" s="538"/>
      <c r="AB3" s="538"/>
      <c r="AC3" s="538"/>
      <c r="AD3" s="538"/>
      <c r="AE3" s="538"/>
      <c r="AF3" s="538"/>
      <c r="AG3" s="539"/>
      <c r="AH3" s="538"/>
      <c r="AI3" s="142"/>
      <c r="AJ3" s="142"/>
      <c r="AK3" s="520"/>
      <c r="AL3" s="122"/>
      <c r="AM3" s="122"/>
      <c r="AN3" s="122"/>
      <c r="AO3" s="122"/>
      <c r="AP3" s="107"/>
      <c r="AQ3" s="107"/>
      <c r="AR3" s="107"/>
    </row>
    <row r="4" spans="1:58" ht="69">
      <c r="D4" s="1103"/>
      <c r="E4" s="1103"/>
      <c r="F4" s="1103"/>
      <c r="G4" s="1103"/>
      <c r="H4" s="1103"/>
      <c r="I4" s="1103"/>
      <c r="J4" s="1103"/>
      <c r="K4" s="1103"/>
      <c r="L4" s="1103"/>
      <c r="M4" s="1103"/>
      <c r="N4" s="1103"/>
      <c r="O4" s="1103"/>
      <c r="P4" s="1103"/>
      <c r="Q4" s="1103"/>
      <c r="R4" s="1103"/>
      <c r="S4" s="1103"/>
      <c r="T4" s="1103"/>
      <c r="U4" s="1103"/>
      <c r="V4" s="1103"/>
      <c r="W4" s="1103"/>
      <c r="X4" s="108"/>
      <c r="Y4" s="948" t="s">
        <v>1</v>
      </c>
      <c r="Z4" s="949"/>
      <c r="AA4" s="949"/>
      <c r="AB4" s="949"/>
      <c r="AC4" s="949"/>
      <c r="AD4" s="949"/>
      <c r="AE4" s="949"/>
      <c r="AF4" s="949"/>
      <c r="AG4" s="949"/>
      <c r="AH4" s="949"/>
      <c r="AI4" s="949"/>
      <c r="AJ4" s="949"/>
      <c r="AK4" s="949"/>
      <c r="AL4" s="949"/>
      <c r="AM4" s="949"/>
      <c r="AN4" s="949"/>
      <c r="AO4" s="949"/>
      <c r="AP4" s="949"/>
      <c r="AQ4" s="950"/>
      <c r="AR4" s="108"/>
    </row>
    <row r="5" spans="1:58" s="123" customFormat="1" ht="26.25">
      <c r="B5" s="718" t="s">
        <v>2</v>
      </c>
      <c r="C5" s="719"/>
      <c r="D5" s="140" t="s">
        <v>3</v>
      </c>
      <c r="E5" s="1104" t="s">
        <v>4</v>
      </c>
      <c r="F5" s="1104"/>
      <c r="G5" s="1104"/>
      <c r="H5" s="1104"/>
      <c r="I5" s="1104"/>
      <c r="J5" s="1104"/>
      <c r="K5" s="1104"/>
      <c r="L5" s="128"/>
      <c r="M5" s="1105" t="s">
        <v>5</v>
      </c>
      <c r="N5" s="1105"/>
      <c r="O5" s="1105"/>
      <c r="P5" s="1105"/>
      <c r="Q5" s="1105"/>
      <c r="R5" s="1105"/>
      <c r="S5" s="1105"/>
      <c r="T5" s="1105" t="s">
        <v>6</v>
      </c>
      <c r="U5" s="1105"/>
      <c r="V5" s="1105"/>
      <c r="W5" s="1105"/>
      <c r="X5" s="124"/>
      <c r="Y5" s="1080" t="s">
        <v>7</v>
      </c>
      <c r="Z5" s="1081"/>
      <c r="AA5" s="1082"/>
      <c r="AB5" s="1080" t="s">
        <v>8</v>
      </c>
      <c r="AC5" s="1081"/>
      <c r="AD5" s="1082"/>
      <c r="AE5" s="1080" t="s">
        <v>9</v>
      </c>
      <c r="AF5" s="1081"/>
      <c r="AG5" s="1082"/>
      <c r="AH5" s="1083" t="s">
        <v>10</v>
      </c>
      <c r="AI5" s="1084"/>
      <c r="AJ5" s="1085"/>
      <c r="AK5" s="1096" t="s">
        <v>11</v>
      </c>
      <c r="AL5" s="1098" t="s">
        <v>12</v>
      </c>
      <c r="AM5" s="1098"/>
      <c r="AN5" s="1098"/>
      <c r="AO5" s="1098"/>
      <c r="AP5" s="1094" t="s">
        <v>13</v>
      </c>
      <c r="AQ5" s="931" t="s">
        <v>14</v>
      </c>
      <c r="AR5" s="124"/>
      <c r="AS5" s="951" t="s">
        <v>15</v>
      </c>
      <c r="AT5" s="952"/>
      <c r="AU5" s="952"/>
      <c r="AV5" s="952"/>
      <c r="AW5" s="952"/>
      <c r="AX5" s="952"/>
      <c r="AY5" s="952"/>
      <c r="AZ5" s="952"/>
      <c r="BA5" s="952"/>
      <c r="BB5" s="952"/>
      <c r="BD5" s="1138" t="s">
        <v>16</v>
      </c>
      <c r="BE5" s="1138"/>
      <c r="BF5" s="1138"/>
    </row>
    <row r="6" spans="1:58" ht="84" customHeight="1">
      <c r="B6" s="720" t="s">
        <v>17</v>
      </c>
      <c r="C6" s="721"/>
      <c r="D6" s="141" t="s">
        <v>18</v>
      </c>
      <c r="E6" s="139" t="s">
        <v>19</v>
      </c>
      <c r="F6" s="139" t="s">
        <v>20</v>
      </c>
      <c r="G6" s="139" t="s">
        <v>21</v>
      </c>
      <c r="H6" s="139" t="s">
        <v>22</v>
      </c>
      <c r="I6" s="139" t="s">
        <v>23</v>
      </c>
      <c r="J6" s="139" t="s">
        <v>24</v>
      </c>
      <c r="K6" s="139" t="s">
        <v>25</v>
      </c>
      <c r="L6" s="129"/>
      <c r="M6" s="601" t="s">
        <v>26</v>
      </c>
      <c r="N6" s="125" t="s">
        <v>27</v>
      </c>
      <c r="O6" s="125" t="s">
        <v>28</v>
      </c>
      <c r="P6" s="126" t="s">
        <v>29</v>
      </c>
      <c r="Q6" s="126" t="s">
        <v>30</v>
      </c>
      <c r="R6" s="127" t="s">
        <v>31</v>
      </c>
      <c r="S6" s="127" t="s">
        <v>32</v>
      </c>
      <c r="T6" s="126" t="s">
        <v>33</v>
      </c>
      <c r="U6" s="126" t="s">
        <v>8</v>
      </c>
      <c r="V6" s="126" t="s">
        <v>9</v>
      </c>
      <c r="W6" s="126" t="s">
        <v>34</v>
      </c>
      <c r="X6" s="119"/>
      <c r="Y6" s="540" t="s">
        <v>35</v>
      </c>
      <c r="Z6" s="540" t="s">
        <v>36</v>
      </c>
      <c r="AA6" s="540" t="s">
        <v>37</v>
      </c>
      <c r="AB6" s="540" t="s">
        <v>35</v>
      </c>
      <c r="AC6" s="540" t="s">
        <v>36</v>
      </c>
      <c r="AD6" s="540" t="s">
        <v>37</v>
      </c>
      <c r="AE6" s="540" t="s">
        <v>35</v>
      </c>
      <c r="AF6" s="540" t="s">
        <v>36</v>
      </c>
      <c r="AG6" s="540" t="s">
        <v>37</v>
      </c>
      <c r="AH6" s="540" t="s">
        <v>35</v>
      </c>
      <c r="AI6" s="120" t="s">
        <v>36</v>
      </c>
      <c r="AJ6" s="120" t="s">
        <v>37</v>
      </c>
      <c r="AK6" s="1097"/>
      <c r="AL6" s="121" t="s">
        <v>38</v>
      </c>
      <c r="AM6" s="121" t="s">
        <v>39</v>
      </c>
      <c r="AN6" s="121" t="s">
        <v>40</v>
      </c>
      <c r="AO6" s="121" t="s">
        <v>41</v>
      </c>
      <c r="AP6" s="1095"/>
      <c r="AQ6" s="932"/>
      <c r="AR6" s="119"/>
      <c r="AS6" s="214" t="s">
        <v>42</v>
      </c>
      <c r="AT6" s="214" t="s">
        <v>43</v>
      </c>
      <c r="AU6" s="214" t="s">
        <v>44</v>
      </c>
      <c r="AV6" s="214" t="s">
        <v>45</v>
      </c>
      <c r="AW6" s="214" t="s">
        <v>46</v>
      </c>
      <c r="AX6" s="214" t="s">
        <v>47</v>
      </c>
      <c r="AY6" s="214" t="s">
        <v>48</v>
      </c>
      <c r="AZ6" s="214" t="s">
        <v>49</v>
      </c>
      <c r="BA6" s="214" t="s">
        <v>50</v>
      </c>
      <c r="BB6" s="214" t="s">
        <v>51</v>
      </c>
      <c r="BD6" s="600" t="s">
        <v>52</v>
      </c>
      <c r="BE6" s="615" t="s">
        <v>53</v>
      </c>
      <c r="BF6" s="600" t="s">
        <v>54</v>
      </c>
    </row>
    <row r="7" spans="1:58" ht="101.25">
      <c r="B7" s="1132" t="s">
        <v>55</v>
      </c>
      <c r="C7" s="698" t="s">
        <v>56</v>
      </c>
      <c r="D7" s="698" t="s">
        <v>57</v>
      </c>
      <c r="E7" s="936" t="s">
        <v>58</v>
      </c>
      <c r="F7" s="936" t="s">
        <v>59</v>
      </c>
      <c r="G7" s="936" t="s">
        <v>60</v>
      </c>
      <c r="H7" s="936" t="s">
        <v>61</v>
      </c>
      <c r="I7" s="936" t="s">
        <v>61</v>
      </c>
      <c r="J7" s="936" t="s">
        <v>62</v>
      </c>
      <c r="K7" s="936" t="s">
        <v>63</v>
      </c>
      <c r="L7" s="130"/>
      <c r="M7" s="1101" t="s">
        <v>64</v>
      </c>
      <c r="N7" s="1102" t="s">
        <v>65</v>
      </c>
      <c r="O7" s="63" t="s">
        <v>66</v>
      </c>
      <c r="P7" s="89" t="s">
        <v>67</v>
      </c>
      <c r="Q7" s="64">
        <v>0.8</v>
      </c>
      <c r="R7" s="2">
        <v>44197</v>
      </c>
      <c r="S7" s="2">
        <v>44280</v>
      </c>
      <c r="T7" s="64">
        <v>1</v>
      </c>
      <c r="U7" s="64">
        <v>1</v>
      </c>
      <c r="V7" s="64">
        <v>1</v>
      </c>
      <c r="W7" s="64">
        <v>1</v>
      </c>
      <c r="X7" s="109"/>
      <c r="Y7" s="541">
        <v>0.4</v>
      </c>
      <c r="Z7" s="3" t="s">
        <v>68</v>
      </c>
      <c r="AA7" s="3" t="s">
        <v>69</v>
      </c>
      <c r="AB7" s="541">
        <v>0</v>
      </c>
      <c r="AC7" s="3" t="s">
        <v>70</v>
      </c>
      <c r="AD7" s="3" t="s">
        <v>61</v>
      </c>
      <c r="AE7" s="185">
        <v>1</v>
      </c>
      <c r="AF7" s="70" t="s">
        <v>71</v>
      </c>
      <c r="AG7" s="70" t="s">
        <v>72</v>
      </c>
      <c r="AH7" s="185">
        <v>1</v>
      </c>
      <c r="AI7" s="70" t="s">
        <v>73</v>
      </c>
      <c r="AJ7" s="70" t="s">
        <v>61</v>
      </c>
      <c r="AK7" s="1022">
        <f t="shared" ref="AK7:AK15" si="0">SUMPRODUCT(AH7:AH8,Q7:Q8)</f>
        <v>1</v>
      </c>
      <c r="AL7" s="768" t="s">
        <v>68</v>
      </c>
      <c r="AM7" s="768" t="s">
        <v>70</v>
      </c>
      <c r="AN7" s="769" t="s">
        <v>74</v>
      </c>
      <c r="AO7" s="769" t="s">
        <v>75</v>
      </c>
      <c r="AP7" s="723" t="str">
        <f>IF(AK7&lt;1%,"Sin iniciar",IF(AK7=100%,"Terminado","En gestión"))</f>
        <v>Terminado</v>
      </c>
      <c r="AQ7" s="769" t="s">
        <v>76</v>
      </c>
      <c r="AR7" s="109"/>
      <c r="AS7" s="767">
        <v>142965927.69999999</v>
      </c>
      <c r="AT7" s="767">
        <v>142965927.69999999</v>
      </c>
      <c r="AU7" s="767">
        <v>142965927.69999999</v>
      </c>
      <c r="AV7" s="770">
        <v>51924199.658</v>
      </c>
      <c r="AW7" s="767">
        <v>51924199.658</v>
      </c>
      <c r="AX7" s="767">
        <v>51924199.658</v>
      </c>
      <c r="AY7" s="768" t="s">
        <v>77</v>
      </c>
      <c r="AZ7" s="768" t="s">
        <v>78</v>
      </c>
      <c r="BA7" s="768" t="s">
        <v>79</v>
      </c>
      <c r="BB7" s="770" t="s">
        <v>80</v>
      </c>
      <c r="BD7" s="632" t="s">
        <v>81</v>
      </c>
      <c r="BE7" s="611" t="s">
        <v>82</v>
      </c>
      <c r="BF7" s="1139" t="s">
        <v>83</v>
      </c>
    </row>
    <row r="8" spans="1:58" ht="121.5">
      <c r="B8" s="1132"/>
      <c r="C8" s="698"/>
      <c r="D8" s="698"/>
      <c r="E8" s="936" t="s">
        <v>58</v>
      </c>
      <c r="F8" s="936" t="s">
        <v>59</v>
      </c>
      <c r="G8" s="936"/>
      <c r="H8" s="936" t="s">
        <v>61</v>
      </c>
      <c r="I8" s="936" t="s">
        <v>61</v>
      </c>
      <c r="J8" s="936" t="s">
        <v>62</v>
      </c>
      <c r="K8" s="936" t="s">
        <v>63</v>
      </c>
      <c r="L8" s="130"/>
      <c r="M8" s="1101"/>
      <c r="N8" s="1102"/>
      <c r="O8" s="63" t="s">
        <v>84</v>
      </c>
      <c r="P8" s="89" t="s">
        <v>85</v>
      </c>
      <c r="Q8" s="64">
        <v>0.2</v>
      </c>
      <c r="R8" s="2">
        <v>44280</v>
      </c>
      <c r="S8" s="2">
        <v>44316</v>
      </c>
      <c r="T8" s="64">
        <v>0</v>
      </c>
      <c r="U8" s="64">
        <v>0</v>
      </c>
      <c r="V8" s="64">
        <v>0.8</v>
      </c>
      <c r="W8" s="64">
        <v>1</v>
      </c>
      <c r="X8" s="109"/>
      <c r="Y8" s="541">
        <v>0</v>
      </c>
      <c r="Z8" s="3" t="s">
        <v>86</v>
      </c>
      <c r="AA8" s="3" t="s">
        <v>61</v>
      </c>
      <c r="AB8" s="541">
        <v>0</v>
      </c>
      <c r="AC8" s="3" t="s">
        <v>70</v>
      </c>
      <c r="AD8" s="3" t="s">
        <v>61</v>
      </c>
      <c r="AE8" s="542">
        <v>1</v>
      </c>
      <c r="AF8" s="70" t="s">
        <v>87</v>
      </c>
      <c r="AG8" s="70" t="s">
        <v>88</v>
      </c>
      <c r="AH8" s="542">
        <v>1</v>
      </c>
      <c r="AI8" s="70" t="s">
        <v>73</v>
      </c>
      <c r="AJ8" s="70" t="s">
        <v>61</v>
      </c>
      <c r="AK8" s="1022"/>
      <c r="AL8" s="768"/>
      <c r="AM8" s="768"/>
      <c r="AN8" s="769"/>
      <c r="AO8" s="769"/>
      <c r="AP8" s="723"/>
      <c r="AQ8" s="769"/>
      <c r="AR8" s="109"/>
      <c r="AS8" s="767"/>
      <c r="AT8" s="767"/>
      <c r="AU8" s="767"/>
      <c r="AV8" s="767"/>
      <c r="AW8" s="767"/>
      <c r="AX8" s="767"/>
      <c r="AY8" s="768"/>
      <c r="AZ8" s="768"/>
      <c r="BA8" s="768"/>
      <c r="BB8" s="770"/>
      <c r="BD8" s="632" t="s">
        <v>81</v>
      </c>
      <c r="BE8" s="611" t="s">
        <v>89</v>
      </c>
      <c r="BF8" s="1139"/>
    </row>
    <row r="9" spans="1:58" ht="81">
      <c r="B9" s="1132"/>
      <c r="C9" s="699" t="s">
        <v>56</v>
      </c>
      <c r="D9" s="699" t="s">
        <v>90</v>
      </c>
      <c r="E9" s="935" t="s">
        <v>58</v>
      </c>
      <c r="F9" s="935" t="s">
        <v>59</v>
      </c>
      <c r="G9" s="935" t="s">
        <v>60</v>
      </c>
      <c r="H9" s="935" t="s">
        <v>61</v>
      </c>
      <c r="I9" s="935" t="s">
        <v>61</v>
      </c>
      <c r="J9" s="935" t="s">
        <v>62</v>
      </c>
      <c r="K9" s="935" t="s">
        <v>63</v>
      </c>
      <c r="L9" s="130"/>
      <c r="M9" s="1099" t="s">
        <v>91</v>
      </c>
      <c r="N9" s="1100" t="s">
        <v>65</v>
      </c>
      <c r="O9" s="591" t="s">
        <v>92</v>
      </c>
      <c r="P9" s="589" t="s">
        <v>93</v>
      </c>
      <c r="Q9" s="67">
        <v>0.8</v>
      </c>
      <c r="R9" s="4">
        <v>44197</v>
      </c>
      <c r="S9" s="4">
        <v>44316</v>
      </c>
      <c r="T9" s="67">
        <v>0.5</v>
      </c>
      <c r="U9" s="67">
        <v>1</v>
      </c>
      <c r="V9" s="67">
        <v>1</v>
      </c>
      <c r="W9" s="67">
        <v>1</v>
      </c>
      <c r="X9" s="109"/>
      <c r="Y9" s="541">
        <v>1</v>
      </c>
      <c r="Z9" s="5" t="s">
        <v>94</v>
      </c>
      <c r="AA9" s="5" t="s">
        <v>95</v>
      </c>
      <c r="AB9" s="541">
        <v>1</v>
      </c>
      <c r="AC9" s="5" t="s">
        <v>94</v>
      </c>
      <c r="AD9" s="5" t="s">
        <v>96</v>
      </c>
      <c r="AE9" s="185">
        <v>1</v>
      </c>
      <c r="AF9" s="59" t="s">
        <v>73</v>
      </c>
      <c r="AG9" s="71" t="s">
        <v>61</v>
      </c>
      <c r="AH9" s="185">
        <v>1</v>
      </c>
      <c r="AI9" s="59" t="s">
        <v>73</v>
      </c>
      <c r="AJ9" s="59" t="s">
        <v>61</v>
      </c>
      <c r="AK9" s="1022">
        <f t="shared" si="0"/>
        <v>1</v>
      </c>
      <c r="AL9" s="788" t="s">
        <v>94</v>
      </c>
      <c r="AM9" s="788" t="s">
        <v>97</v>
      </c>
      <c r="AN9" s="999" t="s">
        <v>98</v>
      </c>
      <c r="AO9" s="999" t="s">
        <v>98</v>
      </c>
      <c r="AP9" s="723" t="str">
        <f t="shared" ref="AP9" si="1">IF(AK9&lt;1%,"Sin iniciar",IF(AK9=100%,"Terminado","En gestión"))</f>
        <v>Terminado</v>
      </c>
      <c r="AQ9" s="874" t="s">
        <v>76</v>
      </c>
      <c r="AR9" s="109"/>
      <c r="AS9" s="771">
        <v>53183173.700000003</v>
      </c>
      <c r="AT9" s="771">
        <v>53183173.700000003</v>
      </c>
      <c r="AU9" s="771">
        <v>53183173.700000003</v>
      </c>
      <c r="AV9" s="578">
        <v>92436122</v>
      </c>
      <c r="AW9" s="578">
        <v>92436122</v>
      </c>
      <c r="AX9" s="578">
        <v>92436122</v>
      </c>
      <c r="AY9" s="788" t="s">
        <v>77</v>
      </c>
      <c r="AZ9" s="69" t="s">
        <v>99</v>
      </c>
      <c r="BA9" s="69" t="s">
        <v>100</v>
      </c>
      <c r="BB9" s="789" t="s">
        <v>80</v>
      </c>
      <c r="BD9" s="632" t="s">
        <v>81</v>
      </c>
      <c r="BE9" s="611" t="s">
        <v>101</v>
      </c>
      <c r="BF9" s="1139" t="s">
        <v>102</v>
      </c>
    </row>
    <row r="10" spans="1:58" ht="81">
      <c r="B10" s="1132"/>
      <c r="C10" s="699"/>
      <c r="D10" s="699"/>
      <c r="E10" s="935" t="s">
        <v>58</v>
      </c>
      <c r="F10" s="935" t="s">
        <v>59</v>
      </c>
      <c r="G10" s="935"/>
      <c r="H10" s="935" t="s">
        <v>61</v>
      </c>
      <c r="I10" s="935" t="s">
        <v>61</v>
      </c>
      <c r="J10" s="935" t="s">
        <v>62</v>
      </c>
      <c r="K10" s="935" t="s">
        <v>63</v>
      </c>
      <c r="L10" s="130"/>
      <c r="M10" s="1099"/>
      <c r="N10" s="1100"/>
      <c r="O10" s="591" t="s">
        <v>103</v>
      </c>
      <c r="P10" s="589" t="s">
        <v>104</v>
      </c>
      <c r="Q10" s="67">
        <v>0.2</v>
      </c>
      <c r="R10" s="4">
        <v>44287</v>
      </c>
      <c r="S10" s="4">
        <v>44316</v>
      </c>
      <c r="T10" s="67">
        <v>0</v>
      </c>
      <c r="U10" s="67">
        <v>1</v>
      </c>
      <c r="V10" s="67">
        <v>1</v>
      </c>
      <c r="W10" s="67">
        <v>1</v>
      </c>
      <c r="X10" s="109"/>
      <c r="Y10" s="541">
        <v>0</v>
      </c>
      <c r="Z10" s="5" t="s">
        <v>86</v>
      </c>
      <c r="AA10" s="5" t="s">
        <v>61</v>
      </c>
      <c r="AB10" s="541">
        <v>1</v>
      </c>
      <c r="AC10" s="5" t="s">
        <v>105</v>
      </c>
      <c r="AD10" s="5" t="s">
        <v>106</v>
      </c>
      <c r="AE10" s="185">
        <v>1</v>
      </c>
      <c r="AF10" s="59" t="s">
        <v>73</v>
      </c>
      <c r="AG10" s="71" t="s">
        <v>61</v>
      </c>
      <c r="AH10" s="185">
        <v>1</v>
      </c>
      <c r="AI10" s="59" t="s">
        <v>73</v>
      </c>
      <c r="AJ10" s="59" t="s">
        <v>61</v>
      </c>
      <c r="AK10" s="1022"/>
      <c r="AL10" s="788"/>
      <c r="AM10" s="788"/>
      <c r="AN10" s="999"/>
      <c r="AO10" s="999"/>
      <c r="AP10" s="723"/>
      <c r="AQ10" s="999"/>
      <c r="AR10" s="109"/>
      <c r="AS10" s="771"/>
      <c r="AT10" s="771"/>
      <c r="AU10" s="771"/>
      <c r="AV10" s="578">
        <v>77995208</v>
      </c>
      <c r="AW10" s="578">
        <v>77995208</v>
      </c>
      <c r="AX10" s="578">
        <v>77995208</v>
      </c>
      <c r="AY10" s="788"/>
      <c r="AZ10" s="69" t="s">
        <v>78</v>
      </c>
      <c r="BA10" s="69" t="s">
        <v>79</v>
      </c>
      <c r="BB10" s="789"/>
      <c r="BD10" s="632" t="s">
        <v>81</v>
      </c>
      <c r="BE10" s="611" t="s">
        <v>107</v>
      </c>
      <c r="BF10" s="1139"/>
    </row>
    <row r="11" spans="1:58" ht="101.25">
      <c r="B11" s="1132"/>
      <c r="C11" s="698" t="s">
        <v>56</v>
      </c>
      <c r="D11" s="698" t="s">
        <v>108</v>
      </c>
      <c r="E11" s="936" t="s">
        <v>109</v>
      </c>
      <c r="F11" s="936" t="s">
        <v>59</v>
      </c>
      <c r="G11" s="936" t="s">
        <v>110</v>
      </c>
      <c r="H11" s="936" t="s">
        <v>61</v>
      </c>
      <c r="I11" s="936" t="s">
        <v>61</v>
      </c>
      <c r="J11" s="936" t="s">
        <v>62</v>
      </c>
      <c r="K11" s="936" t="s">
        <v>111</v>
      </c>
      <c r="L11" s="130"/>
      <c r="M11" s="1101" t="s">
        <v>112</v>
      </c>
      <c r="N11" s="65" t="s">
        <v>113</v>
      </c>
      <c r="O11" s="63" t="s">
        <v>114</v>
      </c>
      <c r="P11" s="89" t="s">
        <v>115</v>
      </c>
      <c r="Q11" s="64">
        <v>0.7</v>
      </c>
      <c r="R11" s="2">
        <v>44228</v>
      </c>
      <c r="S11" s="2">
        <v>44547</v>
      </c>
      <c r="T11" s="64">
        <v>0.3</v>
      </c>
      <c r="U11" s="64">
        <v>0.6</v>
      </c>
      <c r="V11" s="64">
        <v>0.65</v>
      </c>
      <c r="W11" s="64">
        <v>1</v>
      </c>
      <c r="X11" s="109"/>
      <c r="Y11" s="541">
        <v>0.3</v>
      </c>
      <c r="Z11" s="3" t="s">
        <v>116</v>
      </c>
      <c r="AA11" s="3" t="s">
        <v>117</v>
      </c>
      <c r="AB11" s="541">
        <v>0</v>
      </c>
      <c r="AC11" s="3" t="s">
        <v>118</v>
      </c>
      <c r="AD11" s="3" t="s">
        <v>61</v>
      </c>
      <c r="AE11" s="185">
        <v>0.65</v>
      </c>
      <c r="AF11" s="70" t="s">
        <v>119</v>
      </c>
      <c r="AG11" s="70" t="s">
        <v>120</v>
      </c>
      <c r="AH11" s="185">
        <v>1</v>
      </c>
      <c r="AI11" s="70" t="s">
        <v>121</v>
      </c>
      <c r="AJ11" s="70" t="s">
        <v>122</v>
      </c>
      <c r="AK11" s="1022">
        <f t="shared" si="0"/>
        <v>1</v>
      </c>
      <c r="AL11" s="768" t="s">
        <v>116</v>
      </c>
      <c r="AM11" s="768" t="s">
        <v>123</v>
      </c>
      <c r="AN11" s="769" t="s">
        <v>124</v>
      </c>
      <c r="AO11" s="769" t="s">
        <v>125</v>
      </c>
      <c r="AP11" s="723" t="str">
        <f t="shared" ref="AP11" si="2">IF(AK11&lt;1%,"Sin iniciar",IF(AK11=100%,"Terminado","En gestión"))</f>
        <v>Terminado</v>
      </c>
      <c r="AQ11" s="769" t="s">
        <v>76</v>
      </c>
      <c r="AR11" s="109"/>
      <c r="AS11" s="767">
        <v>53183173.700000003</v>
      </c>
      <c r="AT11" s="767">
        <v>53183173.700000003</v>
      </c>
      <c r="AU11" s="767">
        <v>53183173.700000003</v>
      </c>
      <c r="AV11" s="767">
        <v>15079632</v>
      </c>
      <c r="AW11" s="767">
        <v>15079632</v>
      </c>
      <c r="AX11" s="767">
        <v>15079632</v>
      </c>
      <c r="AY11" s="768" t="s">
        <v>77</v>
      </c>
      <c r="AZ11" s="769" t="s">
        <v>126</v>
      </c>
      <c r="BA11" s="768" t="s">
        <v>100</v>
      </c>
      <c r="BB11" s="770" t="s">
        <v>80</v>
      </c>
      <c r="BD11" s="632" t="s">
        <v>81</v>
      </c>
      <c r="BE11" s="611" t="s">
        <v>127</v>
      </c>
      <c r="BF11" s="1139" t="s">
        <v>128</v>
      </c>
    </row>
    <row r="12" spans="1:58" ht="81">
      <c r="B12" s="1132"/>
      <c r="C12" s="698"/>
      <c r="D12" s="698"/>
      <c r="E12" s="936" t="s">
        <v>58</v>
      </c>
      <c r="F12" s="936" t="s">
        <v>59</v>
      </c>
      <c r="G12" s="936"/>
      <c r="H12" s="936" t="s">
        <v>61</v>
      </c>
      <c r="I12" s="936" t="s">
        <v>61</v>
      </c>
      <c r="J12" s="936" t="s">
        <v>62</v>
      </c>
      <c r="K12" s="936" t="s">
        <v>111</v>
      </c>
      <c r="L12" s="130"/>
      <c r="M12" s="1101"/>
      <c r="N12" s="65" t="s">
        <v>113</v>
      </c>
      <c r="O12" s="63" t="s">
        <v>129</v>
      </c>
      <c r="P12" s="89" t="s">
        <v>130</v>
      </c>
      <c r="Q12" s="64">
        <v>0.3</v>
      </c>
      <c r="R12" s="2">
        <v>44392</v>
      </c>
      <c r="S12" s="2">
        <v>44547</v>
      </c>
      <c r="T12" s="64">
        <v>0</v>
      </c>
      <c r="U12" s="64">
        <v>0.3</v>
      </c>
      <c r="V12" s="64">
        <v>0.35</v>
      </c>
      <c r="W12" s="64">
        <v>1</v>
      </c>
      <c r="X12" s="109"/>
      <c r="Y12" s="541">
        <v>0</v>
      </c>
      <c r="Z12" s="3" t="s">
        <v>86</v>
      </c>
      <c r="AA12" s="3" t="s">
        <v>61</v>
      </c>
      <c r="AB12" s="541">
        <v>0</v>
      </c>
      <c r="AC12" s="3" t="s">
        <v>118</v>
      </c>
      <c r="AD12" s="3" t="s">
        <v>61</v>
      </c>
      <c r="AE12" s="185">
        <v>0.35</v>
      </c>
      <c r="AF12" s="70" t="s">
        <v>131</v>
      </c>
      <c r="AG12" s="70" t="s">
        <v>132</v>
      </c>
      <c r="AH12" s="185">
        <v>1</v>
      </c>
      <c r="AI12" s="70" t="s">
        <v>133</v>
      </c>
      <c r="AJ12" s="70" t="s">
        <v>134</v>
      </c>
      <c r="AK12" s="1022"/>
      <c r="AL12" s="768"/>
      <c r="AM12" s="768"/>
      <c r="AN12" s="769"/>
      <c r="AO12" s="769"/>
      <c r="AP12" s="723"/>
      <c r="AQ12" s="769"/>
      <c r="AR12" s="109"/>
      <c r="AS12" s="767"/>
      <c r="AT12" s="767"/>
      <c r="AU12" s="767"/>
      <c r="AV12" s="767"/>
      <c r="AW12" s="767"/>
      <c r="AX12" s="767"/>
      <c r="AY12" s="768"/>
      <c r="AZ12" s="769"/>
      <c r="BA12" s="768"/>
      <c r="BB12" s="770"/>
      <c r="BD12" s="632" t="s">
        <v>81</v>
      </c>
      <c r="BE12" s="611" t="s">
        <v>135</v>
      </c>
      <c r="BF12" s="1139"/>
    </row>
    <row r="13" spans="1:58" ht="121.5">
      <c r="B13" s="1132"/>
      <c r="C13" s="699" t="s">
        <v>56</v>
      </c>
      <c r="D13" s="699" t="s">
        <v>136</v>
      </c>
      <c r="E13" s="935" t="s">
        <v>137</v>
      </c>
      <c r="F13" s="935" t="s">
        <v>59</v>
      </c>
      <c r="G13" s="935" t="s">
        <v>138</v>
      </c>
      <c r="H13" s="935" t="s">
        <v>61</v>
      </c>
      <c r="I13" s="935" t="s">
        <v>61</v>
      </c>
      <c r="J13" s="935" t="s">
        <v>62</v>
      </c>
      <c r="K13" s="935" t="s">
        <v>139</v>
      </c>
      <c r="L13" s="130"/>
      <c r="M13" s="1099" t="s">
        <v>140</v>
      </c>
      <c r="N13" s="68" t="s">
        <v>141</v>
      </c>
      <c r="O13" s="591" t="s">
        <v>142</v>
      </c>
      <c r="P13" s="589" t="s">
        <v>143</v>
      </c>
      <c r="Q13" s="67">
        <v>0.5</v>
      </c>
      <c r="R13" s="4">
        <v>44291</v>
      </c>
      <c r="S13" s="4">
        <v>44469</v>
      </c>
      <c r="T13" s="67">
        <v>0</v>
      </c>
      <c r="U13" s="67">
        <v>0.25</v>
      </c>
      <c r="V13" s="67">
        <v>1</v>
      </c>
      <c r="W13" s="67">
        <v>1</v>
      </c>
      <c r="X13" s="109"/>
      <c r="Y13" s="541">
        <v>0</v>
      </c>
      <c r="Z13" s="5" t="s">
        <v>86</v>
      </c>
      <c r="AA13" s="5" t="s">
        <v>61</v>
      </c>
      <c r="AB13" s="541">
        <v>0</v>
      </c>
      <c r="AC13" s="5" t="s">
        <v>86</v>
      </c>
      <c r="AD13" s="5" t="s">
        <v>61</v>
      </c>
      <c r="AE13" s="185">
        <v>0.7</v>
      </c>
      <c r="AF13" s="71" t="s">
        <v>144</v>
      </c>
      <c r="AG13" s="71" t="s">
        <v>145</v>
      </c>
      <c r="AH13" s="185">
        <v>1</v>
      </c>
      <c r="AI13" s="71" t="s">
        <v>146</v>
      </c>
      <c r="AJ13" s="71" t="s">
        <v>147</v>
      </c>
      <c r="AK13" s="1022">
        <f t="shared" si="0"/>
        <v>1</v>
      </c>
      <c r="AL13" s="788" t="s">
        <v>148</v>
      </c>
      <c r="AM13" s="788" t="s">
        <v>149</v>
      </c>
      <c r="AN13" s="874" t="s">
        <v>150</v>
      </c>
      <c r="AO13" s="937" t="s">
        <v>151</v>
      </c>
      <c r="AP13" s="723" t="str">
        <f t="shared" ref="AP13" si="3">IF(AK13&lt;1%,"Sin iniciar",IF(AK13=100%,"Terminado","En gestión"))</f>
        <v>Terminado</v>
      </c>
      <c r="AQ13" s="874" t="s">
        <v>76</v>
      </c>
      <c r="AR13" s="109"/>
      <c r="AS13" s="771">
        <v>16426313.65</v>
      </c>
      <c r="AT13" s="771">
        <v>16426313.65</v>
      </c>
      <c r="AU13" s="771">
        <v>16426313.65</v>
      </c>
      <c r="AV13" s="771">
        <v>29317855.372000001</v>
      </c>
      <c r="AW13" s="771">
        <v>29317855.372000001</v>
      </c>
      <c r="AX13" s="579">
        <v>22332855</v>
      </c>
      <c r="AY13" s="69" t="s">
        <v>77</v>
      </c>
      <c r="AZ13" s="71" t="s">
        <v>126</v>
      </c>
      <c r="BA13" s="69" t="s">
        <v>100</v>
      </c>
      <c r="BB13" s="578" t="s">
        <v>80</v>
      </c>
      <c r="BD13" s="632" t="s">
        <v>81</v>
      </c>
      <c r="BE13" s="611" t="s">
        <v>152</v>
      </c>
      <c r="BF13" s="1139" t="s">
        <v>153</v>
      </c>
    </row>
    <row r="14" spans="1:58" ht="101.25">
      <c r="B14" s="1132"/>
      <c r="C14" s="699"/>
      <c r="D14" s="699"/>
      <c r="E14" s="935" t="s">
        <v>137</v>
      </c>
      <c r="F14" s="935" t="s">
        <v>59</v>
      </c>
      <c r="G14" s="935"/>
      <c r="H14" s="935" t="s">
        <v>61</v>
      </c>
      <c r="I14" s="935" t="s">
        <v>61</v>
      </c>
      <c r="J14" s="935" t="s">
        <v>62</v>
      </c>
      <c r="K14" s="935" t="s">
        <v>139</v>
      </c>
      <c r="L14" s="130"/>
      <c r="M14" s="1099"/>
      <c r="N14" s="68" t="s">
        <v>141</v>
      </c>
      <c r="O14" s="591" t="s">
        <v>154</v>
      </c>
      <c r="P14" s="589" t="s">
        <v>155</v>
      </c>
      <c r="Q14" s="67">
        <v>0.5</v>
      </c>
      <c r="R14" s="4">
        <v>44378</v>
      </c>
      <c r="S14" s="4">
        <v>44469</v>
      </c>
      <c r="T14" s="67">
        <v>0</v>
      </c>
      <c r="U14" s="67">
        <v>0</v>
      </c>
      <c r="V14" s="67">
        <v>1</v>
      </c>
      <c r="W14" s="67">
        <v>1</v>
      </c>
      <c r="X14" s="109"/>
      <c r="Y14" s="541">
        <v>0</v>
      </c>
      <c r="Z14" s="5" t="s">
        <v>86</v>
      </c>
      <c r="AA14" s="5" t="s">
        <v>61</v>
      </c>
      <c r="AB14" s="541">
        <v>0</v>
      </c>
      <c r="AC14" s="5" t="s">
        <v>86</v>
      </c>
      <c r="AD14" s="5" t="s">
        <v>61</v>
      </c>
      <c r="AE14" s="185">
        <v>0.3</v>
      </c>
      <c r="AF14" s="71" t="s">
        <v>156</v>
      </c>
      <c r="AG14" s="71" t="s">
        <v>157</v>
      </c>
      <c r="AH14" s="185">
        <v>1</v>
      </c>
      <c r="AI14" s="71" t="s">
        <v>155</v>
      </c>
      <c r="AJ14" s="71" t="s">
        <v>158</v>
      </c>
      <c r="AK14" s="1022"/>
      <c r="AL14" s="788"/>
      <c r="AM14" s="788"/>
      <c r="AN14" s="874"/>
      <c r="AO14" s="938"/>
      <c r="AP14" s="723"/>
      <c r="AQ14" s="874"/>
      <c r="AR14" s="109"/>
      <c r="AS14" s="771"/>
      <c r="AT14" s="771"/>
      <c r="AU14" s="771"/>
      <c r="AV14" s="771"/>
      <c r="AW14" s="771"/>
      <c r="AX14" s="579">
        <v>6985000</v>
      </c>
      <c r="AY14" s="69" t="s">
        <v>159</v>
      </c>
      <c r="AZ14" s="69" t="s">
        <v>159</v>
      </c>
      <c r="BA14" s="69" t="s">
        <v>160</v>
      </c>
      <c r="BB14" s="69" t="s">
        <v>161</v>
      </c>
      <c r="BD14" s="632" t="s">
        <v>81</v>
      </c>
      <c r="BE14" s="611" t="s">
        <v>162</v>
      </c>
      <c r="BF14" s="1139"/>
    </row>
    <row r="15" spans="1:58" ht="121.5">
      <c r="B15" s="1132"/>
      <c r="C15" s="722" t="s">
        <v>163</v>
      </c>
      <c r="D15" s="722" t="s">
        <v>164</v>
      </c>
      <c r="E15" s="936" t="s">
        <v>165</v>
      </c>
      <c r="F15" s="936" t="s">
        <v>59</v>
      </c>
      <c r="G15" s="936" t="s">
        <v>166</v>
      </c>
      <c r="H15" s="936" t="s">
        <v>61</v>
      </c>
      <c r="I15" s="936" t="s">
        <v>61</v>
      </c>
      <c r="J15" s="936" t="s">
        <v>167</v>
      </c>
      <c r="K15" s="936" t="s">
        <v>111</v>
      </c>
      <c r="L15" s="130"/>
      <c r="M15" s="1101" t="s">
        <v>168</v>
      </c>
      <c r="N15" s="65" t="s">
        <v>169</v>
      </c>
      <c r="O15" s="63" t="s">
        <v>170</v>
      </c>
      <c r="P15" s="89" t="s">
        <v>171</v>
      </c>
      <c r="Q15" s="64">
        <v>0.5</v>
      </c>
      <c r="R15" s="2">
        <v>44228</v>
      </c>
      <c r="S15" s="2">
        <v>44377</v>
      </c>
      <c r="T15" s="64">
        <v>0.5</v>
      </c>
      <c r="U15" s="64">
        <v>1</v>
      </c>
      <c r="V15" s="64">
        <v>1</v>
      </c>
      <c r="W15" s="64">
        <v>1</v>
      </c>
      <c r="X15" s="109"/>
      <c r="Y15" s="543">
        <v>0.5</v>
      </c>
      <c r="Z15" s="66" t="s">
        <v>172</v>
      </c>
      <c r="AA15" s="66" t="s">
        <v>173</v>
      </c>
      <c r="AB15" s="541">
        <v>1</v>
      </c>
      <c r="AC15" s="66" t="s">
        <v>174</v>
      </c>
      <c r="AD15" s="66" t="s">
        <v>175</v>
      </c>
      <c r="AE15" s="185">
        <v>1</v>
      </c>
      <c r="AF15" s="70" t="s">
        <v>73</v>
      </c>
      <c r="AG15" s="70" t="s">
        <v>61</v>
      </c>
      <c r="AH15" s="185">
        <v>1</v>
      </c>
      <c r="AI15" s="70" t="s">
        <v>73</v>
      </c>
      <c r="AJ15" s="58" t="s">
        <v>61</v>
      </c>
      <c r="AK15" s="1022">
        <f t="shared" si="0"/>
        <v>1</v>
      </c>
      <c r="AL15" s="768" t="s">
        <v>176</v>
      </c>
      <c r="AM15" s="768" t="s">
        <v>177</v>
      </c>
      <c r="AN15" s="975" t="s">
        <v>178</v>
      </c>
      <c r="AO15" s="1063" t="s">
        <v>179</v>
      </c>
      <c r="AP15" s="723" t="str">
        <f t="shared" ref="AP15" si="4">IF(AK15&lt;1%,"Sin iniciar",IF(AK15=100%,"Terminado","En gestión"))</f>
        <v>Terminado</v>
      </c>
      <c r="AQ15" s="769" t="s">
        <v>76</v>
      </c>
      <c r="AR15" s="109"/>
      <c r="AS15" s="811">
        <v>22963808</v>
      </c>
      <c r="AT15" s="811">
        <v>11481904</v>
      </c>
      <c r="AU15" s="811">
        <v>11481904</v>
      </c>
      <c r="AV15" s="52">
        <v>6798000</v>
      </c>
      <c r="AW15" s="52">
        <v>6798000</v>
      </c>
      <c r="AX15" s="73">
        <v>6798000</v>
      </c>
      <c r="AY15" s="54" t="s">
        <v>180</v>
      </c>
      <c r="AZ15" s="54" t="s">
        <v>181</v>
      </c>
      <c r="BA15" s="43" t="s">
        <v>182</v>
      </c>
      <c r="BB15" s="43" t="s">
        <v>183</v>
      </c>
      <c r="BD15" s="632" t="s">
        <v>81</v>
      </c>
      <c r="BE15" s="611" t="s">
        <v>184</v>
      </c>
      <c r="BF15" s="1139" t="s">
        <v>185</v>
      </c>
    </row>
    <row r="16" spans="1:58" ht="263.25">
      <c r="B16" s="1132"/>
      <c r="C16" s="722"/>
      <c r="D16" s="722"/>
      <c r="E16" s="936" t="s">
        <v>165</v>
      </c>
      <c r="F16" s="936" t="s">
        <v>59</v>
      </c>
      <c r="G16" s="936"/>
      <c r="H16" s="936" t="s">
        <v>61</v>
      </c>
      <c r="I16" s="936" t="s">
        <v>61</v>
      </c>
      <c r="J16" s="936" t="s">
        <v>167</v>
      </c>
      <c r="K16" s="936" t="s">
        <v>111</v>
      </c>
      <c r="L16" s="130"/>
      <c r="M16" s="1101"/>
      <c r="N16" s="65" t="s">
        <v>169</v>
      </c>
      <c r="O16" s="63" t="s">
        <v>186</v>
      </c>
      <c r="P16" s="89" t="s">
        <v>187</v>
      </c>
      <c r="Q16" s="64">
        <v>0.5</v>
      </c>
      <c r="R16" s="2">
        <v>44228</v>
      </c>
      <c r="S16" s="2">
        <v>44377</v>
      </c>
      <c r="T16" s="64">
        <v>0.5</v>
      </c>
      <c r="U16" s="64">
        <v>1</v>
      </c>
      <c r="V16" s="64">
        <v>1</v>
      </c>
      <c r="W16" s="64">
        <v>1</v>
      </c>
      <c r="X16" s="109"/>
      <c r="Y16" s="543">
        <v>0.5</v>
      </c>
      <c r="Z16" s="66" t="s">
        <v>188</v>
      </c>
      <c r="AA16" s="66" t="s">
        <v>175</v>
      </c>
      <c r="AB16" s="541">
        <v>1</v>
      </c>
      <c r="AC16" s="66" t="s">
        <v>189</v>
      </c>
      <c r="AD16" s="66" t="s">
        <v>175</v>
      </c>
      <c r="AE16" s="185">
        <v>1</v>
      </c>
      <c r="AF16" s="70" t="s">
        <v>73</v>
      </c>
      <c r="AG16" s="70" t="s">
        <v>61</v>
      </c>
      <c r="AH16" s="185">
        <v>1</v>
      </c>
      <c r="AI16" s="70" t="s">
        <v>73</v>
      </c>
      <c r="AJ16" s="58" t="s">
        <v>61</v>
      </c>
      <c r="AK16" s="1022"/>
      <c r="AL16" s="724"/>
      <c r="AM16" s="724"/>
      <c r="AN16" s="975"/>
      <c r="AO16" s="1064"/>
      <c r="AP16" s="723"/>
      <c r="AQ16" s="975"/>
      <c r="AR16" s="109"/>
      <c r="AS16" s="812"/>
      <c r="AT16" s="812"/>
      <c r="AU16" s="812"/>
      <c r="AV16" s="52">
        <v>11490800</v>
      </c>
      <c r="AW16" s="52">
        <v>11490800</v>
      </c>
      <c r="AX16" s="52">
        <v>11490800</v>
      </c>
      <c r="AY16" s="54" t="s">
        <v>190</v>
      </c>
      <c r="AZ16" s="54" t="s">
        <v>191</v>
      </c>
      <c r="BA16" s="43" t="s">
        <v>192</v>
      </c>
      <c r="BB16" s="43" t="s">
        <v>193</v>
      </c>
      <c r="BD16" s="632" t="s">
        <v>81</v>
      </c>
      <c r="BE16" s="611" t="s">
        <v>194</v>
      </c>
      <c r="BF16" s="1139"/>
    </row>
    <row r="17" spans="2:58" ht="141.75">
      <c r="B17" s="1132"/>
      <c r="C17" s="723" t="s">
        <v>163</v>
      </c>
      <c r="D17" s="723" t="s">
        <v>195</v>
      </c>
      <c r="E17" s="935" t="s">
        <v>165</v>
      </c>
      <c r="F17" s="935" t="s">
        <v>59</v>
      </c>
      <c r="G17" s="935" t="s">
        <v>196</v>
      </c>
      <c r="H17" s="935" t="s">
        <v>61</v>
      </c>
      <c r="I17" s="935" t="s">
        <v>61</v>
      </c>
      <c r="J17" s="935" t="s">
        <v>167</v>
      </c>
      <c r="K17" s="935" t="s">
        <v>63</v>
      </c>
      <c r="L17" s="130"/>
      <c r="M17" s="1099" t="s">
        <v>197</v>
      </c>
      <c r="N17" s="68" t="s">
        <v>169</v>
      </c>
      <c r="O17" s="591" t="s">
        <v>198</v>
      </c>
      <c r="P17" s="589" t="s">
        <v>199</v>
      </c>
      <c r="Q17" s="67">
        <v>0.1</v>
      </c>
      <c r="R17" s="4">
        <v>44211</v>
      </c>
      <c r="S17" s="4">
        <v>44286</v>
      </c>
      <c r="T17" s="67">
        <v>0.25</v>
      </c>
      <c r="U17" s="67">
        <v>0.5</v>
      </c>
      <c r="V17" s="67">
        <v>1</v>
      </c>
      <c r="W17" s="67">
        <v>1</v>
      </c>
      <c r="X17" s="109"/>
      <c r="Y17" s="543">
        <v>0.1</v>
      </c>
      <c r="Z17" s="69" t="s">
        <v>200</v>
      </c>
      <c r="AA17" s="69" t="s">
        <v>201</v>
      </c>
      <c r="AB17" s="541">
        <v>0.4</v>
      </c>
      <c r="AC17" s="69" t="s">
        <v>202</v>
      </c>
      <c r="AD17" s="69"/>
      <c r="AE17" s="542">
        <v>0.6</v>
      </c>
      <c r="AF17" s="71" t="s">
        <v>203</v>
      </c>
      <c r="AG17" s="71" t="s">
        <v>204</v>
      </c>
      <c r="AH17" s="542">
        <v>1</v>
      </c>
      <c r="AI17" s="71" t="s">
        <v>205</v>
      </c>
      <c r="AJ17" s="71" t="s">
        <v>206</v>
      </c>
      <c r="AK17" s="972">
        <f>SUMPRODUCT(AH17:AH23,Q17:Q23)</f>
        <v>1</v>
      </c>
      <c r="AL17" s="788" t="s">
        <v>207</v>
      </c>
      <c r="AM17" s="788" t="s">
        <v>208</v>
      </c>
      <c r="AN17" s="874" t="s">
        <v>209</v>
      </c>
      <c r="AO17" s="1065" t="s">
        <v>210</v>
      </c>
      <c r="AP17" s="1059" t="str">
        <f>IF(AK17&lt;1%,"Sin iniciar",IF(AK17=100%,"Terminado","En gestión"))</f>
        <v>Terminado</v>
      </c>
      <c r="AQ17" s="874" t="s">
        <v>76</v>
      </c>
      <c r="AR17" s="109"/>
      <c r="AS17" s="779">
        <v>1627100</v>
      </c>
      <c r="AT17" s="779">
        <v>6508400</v>
      </c>
      <c r="AU17" s="779">
        <v>4881100</v>
      </c>
      <c r="AV17" s="779">
        <v>6798000</v>
      </c>
      <c r="AW17" s="779">
        <v>6798000</v>
      </c>
      <c r="AX17" s="779">
        <v>5871000</v>
      </c>
      <c r="AY17" s="782" t="s">
        <v>180</v>
      </c>
      <c r="AZ17" s="72" t="s">
        <v>181</v>
      </c>
      <c r="BA17" s="72" t="s">
        <v>182</v>
      </c>
      <c r="BB17" s="779" t="s">
        <v>183</v>
      </c>
      <c r="BD17" s="632" t="s">
        <v>81</v>
      </c>
      <c r="BE17" s="611" t="s">
        <v>211</v>
      </c>
      <c r="BF17" s="1139" t="s">
        <v>212</v>
      </c>
    </row>
    <row r="18" spans="2:58" ht="60.75">
      <c r="B18" s="1132"/>
      <c r="C18" s="723"/>
      <c r="D18" s="723"/>
      <c r="E18" s="935" t="s">
        <v>165</v>
      </c>
      <c r="F18" s="935" t="s">
        <v>59</v>
      </c>
      <c r="G18" s="935"/>
      <c r="H18" s="935" t="s">
        <v>61</v>
      </c>
      <c r="I18" s="935" t="s">
        <v>61</v>
      </c>
      <c r="J18" s="935" t="s">
        <v>167</v>
      </c>
      <c r="K18" s="935" t="s">
        <v>63</v>
      </c>
      <c r="L18" s="130"/>
      <c r="M18" s="1099"/>
      <c r="N18" s="68" t="s">
        <v>169</v>
      </c>
      <c r="O18" s="591" t="s">
        <v>213</v>
      </c>
      <c r="P18" s="589" t="s">
        <v>214</v>
      </c>
      <c r="Q18" s="67">
        <v>0.1</v>
      </c>
      <c r="R18" s="4">
        <v>44287</v>
      </c>
      <c r="S18" s="4">
        <v>44377</v>
      </c>
      <c r="T18" s="67">
        <v>0</v>
      </c>
      <c r="U18" s="67">
        <v>1</v>
      </c>
      <c r="V18" s="67">
        <v>1</v>
      </c>
      <c r="W18" s="67">
        <v>1</v>
      </c>
      <c r="X18" s="109"/>
      <c r="Y18" s="543">
        <v>0</v>
      </c>
      <c r="Z18" s="69" t="s">
        <v>86</v>
      </c>
      <c r="AA18" s="69" t="s">
        <v>61</v>
      </c>
      <c r="AB18" s="541">
        <v>1</v>
      </c>
      <c r="AC18" s="69" t="s">
        <v>208</v>
      </c>
      <c r="AD18" s="69" t="s">
        <v>175</v>
      </c>
      <c r="AE18" s="185">
        <v>1</v>
      </c>
      <c r="AF18" s="59" t="s">
        <v>73</v>
      </c>
      <c r="AG18" s="71" t="s">
        <v>61</v>
      </c>
      <c r="AH18" s="185">
        <v>1</v>
      </c>
      <c r="AI18" s="59" t="s">
        <v>73</v>
      </c>
      <c r="AJ18" s="59" t="s">
        <v>61</v>
      </c>
      <c r="AK18" s="973"/>
      <c r="AL18" s="992"/>
      <c r="AM18" s="992"/>
      <c r="AN18" s="874"/>
      <c r="AO18" s="1066"/>
      <c r="AP18" s="1061"/>
      <c r="AQ18" s="874"/>
      <c r="AR18" s="109"/>
      <c r="AS18" s="780"/>
      <c r="AT18" s="780"/>
      <c r="AU18" s="780"/>
      <c r="AV18" s="780"/>
      <c r="AW18" s="780"/>
      <c r="AX18" s="780"/>
      <c r="AY18" s="783"/>
      <c r="AZ18" s="72" t="s">
        <v>181</v>
      </c>
      <c r="BA18" s="72" t="s">
        <v>182</v>
      </c>
      <c r="BB18" s="780"/>
      <c r="BD18" s="632" t="s">
        <v>81</v>
      </c>
      <c r="BE18" s="611" t="s">
        <v>215</v>
      </c>
      <c r="BF18" s="1139"/>
    </row>
    <row r="19" spans="2:58" ht="60.75">
      <c r="B19" s="1132"/>
      <c r="C19" s="723"/>
      <c r="D19" s="723"/>
      <c r="E19" s="935" t="s">
        <v>165</v>
      </c>
      <c r="F19" s="935" t="s">
        <v>59</v>
      </c>
      <c r="G19" s="935"/>
      <c r="H19" s="935" t="s">
        <v>61</v>
      </c>
      <c r="I19" s="935" t="s">
        <v>61</v>
      </c>
      <c r="J19" s="935" t="s">
        <v>167</v>
      </c>
      <c r="K19" s="935" t="s">
        <v>63</v>
      </c>
      <c r="L19" s="130"/>
      <c r="M19" s="1099"/>
      <c r="N19" s="68" t="s">
        <v>169</v>
      </c>
      <c r="O19" s="591" t="s">
        <v>216</v>
      </c>
      <c r="P19" s="589" t="s">
        <v>217</v>
      </c>
      <c r="Q19" s="67">
        <v>0.12</v>
      </c>
      <c r="R19" s="4">
        <v>44378</v>
      </c>
      <c r="S19" s="4">
        <v>44469</v>
      </c>
      <c r="T19" s="67">
        <v>0</v>
      </c>
      <c r="U19" s="67">
        <v>0</v>
      </c>
      <c r="V19" s="67">
        <v>1</v>
      </c>
      <c r="W19" s="67">
        <v>1</v>
      </c>
      <c r="X19" s="109"/>
      <c r="Y19" s="543">
        <v>0</v>
      </c>
      <c r="Z19" s="69" t="s">
        <v>86</v>
      </c>
      <c r="AA19" s="69" t="s">
        <v>61</v>
      </c>
      <c r="AB19" s="541">
        <v>0</v>
      </c>
      <c r="AC19" s="69" t="s">
        <v>86</v>
      </c>
      <c r="AD19" s="69" t="s">
        <v>61</v>
      </c>
      <c r="AE19" s="185">
        <v>1</v>
      </c>
      <c r="AF19" s="71" t="s">
        <v>218</v>
      </c>
      <c r="AG19" s="71" t="s">
        <v>219</v>
      </c>
      <c r="AH19" s="185">
        <v>1</v>
      </c>
      <c r="AI19" s="71" t="s">
        <v>73</v>
      </c>
      <c r="AJ19" s="71" t="s">
        <v>61</v>
      </c>
      <c r="AK19" s="973"/>
      <c r="AL19" s="992"/>
      <c r="AM19" s="992"/>
      <c r="AN19" s="874"/>
      <c r="AO19" s="1066"/>
      <c r="AP19" s="1061"/>
      <c r="AQ19" s="874"/>
      <c r="AR19" s="109"/>
      <c r="AS19" s="780"/>
      <c r="AT19" s="780"/>
      <c r="AU19" s="780"/>
      <c r="AV19" s="780"/>
      <c r="AW19" s="780"/>
      <c r="AX19" s="780"/>
      <c r="AY19" s="783"/>
      <c r="AZ19" s="72" t="s">
        <v>181</v>
      </c>
      <c r="BA19" s="72" t="s">
        <v>182</v>
      </c>
      <c r="BB19" s="780"/>
      <c r="BD19" s="632" t="s">
        <v>81</v>
      </c>
      <c r="BE19" s="611" t="s">
        <v>220</v>
      </c>
      <c r="BF19" s="1139"/>
    </row>
    <row r="20" spans="2:58" ht="60.75">
      <c r="B20" s="1132"/>
      <c r="C20" s="723"/>
      <c r="D20" s="723"/>
      <c r="E20" s="935" t="s">
        <v>165</v>
      </c>
      <c r="F20" s="935" t="s">
        <v>59</v>
      </c>
      <c r="G20" s="935"/>
      <c r="H20" s="935" t="s">
        <v>61</v>
      </c>
      <c r="I20" s="935" t="s">
        <v>61</v>
      </c>
      <c r="J20" s="935" t="s">
        <v>167</v>
      </c>
      <c r="K20" s="935" t="s">
        <v>63</v>
      </c>
      <c r="L20" s="130"/>
      <c r="M20" s="1099"/>
      <c r="N20" s="68" t="s">
        <v>169</v>
      </c>
      <c r="O20" s="591" t="s">
        <v>221</v>
      </c>
      <c r="P20" s="589" t="s">
        <v>222</v>
      </c>
      <c r="Q20" s="67">
        <v>0.14000000000000001</v>
      </c>
      <c r="R20" s="4">
        <v>44470</v>
      </c>
      <c r="S20" s="4">
        <v>44561</v>
      </c>
      <c r="T20" s="67">
        <v>0</v>
      </c>
      <c r="U20" s="67">
        <v>0</v>
      </c>
      <c r="V20" s="67">
        <v>0</v>
      </c>
      <c r="W20" s="67">
        <v>1</v>
      </c>
      <c r="X20" s="109"/>
      <c r="Y20" s="543">
        <v>0</v>
      </c>
      <c r="Z20" s="69" t="s">
        <v>86</v>
      </c>
      <c r="AA20" s="69" t="s">
        <v>61</v>
      </c>
      <c r="AB20" s="541">
        <v>0</v>
      </c>
      <c r="AC20" s="69" t="s">
        <v>86</v>
      </c>
      <c r="AD20" s="69" t="s">
        <v>61</v>
      </c>
      <c r="AE20" s="185">
        <v>0</v>
      </c>
      <c r="AF20" s="71" t="s">
        <v>223</v>
      </c>
      <c r="AG20" s="71" t="s">
        <v>61</v>
      </c>
      <c r="AH20" s="185">
        <v>1</v>
      </c>
      <c r="AI20" s="71" t="s">
        <v>224</v>
      </c>
      <c r="AJ20" s="71" t="s">
        <v>225</v>
      </c>
      <c r="AK20" s="973"/>
      <c r="AL20" s="992"/>
      <c r="AM20" s="992"/>
      <c r="AN20" s="874"/>
      <c r="AO20" s="1066"/>
      <c r="AP20" s="1061"/>
      <c r="AQ20" s="874"/>
      <c r="AR20" s="109"/>
      <c r="AS20" s="780"/>
      <c r="AT20" s="780"/>
      <c r="AU20" s="780"/>
      <c r="AV20" s="781"/>
      <c r="AW20" s="781"/>
      <c r="AX20" s="781"/>
      <c r="AY20" s="784"/>
      <c r="AZ20" s="72" t="s">
        <v>181</v>
      </c>
      <c r="BA20" s="72" t="s">
        <v>182</v>
      </c>
      <c r="BB20" s="781"/>
      <c r="BD20" s="632" t="s">
        <v>81</v>
      </c>
      <c r="BE20" s="611" t="s">
        <v>226</v>
      </c>
      <c r="BF20" s="1139"/>
    </row>
    <row r="21" spans="2:58" ht="101.25">
      <c r="B21" s="1132"/>
      <c r="C21" s="723"/>
      <c r="D21" s="723"/>
      <c r="E21" s="935" t="s">
        <v>165</v>
      </c>
      <c r="F21" s="935" t="s">
        <v>59</v>
      </c>
      <c r="G21" s="935"/>
      <c r="H21" s="935" t="s">
        <v>61</v>
      </c>
      <c r="I21" s="935" t="s">
        <v>61</v>
      </c>
      <c r="J21" s="935" t="s">
        <v>167</v>
      </c>
      <c r="K21" s="935" t="s">
        <v>63</v>
      </c>
      <c r="L21" s="130"/>
      <c r="M21" s="1099"/>
      <c r="N21" s="68" t="s">
        <v>169</v>
      </c>
      <c r="O21" s="591" t="s">
        <v>227</v>
      </c>
      <c r="P21" s="589" t="s">
        <v>228</v>
      </c>
      <c r="Q21" s="67">
        <v>0.16</v>
      </c>
      <c r="R21" s="4">
        <v>44228</v>
      </c>
      <c r="S21" s="4">
        <v>44347</v>
      </c>
      <c r="T21" s="67">
        <v>0.5</v>
      </c>
      <c r="U21" s="67">
        <v>1</v>
      </c>
      <c r="V21" s="67">
        <v>1</v>
      </c>
      <c r="W21" s="67">
        <v>1</v>
      </c>
      <c r="X21" s="109"/>
      <c r="Y21" s="543">
        <v>1</v>
      </c>
      <c r="Z21" s="69" t="s">
        <v>229</v>
      </c>
      <c r="AA21" s="69" t="s">
        <v>230</v>
      </c>
      <c r="AB21" s="541">
        <v>1</v>
      </c>
      <c r="AC21" s="59" t="s">
        <v>73</v>
      </c>
      <c r="AD21" s="59" t="s">
        <v>61</v>
      </c>
      <c r="AE21" s="185">
        <v>1</v>
      </c>
      <c r="AF21" s="59" t="s">
        <v>73</v>
      </c>
      <c r="AG21" s="71" t="s">
        <v>61</v>
      </c>
      <c r="AH21" s="185">
        <v>1</v>
      </c>
      <c r="AI21" s="59" t="s">
        <v>73</v>
      </c>
      <c r="AJ21" s="59" t="s">
        <v>61</v>
      </c>
      <c r="AK21" s="973"/>
      <c r="AL21" s="992"/>
      <c r="AM21" s="992"/>
      <c r="AN21" s="874"/>
      <c r="AO21" s="1066"/>
      <c r="AP21" s="1061"/>
      <c r="AQ21" s="874"/>
      <c r="AR21" s="109"/>
      <c r="AS21" s="780"/>
      <c r="AT21" s="780"/>
      <c r="AU21" s="780"/>
      <c r="AV21" s="779">
        <v>11490800</v>
      </c>
      <c r="AW21" s="779">
        <v>11490800</v>
      </c>
      <c r="AX21" s="779">
        <v>9307548</v>
      </c>
      <c r="AY21" s="785" t="s">
        <v>190</v>
      </c>
      <c r="AZ21" s="53" t="s">
        <v>191</v>
      </c>
      <c r="BA21" s="53" t="s">
        <v>192</v>
      </c>
      <c r="BB21" s="779" t="s">
        <v>193</v>
      </c>
      <c r="BD21" s="632" t="s">
        <v>81</v>
      </c>
      <c r="BE21" s="611" t="s">
        <v>231</v>
      </c>
      <c r="BF21" s="1139"/>
    </row>
    <row r="22" spans="2:58" ht="101.25">
      <c r="B22" s="1132"/>
      <c r="C22" s="723"/>
      <c r="D22" s="723"/>
      <c r="E22" s="935" t="s">
        <v>165</v>
      </c>
      <c r="F22" s="935" t="s">
        <v>59</v>
      </c>
      <c r="G22" s="935"/>
      <c r="H22" s="935" t="s">
        <v>61</v>
      </c>
      <c r="I22" s="935" t="s">
        <v>61</v>
      </c>
      <c r="J22" s="935" t="s">
        <v>167</v>
      </c>
      <c r="K22" s="935" t="s">
        <v>63</v>
      </c>
      <c r="L22" s="130"/>
      <c r="M22" s="1099"/>
      <c r="N22" s="68" t="s">
        <v>169</v>
      </c>
      <c r="O22" s="591" t="s">
        <v>232</v>
      </c>
      <c r="P22" s="589" t="s">
        <v>228</v>
      </c>
      <c r="Q22" s="67">
        <v>0.18</v>
      </c>
      <c r="R22" s="4">
        <v>44348</v>
      </c>
      <c r="S22" s="4">
        <v>44439</v>
      </c>
      <c r="T22" s="67">
        <v>0</v>
      </c>
      <c r="U22" s="67">
        <v>0.25</v>
      </c>
      <c r="V22" s="67">
        <v>1</v>
      </c>
      <c r="W22" s="67">
        <v>1</v>
      </c>
      <c r="X22" s="109"/>
      <c r="Y22" s="543">
        <v>0</v>
      </c>
      <c r="Z22" s="69" t="s">
        <v>86</v>
      </c>
      <c r="AA22" s="69" t="s">
        <v>61</v>
      </c>
      <c r="AB22" s="541">
        <v>0</v>
      </c>
      <c r="AC22" s="69" t="s">
        <v>118</v>
      </c>
      <c r="AD22" s="69" t="s">
        <v>61</v>
      </c>
      <c r="AE22" s="185">
        <v>1</v>
      </c>
      <c r="AF22" s="71" t="s">
        <v>233</v>
      </c>
      <c r="AG22" s="71" t="s">
        <v>234</v>
      </c>
      <c r="AH22" s="185">
        <v>1</v>
      </c>
      <c r="AI22" s="71" t="s">
        <v>73</v>
      </c>
      <c r="AJ22" s="71" t="s">
        <v>61</v>
      </c>
      <c r="AK22" s="973"/>
      <c r="AL22" s="992"/>
      <c r="AM22" s="992"/>
      <c r="AN22" s="874"/>
      <c r="AO22" s="1066"/>
      <c r="AP22" s="1061"/>
      <c r="AQ22" s="874"/>
      <c r="AR22" s="109"/>
      <c r="AS22" s="780"/>
      <c r="AT22" s="780"/>
      <c r="AU22" s="780"/>
      <c r="AV22" s="780"/>
      <c r="AW22" s="780"/>
      <c r="AX22" s="780"/>
      <c r="AY22" s="786"/>
      <c r="AZ22" s="53" t="s">
        <v>191</v>
      </c>
      <c r="BA22" s="53" t="s">
        <v>192</v>
      </c>
      <c r="BB22" s="780"/>
      <c r="BD22" s="632" t="s">
        <v>81</v>
      </c>
      <c r="BE22" s="611" t="s">
        <v>235</v>
      </c>
      <c r="BF22" s="1139"/>
    </row>
    <row r="23" spans="2:58" ht="101.25">
      <c r="B23" s="1132"/>
      <c r="C23" s="723"/>
      <c r="D23" s="723"/>
      <c r="E23" s="935" t="s">
        <v>165</v>
      </c>
      <c r="F23" s="935" t="s">
        <v>59</v>
      </c>
      <c r="G23" s="935"/>
      <c r="H23" s="935" t="s">
        <v>61</v>
      </c>
      <c r="I23" s="935" t="s">
        <v>61</v>
      </c>
      <c r="J23" s="935" t="s">
        <v>167</v>
      </c>
      <c r="K23" s="935" t="s">
        <v>63</v>
      </c>
      <c r="L23" s="130"/>
      <c r="M23" s="1099"/>
      <c r="N23" s="68" t="s">
        <v>169</v>
      </c>
      <c r="O23" s="591" t="s">
        <v>236</v>
      </c>
      <c r="P23" s="589" t="s">
        <v>228</v>
      </c>
      <c r="Q23" s="67">
        <v>0.2</v>
      </c>
      <c r="R23" s="4">
        <v>44440</v>
      </c>
      <c r="S23" s="4">
        <v>44561</v>
      </c>
      <c r="T23" s="67">
        <v>0</v>
      </c>
      <c r="U23" s="67">
        <v>0</v>
      </c>
      <c r="V23" s="67">
        <v>0.25</v>
      </c>
      <c r="W23" s="67">
        <v>1</v>
      </c>
      <c r="X23" s="109"/>
      <c r="Y23" s="543">
        <v>0</v>
      </c>
      <c r="Z23" s="69" t="s">
        <v>86</v>
      </c>
      <c r="AA23" s="69" t="s">
        <v>61</v>
      </c>
      <c r="AB23" s="541">
        <v>0</v>
      </c>
      <c r="AC23" s="69" t="s">
        <v>86</v>
      </c>
      <c r="AD23" s="69" t="s">
        <v>61</v>
      </c>
      <c r="AE23" s="185">
        <v>1</v>
      </c>
      <c r="AF23" s="71" t="s">
        <v>237</v>
      </c>
      <c r="AG23" s="71" t="s">
        <v>238</v>
      </c>
      <c r="AH23" s="185">
        <v>1</v>
      </c>
      <c r="AI23" s="71" t="s">
        <v>239</v>
      </c>
      <c r="AJ23" s="71" t="s">
        <v>240</v>
      </c>
      <c r="AK23" s="974"/>
      <c r="AL23" s="992"/>
      <c r="AM23" s="992"/>
      <c r="AN23" s="874"/>
      <c r="AO23" s="1067"/>
      <c r="AP23" s="1060"/>
      <c r="AQ23" s="874"/>
      <c r="AR23" s="109"/>
      <c r="AS23" s="781"/>
      <c r="AT23" s="781"/>
      <c r="AU23" s="781"/>
      <c r="AV23" s="781"/>
      <c r="AW23" s="781"/>
      <c r="AX23" s="781"/>
      <c r="AY23" s="787"/>
      <c r="AZ23" s="53" t="s">
        <v>191</v>
      </c>
      <c r="BA23" s="53" t="s">
        <v>192</v>
      </c>
      <c r="BB23" s="781"/>
      <c r="BD23" s="632" t="s">
        <v>81</v>
      </c>
      <c r="BE23" s="611" t="s">
        <v>226</v>
      </c>
      <c r="BF23" s="1139"/>
    </row>
    <row r="24" spans="2:58" ht="263.25">
      <c r="B24" s="1132"/>
      <c r="C24" s="722" t="s">
        <v>163</v>
      </c>
      <c r="D24" s="722" t="s">
        <v>241</v>
      </c>
      <c r="E24" s="936" t="s">
        <v>165</v>
      </c>
      <c r="F24" s="936" t="s">
        <v>59</v>
      </c>
      <c r="G24" s="936" t="s">
        <v>242</v>
      </c>
      <c r="H24" s="936" t="s">
        <v>61</v>
      </c>
      <c r="I24" s="936" t="s">
        <v>61</v>
      </c>
      <c r="J24" s="936" t="s">
        <v>167</v>
      </c>
      <c r="K24" s="936" t="s">
        <v>63</v>
      </c>
      <c r="L24" s="130"/>
      <c r="M24" s="1101" t="s">
        <v>243</v>
      </c>
      <c r="N24" s="65" t="s">
        <v>169</v>
      </c>
      <c r="O24" s="63" t="s">
        <v>244</v>
      </c>
      <c r="P24" s="89" t="s">
        <v>245</v>
      </c>
      <c r="Q24" s="64">
        <v>7.0000000000000007E-2</v>
      </c>
      <c r="R24" s="2">
        <v>44228</v>
      </c>
      <c r="S24" s="2">
        <v>44286</v>
      </c>
      <c r="T24" s="64">
        <v>1</v>
      </c>
      <c r="U24" s="64">
        <v>1</v>
      </c>
      <c r="V24" s="64">
        <v>1</v>
      </c>
      <c r="W24" s="64">
        <v>1</v>
      </c>
      <c r="X24" s="109"/>
      <c r="Y24" s="543">
        <v>1</v>
      </c>
      <c r="Z24" s="66" t="s">
        <v>246</v>
      </c>
      <c r="AA24" s="66" t="s">
        <v>247</v>
      </c>
      <c r="AB24" s="541">
        <v>1</v>
      </c>
      <c r="AC24" s="70" t="s">
        <v>73</v>
      </c>
      <c r="AD24" s="58" t="s">
        <v>61</v>
      </c>
      <c r="AE24" s="185">
        <v>1</v>
      </c>
      <c r="AF24" s="70" t="s">
        <v>73</v>
      </c>
      <c r="AG24" s="70" t="s">
        <v>61</v>
      </c>
      <c r="AH24" s="185">
        <v>1</v>
      </c>
      <c r="AI24" s="70" t="s">
        <v>73</v>
      </c>
      <c r="AJ24" s="58" t="s">
        <v>61</v>
      </c>
      <c r="AK24" s="972">
        <f>SUMPRODUCT(AH24:AH40,Q24:Q40)</f>
        <v>1.0000000000000004</v>
      </c>
      <c r="AL24" s="768" t="s">
        <v>248</v>
      </c>
      <c r="AM24" s="768" t="s">
        <v>249</v>
      </c>
      <c r="AN24" s="769" t="s">
        <v>250</v>
      </c>
      <c r="AO24" s="1068" t="s">
        <v>251</v>
      </c>
      <c r="AP24" s="1059" t="str">
        <f>IF(AK24&lt;1%,"Sin iniciar",IF(AK24=100%,"Terminado","En gestión"))</f>
        <v>Terminado</v>
      </c>
      <c r="AQ24" s="769" t="s">
        <v>76</v>
      </c>
      <c r="AR24" s="109"/>
      <c r="AS24" s="734"/>
      <c r="AT24" s="734"/>
      <c r="AU24" s="734"/>
      <c r="AV24" s="734">
        <v>7585999</v>
      </c>
      <c r="AW24" s="734">
        <v>11330000</v>
      </c>
      <c r="AX24" s="734">
        <v>10250999</v>
      </c>
      <c r="AY24" s="778" t="s">
        <v>180</v>
      </c>
      <c r="AZ24" s="778" t="s">
        <v>181</v>
      </c>
      <c r="BA24" s="778" t="s">
        <v>182</v>
      </c>
      <c r="BB24" s="778" t="s">
        <v>183</v>
      </c>
      <c r="BD24" s="632" t="s">
        <v>81</v>
      </c>
      <c r="BE24" s="611" t="s">
        <v>252</v>
      </c>
      <c r="BF24" s="1139" t="s">
        <v>253</v>
      </c>
    </row>
    <row r="25" spans="2:58" ht="81">
      <c r="B25" s="1132"/>
      <c r="C25" s="722"/>
      <c r="D25" s="722"/>
      <c r="E25" s="936" t="s">
        <v>165</v>
      </c>
      <c r="F25" s="936" t="s">
        <v>59</v>
      </c>
      <c r="G25" s="936"/>
      <c r="H25" s="936" t="s">
        <v>61</v>
      </c>
      <c r="I25" s="936" t="s">
        <v>61</v>
      </c>
      <c r="J25" s="936" t="s">
        <v>167</v>
      </c>
      <c r="K25" s="936" t="s">
        <v>63</v>
      </c>
      <c r="L25" s="130"/>
      <c r="M25" s="1101"/>
      <c r="N25" s="65" t="s">
        <v>169</v>
      </c>
      <c r="O25" s="63" t="s">
        <v>254</v>
      </c>
      <c r="P25" s="89" t="s">
        <v>255</v>
      </c>
      <c r="Q25" s="64">
        <v>7.0000000000000007E-2</v>
      </c>
      <c r="R25" s="2">
        <v>44228</v>
      </c>
      <c r="S25" s="2">
        <v>44286</v>
      </c>
      <c r="T25" s="64">
        <v>1</v>
      </c>
      <c r="U25" s="64">
        <v>1</v>
      </c>
      <c r="V25" s="64">
        <v>1</v>
      </c>
      <c r="W25" s="64">
        <v>1</v>
      </c>
      <c r="X25" s="109"/>
      <c r="Y25" s="543">
        <v>1</v>
      </c>
      <c r="Z25" s="66" t="s">
        <v>256</v>
      </c>
      <c r="AA25" s="66" t="s">
        <v>257</v>
      </c>
      <c r="AB25" s="541">
        <v>1</v>
      </c>
      <c r="AC25" s="70" t="s">
        <v>73</v>
      </c>
      <c r="AD25" s="58" t="s">
        <v>61</v>
      </c>
      <c r="AE25" s="185">
        <v>1</v>
      </c>
      <c r="AF25" s="70" t="s">
        <v>73</v>
      </c>
      <c r="AG25" s="70" t="s">
        <v>61</v>
      </c>
      <c r="AH25" s="185">
        <v>1</v>
      </c>
      <c r="AI25" s="70" t="s">
        <v>73</v>
      </c>
      <c r="AJ25" s="58" t="s">
        <v>61</v>
      </c>
      <c r="AK25" s="973"/>
      <c r="AL25" s="724"/>
      <c r="AM25" s="724"/>
      <c r="AN25" s="769"/>
      <c r="AO25" s="1069"/>
      <c r="AP25" s="1061"/>
      <c r="AQ25" s="769"/>
      <c r="AR25" s="109"/>
      <c r="AS25" s="734"/>
      <c r="AT25" s="734"/>
      <c r="AU25" s="734"/>
      <c r="AV25" s="734"/>
      <c r="AW25" s="734"/>
      <c r="AX25" s="734"/>
      <c r="AY25" s="778"/>
      <c r="AZ25" s="778" t="s">
        <v>181</v>
      </c>
      <c r="BA25" s="778" t="s">
        <v>182</v>
      </c>
      <c r="BB25" s="778"/>
      <c r="BD25" s="632" t="s">
        <v>81</v>
      </c>
      <c r="BE25" s="611" t="s">
        <v>258</v>
      </c>
      <c r="BF25" s="1139"/>
    </row>
    <row r="26" spans="2:58" ht="101.25">
      <c r="B26" s="1132"/>
      <c r="C26" s="722"/>
      <c r="D26" s="722"/>
      <c r="E26" s="936" t="s">
        <v>165</v>
      </c>
      <c r="F26" s="936" t="s">
        <v>59</v>
      </c>
      <c r="G26" s="936"/>
      <c r="H26" s="936" t="s">
        <v>61</v>
      </c>
      <c r="I26" s="936" t="s">
        <v>61</v>
      </c>
      <c r="J26" s="936" t="s">
        <v>167</v>
      </c>
      <c r="K26" s="936" t="s">
        <v>63</v>
      </c>
      <c r="L26" s="130"/>
      <c r="M26" s="1101"/>
      <c r="N26" s="65" t="s">
        <v>169</v>
      </c>
      <c r="O26" s="63" t="s">
        <v>259</v>
      </c>
      <c r="P26" s="89" t="s">
        <v>260</v>
      </c>
      <c r="Q26" s="64">
        <v>0.05</v>
      </c>
      <c r="R26" s="2">
        <v>44287</v>
      </c>
      <c r="S26" s="2">
        <v>44316</v>
      </c>
      <c r="T26" s="64">
        <v>0</v>
      </c>
      <c r="U26" s="64">
        <v>1</v>
      </c>
      <c r="V26" s="64">
        <v>1</v>
      </c>
      <c r="W26" s="64">
        <v>1</v>
      </c>
      <c r="X26" s="109"/>
      <c r="Y26" s="543">
        <v>0</v>
      </c>
      <c r="Z26" s="66" t="s">
        <v>86</v>
      </c>
      <c r="AA26" s="66" t="s">
        <v>61</v>
      </c>
      <c r="AB26" s="541">
        <v>1</v>
      </c>
      <c r="AC26" s="66" t="s">
        <v>261</v>
      </c>
      <c r="AD26" s="146" t="s">
        <v>262</v>
      </c>
      <c r="AE26" s="185">
        <v>1</v>
      </c>
      <c r="AF26" s="70" t="s">
        <v>73</v>
      </c>
      <c r="AG26" s="70" t="s">
        <v>61</v>
      </c>
      <c r="AH26" s="185">
        <v>1</v>
      </c>
      <c r="AI26" s="70" t="s">
        <v>73</v>
      </c>
      <c r="AJ26" s="58" t="s">
        <v>61</v>
      </c>
      <c r="AK26" s="973"/>
      <c r="AL26" s="724"/>
      <c r="AM26" s="724"/>
      <c r="AN26" s="769"/>
      <c r="AO26" s="1069"/>
      <c r="AP26" s="1061"/>
      <c r="AQ26" s="769"/>
      <c r="AR26" s="109"/>
      <c r="AS26" s="734"/>
      <c r="AT26" s="734"/>
      <c r="AU26" s="734"/>
      <c r="AV26" s="734"/>
      <c r="AW26" s="734"/>
      <c r="AX26" s="734"/>
      <c r="AY26" s="778"/>
      <c r="AZ26" s="778" t="s">
        <v>181</v>
      </c>
      <c r="BA26" s="778" t="s">
        <v>182</v>
      </c>
      <c r="BB26" s="778"/>
      <c r="BD26" s="632" t="s">
        <v>81</v>
      </c>
      <c r="BE26" s="611" t="s">
        <v>194</v>
      </c>
      <c r="BF26" s="1139"/>
    </row>
    <row r="27" spans="2:58" ht="101.25">
      <c r="B27" s="1132"/>
      <c r="C27" s="722"/>
      <c r="D27" s="722"/>
      <c r="E27" s="936" t="s">
        <v>165</v>
      </c>
      <c r="F27" s="936" t="s">
        <v>59</v>
      </c>
      <c r="G27" s="936"/>
      <c r="H27" s="936" t="s">
        <v>61</v>
      </c>
      <c r="I27" s="936" t="s">
        <v>61</v>
      </c>
      <c r="J27" s="936" t="s">
        <v>167</v>
      </c>
      <c r="K27" s="936" t="s">
        <v>63</v>
      </c>
      <c r="L27" s="130"/>
      <c r="M27" s="1101"/>
      <c r="N27" s="65" t="s">
        <v>169</v>
      </c>
      <c r="O27" s="63" t="s">
        <v>263</v>
      </c>
      <c r="P27" s="89" t="s">
        <v>264</v>
      </c>
      <c r="Q27" s="64">
        <v>0.06</v>
      </c>
      <c r="R27" s="2">
        <v>44287</v>
      </c>
      <c r="S27" s="2">
        <v>44316</v>
      </c>
      <c r="T27" s="64">
        <v>0</v>
      </c>
      <c r="U27" s="64">
        <v>1</v>
      </c>
      <c r="V27" s="64">
        <v>1</v>
      </c>
      <c r="W27" s="64">
        <v>1</v>
      </c>
      <c r="X27" s="109"/>
      <c r="Y27" s="543">
        <v>0</v>
      </c>
      <c r="Z27" s="66" t="s">
        <v>86</v>
      </c>
      <c r="AA27" s="66" t="s">
        <v>61</v>
      </c>
      <c r="AB27" s="541">
        <v>1</v>
      </c>
      <c r="AC27" s="66" t="s">
        <v>265</v>
      </c>
      <c r="AD27" s="66" t="s">
        <v>266</v>
      </c>
      <c r="AE27" s="185">
        <v>1</v>
      </c>
      <c r="AF27" s="70" t="s">
        <v>73</v>
      </c>
      <c r="AG27" s="70" t="s">
        <v>61</v>
      </c>
      <c r="AH27" s="185">
        <v>1</v>
      </c>
      <c r="AI27" s="70" t="s">
        <v>73</v>
      </c>
      <c r="AJ27" s="58" t="s">
        <v>61</v>
      </c>
      <c r="AK27" s="973"/>
      <c r="AL27" s="724"/>
      <c r="AM27" s="724"/>
      <c r="AN27" s="769"/>
      <c r="AO27" s="1069"/>
      <c r="AP27" s="1061"/>
      <c r="AQ27" s="769"/>
      <c r="AR27" s="109"/>
      <c r="AS27" s="734"/>
      <c r="AT27" s="734"/>
      <c r="AU27" s="734"/>
      <c r="AV27" s="734"/>
      <c r="AW27" s="734"/>
      <c r="AX27" s="734"/>
      <c r="AY27" s="778"/>
      <c r="AZ27" s="778" t="s">
        <v>181</v>
      </c>
      <c r="BA27" s="778" t="s">
        <v>182</v>
      </c>
      <c r="BB27" s="778"/>
      <c r="BD27" s="632" t="s">
        <v>81</v>
      </c>
      <c r="BE27" s="611" t="s">
        <v>194</v>
      </c>
      <c r="BF27" s="1139"/>
    </row>
    <row r="28" spans="2:58" ht="81">
      <c r="B28" s="1132"/>
      <c r="C28" s="722"/>
      <c r="D28" s="722"/>
      <c r="E28" s="936" t="s">
        <v>165</v>
      </c>
      <c r="F28" s="936" t="s">
        <v>59</v>
      </c>
      <c r="G28" s="936"/>
      <c r="H28" s="936" t="s">
        <v>61</v>
      </c>
      <c r="I28" s="936" t="s">
        <v>61</v>
      </c>
      <c r="J28" s="936" t="s">
        <v>167</v>
      </c>
      <c r="K28" s="936" t="s">
        <v>63</v>
      </c>
      <c r="L28" s="130"/>
      <c r="M28" s="1101"/>
      <c r="N28" s="65" t="s">
        <v>169</v>
      </c>
      <c r="O28" s="63" t="s">
        <v>267</v>
      </c>
      <c r="P28" s="89" t="s">
        <v>268</v>
      </c>
      <c r="Q28" s="64">
        <v>7.0000000000000007E-2</v>
      </c>
      <c r="R28" s="2">
        <v>44317</v>
      </c>
      <c r="S28" s="2">
        <v>44347</v>
      </c>
      <c r="T28" s="64">
        <v>0</v>
      </c>
      <c r="U28" s="64">
        <v>1</v>
      </c>
      <c r="V28" s="64">
        <v>1</v>
      </c>
      <c r="W28" s="64">
        <v>1</v>
      </c>
      <c r="X28" s="109"/>
      <c r="Y28" s="543">
        <v>0</v>
      </c>
      <c r="Z28" s="66" t="s">
        <v>86</v>
      </c>
      <c r="AA28" s="66" t="s">
        <v>61</v>
      </c>
      <c r="AB28" s="541">
        <v>1</v>
      </c>
      <c r="AC28" s="66" t="s">
        <v>269</v>
      </c>
      <c r="AD28" s="146" t="s">
        <v>270</v>
      </c>
      <c r="AE28" s="185">
        <v>1</v>
      </c>
      <c r="AF28" s="70" t="s">
        <v>73</v>
      </c>
      <c r="AG28" s="70" t="s">
        <v>61</v>
      </c>
      <c r="AH28" s="185">
        <v>1</v>
      </c>
      <c r="AI28" s="70" t="s">
        <v>73</v>
      </c>
      <c r="AJ28" s="58" t="s">
        <v>61</v>
      </c>
      <c r="AK28" s="973"/>
      <c r="AL28" s="724"/>
      <c r="AM28" s="724"/>
      <c r="AN28" s="769"/>
      <c r="AO28" s="1069"/>
      <c r="AP28" s="1061"/>
      <c r="AQ28" s="769"/>
      <c r="AR28" s="109"/>
      <c r="AS28" s="734"/>
      <c r="AT28" s="734"/>
      <c r="AU28" s="734"/>
      <c r="AV28" s="734"/>
      <c r="AW28" s="734"/>
      <c r="AX28" s="734"/>
      <c r="AY28" s="778"/>
      <c r="AZ28" s="778" t="s">
        <v>181</v>
      </c>
      <c r="BA28" s="778" t="s">
        <v>182</v>
      </c>
      <c r="BB28" s="778"/>
      <c r="BD28" s="632" t="s">
        <v>81</v>
      </c>
      <c r="BE28" s="611" t="s">
        <v>194</v>
      </c>
      <c r="BF28" s="1139"/>
    </row>
    <row r="29" spans="2:58" ht="162">
      <c r="B29" s="1132"/>
      <c r="C29" s="722"/>
      <c r="D29" s="722"/>
      <c r="E29" s="936" t="s">
        <v>165</v>
      </c>
      <c r="F29" s="936" t="s">
        <v>59</v>
      </c>
      <c r="G29" s="936"/>
      <c r="H29" s="936" t="s">
        <v>61</v>
      </c>
      <c r="I29" s="936" t="s">
        <v>61</v>
      </c>
      <c r="J29" s="936" t="s">
        <v>167</v>
      </c>
      <c r="K29" s="936" t="s">
        <v>63</v>
      </c>
      <c r="L29" s="130"/>
      <c r="M29" s="1101"/>
      <c r="N29" s="65" t="s">
        <v>169</v>
      </c>
      <c r="O29" s="63" t="s">
        <v>271</v>
      </c>
      <c r="P29" s="89" t="s">
        <v>272</v>
      </c>
      <c r="Q29" s="64">
        <v>7.0000000000000007E-2</v>
      </c>
      <c r="R29" s="2">
        <v>44348</v>
      </c>
      <c r="S29" s="2">
        <v>44377</v>
      </c>
      <c r="T29" s="64">
        <v>0</v>
      </c>
      <c r="U29" s="64">
        <v>1</v>
      </c>
      <c r="V29" s="64">
        <v>1</v>
      </c>
      <c r="W29" s="64">
        <v>1</v>
      </c>
      <c r="X29" s="109"/>
      <c r="Y29" s="543">
        <v>0</v>
      </c>
      <c r="Z29" s="66" t="s">
        <v>86</v>
      </c>
      <c r="AA29" s="66" t="s">
        <v>61</v>
      </c>
      <c r="AB29" s="541">
        <v>1</v>
      </c>
      <c r="AC29" s="66" t="s">
        <v>273</v>
      </c>
      <c r="AD29" s="66" t="s">
        <v>274</v>
      </c>
      <c r="AE29" s="185">
        <v>1</v>
      </c>
      <c r="AF29" s="70" t="s">
        <v>73</v>
      </c>
      <c r="AG29" s="70" t="s">
        <v>61</v>
      </c>
      <c r="AH29" s="185">
        <v>1</v>
      </c>
      <c r="AI29" s="70" t="s">
        <v>73</v>
      </c>
      <c r="AJ29" s="58" t="s">
        <v>61</v>
      </c>
      <c r="AK29" s="973"/>
      <c r="AL29" s="724"/>
      <c r="AM29" s="724"/>
      <c r="AN29" s="769"/>
      <c r="AO29" s="1069"/>
      <c r="AP29" s="1061"/>
      <c r="AQ29" s="769"/>
      <c r="AR29" s="109"/>
      <c r="AS29" s="734"/>
      <c r="AT29" s="734"/>
      <c r="AU29" s="734"/>
      <c r="AV29" s="734"/>
      <c r="AW29" s="734"/>
      <c r="AX29" s="734"/>
      <c r="AY29" s="778"/>
      <c r="AZ29" s="778" t="s">
        <v>181</v>
      </c>
      <c r="BA29" s="778" t="s">
        <v>182</v>
      </c>
      <c r="BB29" s="778"/>
      <c r="BD29" s="632" t="s">
        <v>81</v>
      </c>
      <c r="BE29" s="611" t="s">
        <v>194</v>
      </c>
      <c r="BF29" s="1139"/>
    </row>
    <row r="30" spans="2:58" ht="81">
      <c r="B30" s="1132"/>
      <c r="C30" s="722"/>
      <c r="D30" s="722"/>
      <c r="E30" s="936" t="s">
        <v>165</v>
      </c>
      <c r="F30" s="936" t="s">
        <v>59</v>
      </c>
      <c r="G30" s="936"/>
      <c r="H30" s="936" t="s">
        <v>61</v>
      </c>
      <c r="I30" s="936" t="s">
        <v>61</v>
      </c>
      <c r="J30" s="936" t="s">
        <v>167</v>
      </c>
      <c r="K30" s="936" t="s">
        <v>63</v>
      </c>
      <c r="L30" s="130"/>
      <c r="M30" s="1101"/>
      <c r="N30" s="65" t="s">
        <v>169</v>
      </c>
      <c r="O30" s="63" t="s">
        <v>275</v>
      </c>
      <c r="P30" s="89" t="s">
        <v>276</v>
      </c>
      <c r="Q30" s="64">
        <v>0.05</v>
      </c>
      <c r="R30" s="2">
        <v>44348</v>
      </c>
      <c r="S30" s="2">
        <v>44377</v>
      </c>
      <c r="T30" s="64">
        <v>0</v>
      </c>
      <c r="U30" s="64">
        <v>1</v>
      </c>
      <c r="V30" s="64">
        <v>1</v>
      </c>
      <c r="W30" s="64">
        <v>1</v>
      </c>
      <c r="X30" s="109"/>
      <c r="Y30" s="543">
        <v>0</v>
      </c>
      <c r="Z30" s="66" t="s">
        <v>86</v>
      </c>
      <c r="AA30" s="66" t="s">
        <v>61</v>
      </c>
      <c r="AB30" s="541">
        <v>0</v>
      </c>
      <c r="AC30" s="66" t="s">
        <v>118</v>
      </c>
      <c r="AD30" s="66" t="s">
        <v>61</v>
      </c>
      <c r="AE30" s="185">
        <v>1</v>
      </c>
      <c r="AF30" s="70" t="s">
        <v>73</v>
      </c>
      <c r="AG30" s="70" t="s">
        <v>61</v>
      </c>
      <c r="AH30" s="185">
        <v>1</v>
      </c>
      <c r="AI30" s="70" t="s">
        <v>73</v>
      </c>
      <c r="AJ30" s="58" t="s">
        <v>61</v>
      </c>
      <c r="AK30" s="973"/>
      <c r="AL30" s="724"/>
      <c r="AM30" s="724"/>
      <c r="AN30" s="769"/>
      <c r="AO30" s="1069"/>
      <c r="AP30" s="1061"/>
      <c r="AQ30" s="769"/>
      <c r="AR30" s="109"/>
      <c r="AS30" s="734"/>
      <c r="AT30" s="734"/>
      <c r="AU30" s="734"/>
      <c r="AV30" s="734"/>
      <c r="AW30" s="734"/>
      <c r="AX30" s="734"/>
      <c r="AY30" s="778"/>
      <c r="AZ30" s="778" t="s">
        <v>181</v>
      </c>
      <c r="BA30" s="778" t="s">
        <v>182</v>
      </c>
      <c r="BB30" s="778"/>
      <c r="BD30" s="632" t="s">
        <v>81</v>
      </c>
      <c r="BE30" s="611" t="s">
        <v>194</v>
      </c>
      <c r="BF30" s="1139"/>
    </row>
    <row r="31" spans="2:58" ht="81">
      <c r="B31" s="1132"/>
      <c r="C31" s="722"/>
      <c r="D31" s="722"/>
      <c r="E31" s="936" t="s">
        <v>165</v>
      </c>
      <c r="F31" s="936" t="s">
        <v>59</v>
      </c>
      <c r="G31" s="936"/>
      <c r="H31" s="936" t="s">
        <v>61</v>
      </c>
      <c r="I31" s="936" t="s">
        <v>61</v>
      </c>
      <c r="J31" s="936" t="s">
        <v>167</v>
      </c>
      <c r="K31" s="936" t="s">
        <v>63</v>
      </c>
      <c r="L31" s="130"/>
      <c r="M31" s="1101"/>
      <c r="N31" s="65" t="s">
        <v>169</v>
      </c>
      <c r="O31" s="63" t="s">
        <v>277</v>
      </c>
      <c r="P31" s="89" t="s">
        <v>278</v>
      </c>
      <c r="Q31" s="64">
        <v>0.05</v>
      </c>
      <c r="R31" s="2">
        <v>44378</v>
      </c>
      <c r="S31" s="2">
        <v>44408</v>
      </c>
      <c r="T31" s="64">
        <v>0</v>
      </c>
      <c r="U31" s="64">
        <v>0</v>
      </c>
      <c r="V31" s="64">
        <v>1</v>
      </c>
      <c r="W31" s="64">
        <v>1</v>
      </c>
      <c r="X31" s="109"/>
      <c r="Y31" s="543">
        <v>0</v>
      </c>
      <c r="Z31" s="66" t="s">
        <v>86</v>
      </c>
      <c r="AA31" s="66" t="s">
        <v>61</v>
      </c>
      <c r="AB31" s="543">
        <v>0</v>
      </c>
      <c r="AC31" s="66" t="s">
        <v>86</v>
      </c>
      <c r="AD31" s="66" t="s">
        <v>61</v>
      </c>
      <c r="AE31" s="185">
        <v>1</v>
      </c>
      <c r="AF31" s="70" t="s">
        <v>279</v>
      </c>
      <c r="AG31" s="70" t="s">
        <v>280</v>
      </c>
      <c r="AH31" s="185">
        <v>1</v>
      </c>
      <c r="AI31" s="70" t="s">
        <v>73</v>
      </c>
      <c r="AJ31" s="58" t="s">
        <v>61</v>
      </c>
      <c r="AK31" s="973"/>
      <c r="AL31" s="724"/>
      <c r="AM31" s="724"/>
      <c r="AN31" s="769"/>
      <c r="AO31" s="1069"/>
      <c r="AP31" s="1061"/>
      <c r="AQ31" s="769"/>
      <c r="AR31" s="109"/>
      <c r="AS31" s="734"/>
      <c r="AT31" s="734"/>
      <c r="AU31" s="734"/>
      <c r="AV31" s="734"/>
      <c r="AW31" s="734"/>
      <c r="AX31" s="734"/>
      <c r="AY31" s="778"/>
      <c r="AZ31" s="778" t="s">
        <v>181</v>
      </c>
      <c r="BA31" s="778" t="s">
        <v>182</v>
      </c>
      <c r="BB31" s="778"/>
      <c r="BD31" s="632" t="s">
        <v>81</v>
      </c>
      <c r="BE31" s="611" t="s">
        <v>281</v>
      </c>
      <c r="BF31" s="1139"/>
    </row>
    <row r="32" spans="2:58" ht="101.25">
      <c r="B32" s="1132"/>
      <c r="C32" s="722"/>
      <c r="D32" s="722"/>
      <c r="E32" s="936" t="s">
        <v>165</v>
      </c>
      <c r="F32" s="936" t="s">
        <v>59</v>
      </c>
      <c r="G32" s="936"/>
      <c r="H32" s="936" t="s">
        <v>61</v>
      </c>
      <c r="I32" s="936" t="s">
        <v>61</v>
      </c>
      <c r="J32" s="936" t="s">
        <v>167</v>
      </c>
      <c r="K32" s="936" t="s">
        <v>63</v>
      </c>
      <c r="L32" s="130"/>
      <c r="M32" s="1101"/>
      <c r="N32" s="65" t="s">
        <v>169</v>
      </c>
      <c r="O32" s="63" t="s">
        <v>282</v>
      </c>
      <c r="P32" s="89" t="s">
        <v>283</v>
      </c>
      <c r="Q32" s="64">
        <v>0.06</v>
      </c>
      <c r="R32" s="2">
        <v>44378</v>
      </c>
      <c r="S32" s="2">
        <v>44408</v>
      </c>
      <c r="T32" s="64">
        <v>0</v>
      </c>
      <c r="U32" s="64">
        <v>0</v>
      </c>
      <c r="V32" s="64">
        <v>1</v>
      </c>
      <c r="W32" s="64">
        <v>1</v>
      </c>
      <c r="X32" s="109"/>
      <c r="Y32" s="543">
        <v>0</v>
      </c>
      <c r="Z32" s="66" t="s">
        <v>86</v>
      </c>
      <c r="AA32" s="66" t="s">
        <v>61</v>
      </c>
      <c r="AB32" s="543">
        <v>0</v>
      </c>
      <c r="AC32" s="66" t="s">
        <v>86</v>
      </c>
      <c r="AD32" s="66" t="s">
        <v>61</v>
      </c>
      <c r="AE32" s="185">
        <v>1</v>
      </c>
      <c r="AF32" s="70" t="s">
        <v>284</v>
      </c>
      <c r="AG32" s="70" t="s">
        <v>285</v>
      </c>
      <c r="AH32" s="185">
        <v>1</v>
      </c>
      <c r="AI32" s="70" t="s">
        <v>73</v>
      </c>
      <c r="AJ32" s="58" t="s">
        <v>61</v>
      </c>
      <c r="AK32" s="973"/>
      <c r="AL32" s="724"/>
      <c r="AM32" s="724"/>
      <c r="AN32" s="769"/>
      <c r="AO32" s="1069"/>
      <c r="AP32" s="1061"/>
      <c r="AQ32" s="769"/>
      <c r="AR32" s="109"/>
      <c r="AS32" s="734"/>
      <c r="AT32" s="734"/>
      <c r="AU32" s="734"/>
      <c r="AV32" s="797"/>
      <c r="AW32" s="790"/>
      <c r="AX32" s="790"/>
      <c r="AY32" s="790" t="s">
        <v>190</v>
      </c>
      <c r="AZ32" s="790" t="s">
        <v>191</v>
      </c>
      <c r="BA32" s="790" t="s">
        <v>192</v>
      </c>
      <c r="BB32" s="790" t="s">
        <v>193</v>
      </c>
      <c r="BD32" s="632" t="s">
        <v>81</v>
      </c>
      <c r="BE32" s="611" t="s">
        <v>281</v>
      </c>
      <c r="BF32" s="1139"/>
    </row>
    <row r="33" spans="2:58" ht="60.75">
      <c r="B33" s="1132"/>
      <c r="C33" s="722"/>
      <c r="D33" s="722"/>
      <c r="E33" s="936" t="s">
        <v>165</v>
      </c>
      <c r="F33" s="936" t="s">
        <v>59</v>
      </c>
      <c r="G33" s="936"/>
      <c r="H33" s="936" t="s">
        <v>61</v>
      </c>
      <c r="I33" s="936" t="s">
        <v>61</v>
      </c>
      <c r="J33" s="936" t="s">
        <v>167</v>
      </c>
      <c r="K33" s="936" t="s">
        <v>63</v>
      </c>
      <c r="L33" s="130"/>
      <c r="M33" s="1101"/>
      <c r="N33" s="65" t="s">
        <v>169</v>
      </c>
      <c r="O33" s="63" t="s">
        <v>286</v>
      </c>
      <c r="P33" s="89" t="s">
        <v>287</v>
      </c>
      <c r="Q33" s="64">
        <v>7.0000000000000007E-2</v>
      </c>
      <c r="R33" s="2">
        <v>44409</v>
      </c>
      <c r="S33" s="2">
        <v>44439</v>
      </c>
      <c r="T33" s="64">
        <v>0</v>
      </c>
      <c r="U33" s="64">
        <v>0</v>
      </c>
      <c r="V33" s="64">
        <v>1</v>
      </c>
      <c r="W33" s="64">
        <v>1</v>
      </c>
      <c r="X33" s="109"/>
      <c r="Y33" s="543">
        <v>0</v>
      </c>
      <c r="Z33" s="66" t="s">
        <v>86</v>
      </c>
      <c r="AA33" s="66" t="s">
        <v>61</v>
      </c>
      <c r="AB33" s="543">
        <v>0</v>
      </c>
      <c r="AC33" s="66" t="s">
        <v>86</v>
      </c>
      <c r="AD33" s="66" t="s">
        <v>61</v>
      </c>
      <c r="AE33" s="185">
        <v>1</v>
      </c>
      <c r="AF33" s="70" t="s">
        <v>288</v>
      </c>
      <c r="AG33" s="70" t="s">
        <v>289</v>
      </c>
      <c r="AH33" s="185">
        <v>1</v>
      </c>
      <c r="AI33" s="70" t="s">
        <v>73</v>
      </c>
      <c r="AJ33" s="58" t="s">
        <v>61</v>
      </c>
      <c r="AK33" s="973"/>
      <c r="AL33" s="724"/>
      <c r="AM33" s="724"/>
      <c r="AN33" s="769"/>
      <c r="AO33" s="1069"/>
      <c r="AP33" s="1061"/>
      <c r="AQ33" s="769"/>
      <c r="AR33" s="109"/>
      <c r="AS33" s="734"/>
      <c r="AT33" s="734"/>
      <c r="AU33" s="734"/>
      <c r="AV33" s="797"/>
      <c r="AW33" s="790"/>
      <c r="AX33" s="790"/>
      <c r="AY33" s="790" t="s">
        <v>190</v>
      </c>
      <c r="AZ33" s="790" t="s">
        <v>191</v>
      </c>
      <c r="BA33" s="790" t="s">
        <v>192</v>
      </c>
      <c r="BB33" s="790"/>
      <c r="BD33" s="632" t="s">
        <v>81</v>
      </c>
      <c r="BE33" s="611" t="s">
        <v>281</v>
      </c>
      <c r="BF33" s="1139"/>
    </row>
    <row r="34" spans="2:58" ht="81">
      <c r="B34" s="1132"/>
      <c r="C34" s="722"/>
      <c r="D34" s="722"/>
      <c r="E34" s="936" t="s">
        <v>165</v>
      </c>
      <c r="F34" s="936" t="s">
        <v>59</v>
      </c>
      <c r="G34" s="936"/>
      <c r="H34" s="936" t="s">
        <v>61</v>
      </c>
      <c r="I34" s="936" t="s">
        <v>61</v>
      </c>
      <c r="J34" s="936" t="s">
        <v>167</v>
      </c>
      <c r="K34" s="936" t="s">
        <v>63</v>
      </c>
      <c r="L34" s="130"/>
      <c r="M34" s="1101"/>
      <c r="N34" s="65" t="s">
        <v>169</v>
      </c>
      <c r="O34" s="63" t="s">
        <v>290</v>
      </c>
      <c r="P34" s="89" t="s">
        <v>291</v>
      </c>
      <c r="Q34" s="64">
        <v>0.05</v>
      </c>
      <c r="R34" s="2">
        <v>44440</v>
      </c>
      <c r="S34" s="2">
        <v>44469</v>
      </c>
      <c r="T34" s="64">
        <v>0</v>
      </c>
      <c r="U34" s="64">
        <v>0</v>
      </c>
      <c r="V34" s="64">
        <v>1</v>
      </c>
      <c r="W34" s="64">
        <v>1</v>
      </c>
      <c r="X34" s="109"/>
      <c r="Y34" s="543">
        <v>0</v>
      </c>
      <c r="Z34" s="66" t="s">
        <v>86</v>
      </c>
      <c r="AA34" s="66" t="s">
        <v>61</v>
      </c>
      <c r="AB34" s="543">
        <v>0</v>
      </c>
      <c r="AC34" s="66" t="s">
        <v>86</v>
      </c>
      <c r="AD34" s="66" t="s">
        <v>61</v>
      </c>
      <c r="AE34" s="185">
        <v>1</v>
      </c>
      <c r="AF34" s="70" t="s">
        <v>292</v>
      </c>
      <c r="AG34" s="70" t="s">
        <v>293</v>
      </c>
      <c r="AH34" s="185">
        <v>1</v>
      </c>
      <c r="AI34" s="70" t="s">
        <v>73</v>
      </c>
      <c r="AJ34" s="58" t="s">
        <v>61</v>
      </c>
      <c r="AK34" s="973"/>
      <c r="AL34" s="724"/>
      <c r="AM34" s="724"/>
      <c r="AN34" s="769"/>
      <c r="AO34" s="1069"/>
      <c r="AP34" s="1061"/>
      <c r="AQ34" s="769"/>
      <c r="AR34" s="109"/>
      <c r="AS34" s="734"/>
      <c r="AT34" s="734"/>
      <c r="AU34" s="734"/>
      <c r="AV34" s="797"/>
      <c r="AW34" s="790"/>
      <c r="AX34" s="790"/>
      <c r="AY34" s="790" t="s">
        <v>190</v>
      </c>
      <c r="AZ34" s="790" t="s">
        <v>191</v>
      </c>
      <c r="BA34" s="790" t="s">
        <v>192</v>
      </c>
      <c r="BB34" s="790"/>
      <c r="BD34" s="632" t="s">
        <v>81</v>
      </c>
      <c r="BE34" s="611" t="s">
        <v>281</v>
      </c>
      <c r="BF34" s="1139"/>
    </row>
    <row r="35" spans="2:58" ht="60.75">
      <c r="B35" s="1132"/>
      <c r="C35" s="722"/>
      <c r="D35" s="722"/>
      <c r="E35" s="936" t="s">
        <v>165</v>
      </c>
      <c r="F35" s="936" t="s">
        <v>59</v>
      </c>
      <c r="G35" s="936"/>
      <c r="H35" s="936" t="s">
        <v>61</v>
      </c>
      <c r="I35" s="936" t="s">
        <v>61</v>
      </c>
      <c r="J35" s="936" t="s">
        <v>167</v>
      </c>
      <c r="K35" s="936" t="s">
        <v>63</v>
      </c>
      <c r="L35" s="130"/>
      <c r="M35" s="1101"/>
      <c r="N35" s="65" t="s">
        <v>169</v>
      </c>
      <c r="O35" s="63" t="s">
        <v>294</v>
      </c>
      <c r="P35" s="89" t="s">
        <v>295</v>
      </c>
      <c r="Q35" s="64">
        <v>0.05</v>
      </c>
      <c r="R35" s="2">
        <v>44440</v>
      </c>
      <c r="S35" s="2">
        <v>44469</v>
      </c>
      <c r="T35" s="64">
        <v>0</v>
      </c>
      <c r="U35" s="64">
        <v>0</v>
      </c>
      <c r="V35" s="64">
        <v>0</v>
      </c>
      <c r="W35" s="64">
        <v>1</v>
      </c>
      <c r="X35" s="109"/>
      <c r="Y35" s="543">
        <v>0</v>
      </c>
      <c r="Z35" s="66" t="s">
        <v>86</v>
      </c>
      <c r="AA35" s="66" t="s">
        <v>61</v>
      </c>
      <c r="AB35" s="543">
        <v>0</v>
      </c>
      <c r="AC35" s="66" t="s">
        <v>86</v>
      </c>
      <c r="AD35" s="66" t="s">
        <v>61</v>
      </c>
      <c r="AE35" s="185">
        <v>1</v>
      </c>
      <c r="AF35" s="70" t="s">
        <v>296</v>
      </c>
      <c r="AG35" s="70" t="s">
        <v>297</v>
      </c>
      <c r="AH35" s="185">
        <v>1</v>
      </c>
      <c r="AI35" s="70" t="s">
        <v>73</v>
      </c>
      <c r="AJ35" s="58" t="s">
        <v>61</v>
      </c>
      <c r="AK35" s="973"/>
      <c r="AL35" s="724"/>
      <c r="AM35" s="724"/>
      <c r="AN35" s="769"/>
      <c r="AO35" s="1069"/>
      <c r="AP35" s="1061"/>
      <c r="AQ35" s="769"/>
      <c r="AR35" s="109"/>
      <c r="AS35" s="734"/>
      <c r="AT35" s="734"/>
      <c r="AU35" s="734"/>
      <c r="AV35" s="797"/>
      <c r="AW35" s="790"/>
      <c r="AX35" s="790"/>
      <c r="AY35" s="790" t="s">
        <v>190</v>
      </c>
      <c r="AZ35" s="790" t="s">
        <v>191</v>
      </c>
      <c r="BA35" s="790" t="s">
        <v>192</v>
      </c>
      <c r="BB35" s="790"/>
      <c r="BD35" s="632" t="s">
        <v>81</v>
      </c>
      <c r="BE35" s="611" t="s">
        <v>281</v>
      </c>
      <c r="BF35" s="1139"/>
    </row>
    <row r="36" spans="2:58" ht="60.75">
      <c r="B36" s="1132"/>
      <c r="C36" s="722"/>
      <c r="D36" s="722"/>
      <c r="E36" s="936" t="s">
        <v>165</v>
      </c>
      <c r="F36" s="936" t="s">
        <v>59</v>
      </c>
      <c r="G36" s="936"/>
      <c r="H36" s="936" t="s">
        <v>61</v>
      </c>
      <c r="I36" s="936" t="s">
        <v>61</v>
      </c>
      <c r="J36" s="936" t="s">
        <v>167</v>
      </c>
      <c r="K36" s="936" t="s">
        <v>63</v>
      </c>
      <c r="L36" s="130"/>
      <c r="M36" s="1101"/>
      <c r="N36" s="65" t="s">
        <v>169</v>
      </c>
      <c r="O36" s="63" t="s">
        <v>298</v>
      </c>
      <c r="P36" s="89" t="s">
        <v>299</v>
      </c>
      <c r="Q36" s="64">
        <v>0.05</v>
      </c>
      <c r="R36" s="2">
        <v>44470</v>
      </c>
      <c r="S36" s="2">
        <v>44500</v>
      </c>
      <c r="T36" s="64">
        <v>0</v>
      </c>
      <c r="U36" s="64">
        <v>0</v>
      </c>
      <c r="V36" s="64">
        <v>0</v>
      </c>
      <c r="W36" s="64">
        <v>1</v>
      </c>
      <c r="X36" s="109"/>
      <c r="Y36" s="543">
        <v>0</v>
      </c>
      <c r="Z36" s="66" t="s">
        <v>86</v>
      </c>
      <c r="AA36" s="66" t="s">
        <v>61</v>
      </c>
      <c r="AB36" s="543">
        <v>0</v>
      </c>
      <c r="AC36" s="66" t="s">
        <v>86</v>
      </c>
      <c r="AD36" s="66" t="s">
        <v>61</v>
      </c>
      <c r="AE36" s="185">
        <v>0</v>
      </c>
      <c r="AF36" s="70" t="s">
        <v>86</v>
      </c>
      <c r="AG36" s="70" t="s">
        <v>61</v>
      </c>
      <c r="AH36" s="185">
        <v>1</v>
      </c>
      <c r="AI36" s="70" t="s">
        <v>300</v>
      </c>
      <c r="AJ36" s="70" t="s">
        <v>301</v>
      </c>
      <c r="AK36" s="973"/>
      <c r="AL36" s="724"/>
      <c r="AM36" s="724"/>
      <c r="AN36" s="769"/>
      <c r="AO36" s="1069"/>
      <c r="AP36" s="1061"/>
      <c r="AQ36" s="769"/>
      <c r="AR36" s="109"/>
      <c r="AS36" s="734"/>
      <c r="AT36" s="734"/>
      <c r="AU36" s="734"/>
      <c r="AV36" s="797"/>
      <c r="AW36" s="790"/>
      <c r="AX36" s="790"/>
      <c r="AY36" s="790" t="s">
        <v>190</v>
      </c>
      <c r="AZ36" s="790" t="s">
        <v>191</v>
      </c>
      <c r="BA36" s="790" t="s">
        <v>192</v>
      </c>
      <c r="BB36" s="790"/>
      <c r="BD36" s="632" t="s">
        <v>81</v>
      </c>
      <c r="BE36" s="611" t="s">
        <v>302</v>
      </c>
      <c r="BF36" s="1139"/>
    </row>
    <row r="37" spans="2:58" ht="81">
      <c r="B37" s="1132"/>
      <c r="C37" s="722"/>
      <c r="D37" s="722"/>
      <c r="E37" s="936" t="s">
        <v>165</v>
      </c>
      <c r="F37" s="936" t="s">
        <v>59</v>
      </c>
      <c r="G37" s="936"/>
      <c r="H37" s="936" t="s">
        <v>61</v>
      </c>
      <c r="I37" s="936" t="s">
        <v>61</v>
      </c>
      <c r="J37" s="936" t="s">
        <v>167</v>
      </c>
      <c r="K37" s="936" t="s">
        <v>63</v>
      </c>
      <c r="L37" s="130"/>
      <c r="M37" s="1101"/>
      <c r="N37" s="65" t="s">
        <v>169</v>
      </c>
      <c r="O37" s="63" t="s">
        <v>303</v>
      </c>
      <c r="P37" s="89" t="s">
        <v>304</v>
      </c>
      <c r="Q37" s="64">
        <v>0.06</v>
      </c>
      <c r="R37" s="2">
        <v>44470</v>
      </c>
      <c r="S37" s="2">
        <v>44500</v>
      </c>
      <c r="T37" s="64">
        <v>0</v>
      </c>
      <c r="U37" s="64">
        <v>0</v>
      </c>
      <c r="V37" s="64">
        <v>0</v>
      </c>
      <c r="W37" s="64">
        <v>1</v>
      </c>
      <c r="X37" s="109"/>
      <c r="Y37" s="543">
        <v>0</v>
      </c>
      <c r="Z37" s="66" t="s">
        <v>86</v>
      </c>
      <c r="AA37" s="66" t="s">
        <v>61</v>
      </c>
      <c r="AB37" s="543">
        <v>0</v>
      </c>
      <c r="AC37" s="66" t="s">
        <v>86</v>
      </c>
      <c r="AD37" s="66" t="s">
        <v>61</v>
      </c>
      <c r="AE37" s="185">
        <v>0</v>
      </c>
      <c r="AF37" s="70" t="s">
        <v>86</v>
      </c>
      <c r="AG37" s="70" t="s">
        <v>61</v>
      </c>
      <c r="AH37" s="185">
        <v>1</v>
      </c>
      <c r="AI37" s="70" t="s">
        <v>305</v>
      </c>
      <c r="AJ37" s="70" t="s">
        <v>306</v>
      </c>
      <c r="AK37" s="973"/>
      <c r="AL37" s="724"/>
      <c r="AM37" s="724"/>
      <c r="AN37" s="769"/>
      <c r="AO37" s="1069"/>
      <c r="AP37" s="1061"/>
      <c r="AQ37" s="769"/>
      <c r="AR37" s="109"/>
      <c r="AS37" s="734"/>
      <c r="AT37" s="734"/>
      <c r="AU37" s="734"/>
      <c r="AV37" s="797"/>
      <c r="AW37" s="790"/>
      <c r="AX37" s="790"/>
      <c r="AY37" s="790" t="s">
        <v>190</v>
      </c>
      <c r="AZ37" s="790" t="s">
        <v>191</v>
      </c>
      <c r="BA37" s="790" t="s">
        <v>192</v>
      </c>
      <c r="BB37" s="790"/>
      <c r="BD37" s="632" t="s">
        <v>81</v>
      </c>
      <c r="BE37" s="611" t="s">
        <v>302</v>
      </c>
      <c r="BF37" s="1139"/>
    </row>
    <row r="38" spans="2:58" ht="60.75">
      <c r="B38" s="1132"/>
      <c r="C38" s="722"/>
      <c r="D38" s="722"/>
      <c r="E38" s="936" t="s">
        <v>165</v>
      </c>
      <c r="F38" s="936" t="s">
        <v>59</v>
      </c>
      <c r="G38" s="936"/>
      <c r="H38" s="936" t="s">
        <v>61</v>
      </c>
      <c r="I38" s="936" t="s">
        <v>61</v>
      </c>
      <c r="J38" s="936" t="s">
        <v>167</v>
      </c>
      <c r="K38" s="936" t="s">
        <v>63</v>
      </c>
      <c r="L38" s="130"/>
      <c r="M38" s="1101"/>
      <c r="N38" s="65" t="s">
        <v>169</v>
      </c>
      <c r="O38" s="63" t="s">
        <v>307</v>
      </c>
      <c r="P38" s="89" t="s">
        <v>308</v>
      </c>
      <c r="Q38" s="64">
        <v>7.0000000000000007E-2</v>
      </c>
      <c r="R38" s="2">
        <v>44501</v>
      </c>
      <c r="S38" s="2">
        <v>44530</v>
      </c>
      <c r="T38" s="64">
        <v>0</v>
      </c>
      <c r="U38" s="64">
        <v>0</v>
      </c>
      <c r="V38" s="64">
        <v>0</v>
      </c>
      <c r="W38" s="64">
        <v>1</v>
      </c>
      <c r="X38" s="109"/>
      <c r="Y38" s="543">
        <v>0</v>
      </c>
      <c r="Z38" s="66" t="s">
        <v>86</v>
      </c>
      <c r="AA38" s="66" t="s">
        <v>61</v>
      </c>
      <c r="AB38" s="543">
        <v>0</v>
      </c>
      <c r="AC38" s="66" t="s">
        <v>86</v>
      </c>
      <c r="AD38" s="66" t="s">
        <v>61</v>
      </c>
      <c r="AE38" s="185">
        <v>0</v>
      </c>
      <c r="AF38" s="70" t="s">
        <v>86</v>
      </c>
      <c r="AG38" s="70" t="s">
        <v>61</v>
      </c>
      <c r="AH38" s="185">
        <v>1</v>
      </c>
      <c r="AI38" s="70" t="s">
        <v>309</v>
      </c>
      <c r="AJ38" s="70" t="s">
        <v>310</v>
      </c>
      <c r="AK38" s="973"/>
      <c r="AL38" s="724"/>
      <c r="AM38" s="724"/>
      <c r="AN38" s="769"/>
      <c r="AO38" s="1069"/>
      <c r="AP38" s="1061"/>
      <c r="AQ38" s="769"/>
      <c r="AR38" s="109"/>
      <c r="AS38" s="734"/>
      <c r="AT38" s="734"/>
      <c r="AU38" s="734"/>
      <c r="AV38" s="797"/>
      <c r="AW38" s="790"/>
      <c r="AX38" s="790"/>
      <c r="AY38" s="790" t="s">
        <v>190</v>
      </c>
      <c r="AZ38" s="790" t="s">
        <v>191</v>
      </c>
      <c r="BA38" s="790" t="s">
        <v>192</v>
      </c>
      <c r="BB38" s="790"/>
      <c r="BD38" s="632" t="s">
        <v>81</v>
      </c>
      <c r="BE38" s="611" t="s">
        <v>302</v>
      </c>
      <c r="BF38" s="1139"/>
    </row>
    <row r="39" spans="2:58" ht="121.5">
      <c r="B39" s="1132"/>
      <c r="C39" s="722"/>
      <c r="D39" s="722"/>
      <c r="E39" s="936" t="s">
        <v>165</v>
      </c>
      <c r="F39" s="936" t="s">
        <v>59</v>
      </c>
      <c r="G39" s="936"/>
      <c r="H39" s="936" t="s">
        <v>61</v>
      </c>
      <c r="I39" s="936" t="s">
        <v>61</v>
      </c>
      <c r="J39" s="936" t="s">
        <v>167</v>
      </c>
      <c r="K39" s="936" t="s">
        <v>63</v>
      </c>
      <c r="L39" s="130"/>
      <c r="M39" s="1101"/>
      <c r="N39" s="65" t="s">
        <v>169</v>
      </c>
      <c r="O39" s="63" t="s">
        <v>311</v>
      </c>
      <c r="P39" s="89" t="s">
        <v>312</v>
      </c>
      <c r="Q39" s="64">
        <v>0.05</v>
      </c>
      <c r="R39" s="2">
        <v>44515</v>
      </c>
      <c r="S39" s="2">
        <v>44545</v>
      </c>
      <c r="T39" s="64">
        <v>0</v>
      </c>
      <c r="U39" s="64">
        <v>0</v>
      </c>
      <c r="V39" s="64">
        <v>0</v>
      </c>
      <c r="W39" s="64">
        <v>1</v>
      </c>
      <c r="X39" s="109"/>
      <c r="Y39" s="543">
        <v>0</v>
      </c>
      <c r="Z39" s="66" t="s">
        <v>86</v>
      </c>
      <c r="AA39" s="66" t="s">
        <v>61</v>
      </c>
      <c r="AB39" s="543">
        <v>0</v>
      </c>
      <c r="AC39" s="66" t="s">
        <v>86</v>
      </c>
      <c r="AD39" s="66" t="s">
        <v>61</v>
      </c>
      <c r="AE39" s="185">
        <v>0</v>
      </c>
      <c r="AF39" s="70" t="s">
        <v>86</v>
      </c>
      <c r="AG39" s="70" t="s">
        <v>61</v>
      </c>
      <c r="AH39" s="185">
        <v>1</v>
      </c>
      <c r="AI39" s="70" t="s">
        <v>313</v>
      </c>
      <c r="AJ39" s="70" t="s">
        <v>314</v>
      </c>
      <c r="AK39" s="973"/>
      <c r="AL39" s="724"/>
      <c r="AM39" s="724"/>
      <c r="AN39" s="769"/>
      <c r="AO39" s="1069"/>
      <c r="AP39" s="1061"/>
      <c r="AQ39" s="769"/>
      <c r="AR39" s="109"/>
      <c r="AS39" s="734"/>
      <c r="AT39" s="734"/>
      <c r="AU39" s="734"/>
      <c r="AV39" s="797"/>
      <c r="AW39" s="790"/>
      <c r="AX39" s="790"/>
      <c r="AY39" s="790" t="s">
        <v>190</v>
      </c>
      <c r="AZ39" s="790" t="s">
        <v>191</v>
      </c>
      <c r="BA39" s="790" t="s">
        <v>192</v>
      </c>
      <c r="BB39" s="790"/>
      <c r="BD39" s="632" t="s">
        <v>81</v>
      </c>
      <c r="BE39" s="611" t="s">
        <v>302</v>
      </c>
      <c r="BF39" s="1139"/>
    </row>
    <row r="40" spans="2:58" ht="81">
      <c r="B40" s="1132"/>
      <c r="C40" s="722"/>
      <c r="D40" s="722"/>
      <c r="E40" s="936" t="s">
        <v>165</v>
      </c>
      <c r="F40" s="936" t="s">
        <v>59</v>
      </c>
      <c r="G40" s="936"/>
      <c r="H40" s="936" t="s">
        <v>61</v>
      </c>
      <c r="I40" s="936" t="s">
        <v>61</v>
      </c>
      <c r="J40" s="936" t="s">
        <v>167</v>
      </c>
      <c r="K40" s="936" t="s">
        <v>63</v>
      </c>
      <c r="L40" s="130"/>
      <c r="M40" s="1101"/>
      <c r="N40" s="65" t="s">
        <v>169</v>
      </c>
      <c r="O40" s="63" t="s">
        <v>315</v>
      </c>
      <c r="P40" s="89" t="s">
        <v>316</v>
      </c>
      <c r="Q40" s="64">
        <v>0.05</v>
      </c>
      <c r="R40" s="2">
        <v>44515</v>
      </c>
      <c r="S40" s="2">
        <v>44545</v>
      </c>
      <c r="T40" s="64">
        <v>0</v>
      </c>
      <c r="U40" s="64">
        <v>0</v>
      </c>
      <c r="V40" s="64">
        <v>0</v>
      </c>
      <c r="W40" s="64">
        <v>1</v>
      </c>
      <c r="X40" s="109"/>
      <c r="Y40" s="543">
        <v>0</v>
      </c>
      <c r="Z40" s="66" t="s">
        <v>86</v>
      </c>
      <c r="AA40" s="66" t="s">
        <v>61</v>
      </c>
      <c r="AB40" s="543">
        <v>0</v>
      </c>
      <c r="AC40" s="66" t="s">
        <v>86</v>
      </c>
      <c r="AD40" s="66" t="s">
        <v>61</v>
      </c>
      <c r="AE40" s="185">
        <v>0</v>
      </c>
      <c r="AF40" s="70" t="s">
        <v>86</v>
      </c>
      <c r="AG40" s="70" t="s">
        <v>61</v>
      </c>
      <c r="AH40" s="185">
        <v>1</v>
      </c>
      <c r="AI40" s="70" t="s">
        <v>317</v>
      </c>
      <c r="AJ40" s="70" t="s">
        <v>318</v>
      </c>
      <c r="AK40" s="974"/>
      <c r="AL40" s="724"/>
      <c r="AM40" s="724"/>
      <c r="AN40" s="769"/>
      <c r="AO40" s="1070"/>
      <c r="AP40" s="1060"/>
      <c r="AQ40" s="769"/>
      <c r="AR40" s="109"/>
      <c r="AS40" s="734"/>
      <c r="AT40" s="734"/>
      <c r="AU40" s="734"/>
      <c r="AV40" s="797"/>
      <c r="AW40" s="790"/>
      <c r="AX40" s="790"/>
      <c r="AY40" s="790" t="s">
        <v>190</v>
      </c>
      <c r="AZ40" s="790" t="s">
        <v>191</v>
      </c>
      <c r="BA40" s="790" t="s">
        <v>192</v>
      </c>
      <c r="BB40" s="790"/>
      <c r="BD40" s="632" t="s">
        <v>81</v>
      </c>
      <c r="BE40" s="611" t="s">
        <v>302</v>
      </c>
      <c r="BF40" s="1139"/>
    </row>
    <row r="41" spans="2:58" ht="202.5">
      <c r="B41" s="1132"/>
      <c r="C41" s="723" t="s">
        <v>163</v>
      </c>
      <c r="D41" s="723" t="s">
        <v>319</v>
      </c>
      <c r="E41" s="935" t="s">
        <v>165</v>
      </c>
      <c r="F41" s="935" t="s">
        <v>59</v>
      </c>
      <c r="G41" s="935" t="s">
        <v>242</v>
      </c>
      <c r="H41" s="935" t="s">
        <v>61</v>
      </c>
      <c r="I41" s="935" t="s">
        <v>61</v>
      </c>
      <c r="J41" s="935" t="s">
        <v>167</v>
      </c>
      <c r="K41" s="935" t="s">
        <v>63</v>
      </c>
      <c r="L41" s="130"/>
      <c r="M41" s="1099" t="s">
        <v>320</v>
      </c>
      <c r="N41" s="68" t="s">
        <v>169</v>
      </c>
      <c r="O41" s="591" t="s">
        <v>321</v>
      </c>
      <c r="P41" s="589" t="s">
        <v>322</v>
      </c>
      <c r="Q41" s="67">
        <v>0.5</v>
      </c>
      <c r="R41" s="4">
        <v>44228</v>
      </c>
      <c r="S41" s="4">
        <v>44561</v>
      </c>
      <c r="T41" s="67">
        <v>0.25</v>
      </c>
      <c r="U41" s="67">
        <v>0.5</v>
      </c>
      <c r="V41" s="67">
        <v>0.75</v>
      </c>
      <c r="W41" s="67">
        <v>1</v>
      </c>
      <c r="X41" s="109"/>
      <c r="Y41" s="543">
        <v>0.25</v>
      </c>
      <c r="Z41" s="69" t="s">
        <v>323</v>
      </c>
      <c r="AA41" s="69" t="s">
        <v>324</v>
      </c>
      <c r="AB41" s="543">
        <v>0.25</v>
      </c>
      <c r="AC41" s="69" t="s">
        <v>325</v>
      </c>
      <c r="AD41" s="69" t="s">
        <v>61</v>
      </c>
      <c r="AE41" s="185">
        <v>1</v>
      </c>
      <c r="AF41" s="71" t="s">
        <v>326</v>
      </c>
      <c r="AG41" s="71" t="s">
        <v>327</v>
      </c>
      <c r="AH41" s="185">
        <v>1</v>
      </c>
      <c r="AI41" s="71" t="s">
        <v>328</v>
      </c>
      <c r="AJ41" s="71" t="s">
        <v>329</v>
      </c>
      <c r="AK41" s="1022">
        <f t="shared" ref="AK41" si="5">SUMPRODUCT(AH41:AH42,Q41:Q42)</f>
        <v>1</v>
      </c>
      <c r="AL41" s="788" t="s">
        <v>330</v>
      </c>
      <c r="AM41" s="788" t="s">
        <v>331</v>
      </c>
      <c r="AN41" s="874" t="s">
        <v>332</v>
      </c>
      <c r="AO41" s="1065" t="s">
        <v>333</v>
      </c>
      <c r="AP41" s="1059" t="str">
        <f t="shared" ref="AP41:AP83" si="6">IF(AK41&lt;1%,"Sin iniciar",IF(AK41=100%,"Terminado","En gestión"))</f>
        <v>Terminado</v>
      </c>
      <c r="AQ41" s="874" t="s">
        <v>76</v>
      </c>
      <c r="AR41" s="109"/>
      <c r="AS41" s="779">
        <v>6508400</v>
      </c>
      <c r="AT41" s="779">
        <v>6508400</v>
      </c>
      <c r="AU41" s="779">
        <v>6508400</v>
      </c>
      <c r="AV41" s="50">
        <v>11330000</v>
      </c>
      <c r="AW41" s="50">
        <v>11330000</v>
      </c>
      <c r="AX41" s="50">
        <v>11330000</v>
      </c>
      <c r="AY41" s="53" t="s">
        <v>180</v>
      </c>
      <c r="AZ41" s="53" t="s">
        <v>181</v>
      </c>
      <c r="BA41" s="44" t="s">
        <v>182</v>
      </c>
      <c r="BB41" s="44" t="s">
        <v>183</v>
      </c>
      <c r="BD41" s="632" t="s">
        <v>81</v>
      </c>
      <c r="BE41" s="611" t="s">
        <v>302</v>
      </c>
      <c r="BF41" s="1139" t="s">
        <v>334</v>
      </c>
    </row>
    <row r="42" spans="2:58" ht="141.75">
      <c r="B42" s="1132"/>
      <c r="C42" s="723"/>
      <c r="D42" s="723"/>
      <c r="E42" s="935" t="s">
        <v>165</v>
      </c>
      <c r="F42" s="935" t="s">
        <v>59</v>
      </c>
      <c r="G42" s="935"/>
      <c r="H42" s="935" t="s">
        <v>61</v>
      </c>
      <c r="I42" s="935" t="s">
        <v>61</v>
      </c>
      <c r="J42" s="935" t="s">
        <v>167</v>
      </c>
      <c r="K42" s="935" t="s">
        <v>63</v>
      </c>
      <c r="L42" s="130"/>
      <c r="M42" s="1099"/>
      <c r="N42" s="68" t="s">
        <v>169</v>
      </c>
      <c r="O42" s="591" t="s">
        <v>335</v>
      </c>
      <c r="P42" s="589" t="s">
        <v>336</v>
      </c>
      <c r="Q42" s="67">
        <v>0.5</v>
      </c>
      <c r="R42" s="4">
        <v>44228</v>
      </c>
      <c r="S42" s="4">
        <v>44561</v>
      </c>
      <c r="T42" s="67">
        <v>0.25</v>
      </c>
      <c r="U42" s="67">
        <v>0.5</v>
      </c>
      <c r="V42" s="67">
        <v>0.75</v>
      </c>
      <c r="W42" s="67">
        <v>1</v>
      </c>
      <c r="X42" s="109"/>
      <c r="Y42" s="543">
        <v>0.25</v>
      </c>
      <c r="Z42" s="69" t="s">
        <v>337</v>
      </c>
      <c r="AA42" s="69" t="s">
        <v>338</v>
      </c>
      <c r="AB42" s="543">
        <v>0.25</v>
      </c>
      <c r="AC42" s="69" t="s">
        <v>118</v>
      </c>
      <c r="AD42" s="69" t="s">
        <v>61</v>
      </c>
      <c r="AE42" s="185">
        <v>1</v>
      </c>
      <c r="AF42" s="71" t="s">
        <v>339</v>
      </c>
      <c r="AG42" s="71" t="s">
        <v>340</v>
      </c>
      <c r="AH42" s="185">
        <v>1</v>
      </c>
      <c r="AI42" s="71" t="s">
        <v>73</v>
      </c>
      <c r="AJ42" s="71" t="s">
        <v>61</v>
      </c>
      <c r="AK42" s="1022"/>
      <c r="AL42" s="992"/>
      <c r="AM42" s="992"/>
      <c r="AN42" s="874"/>
      <c r="AO42" s="1067"/>
      <c r="AP42" s="1060"/>
      <c r="AQ42" s="874"/>
      <c r="AR42" s="109"/>
      <c r="AS42" s="781"/>
      <c r="AT42" s="781"/>
      <c r="AU42" s="781"/>
      <c r="AV42" s="50">
        <v>1149800</v>
      </c>
      <c r="AW42" s="50">
        <v>11330000</v>
      </c>
      <c r="AX42" s="50">
        <v>11330000</v>
      </c>
      <c r="AY42" s="53" t="s">
        <v>190</v>
      </c>
      <c r="AZ42" s="53" t="s">
        <v>191</v>
      </c>
      <c r="BA42" s="44" t="s">
        <v>192</v>
      </c>
      <c r="BB42" s="44" t="s">
        <v>193</v>
      </c>
      <c r="BD42" s="632" t="s">
        <v>81</v>
      </c>
      <c r="BE42" s="611" t="s">
        <v>302</v>
      </c>
      <c r="BF42" s="1139"/>
    </row>
    <row r="43" spans="2:58" ht="141.75">
      <c r="B43" s="1132"/>
      <c r="C43" s="722" t="s">
        <v>163</v>
      </c>
      <c r="D43" s="722" t="s">
        <v>341</v>
      </c>
      <c r="E43" s="936" t="s">
        <v>165</v>
      </c>
      <c r="F43" s="936" t="s">
        <v>59</v>
      </c>
      <c r="G43" s="936" t="s">
        <v>242</v>
      </c>
      <c r="H43" s="936" t="s">
        <v>61</v>
      </c>
      <c r="I43" s="936" t="s">
        <v>61</v>
      </c>
      <c r="J43" s="936" t="s">
        <v>167</v>
      </c>
      <c r="K43" s="936" t="s">
        <v>342</v>
      </c>
      <c r="L43" s="130"/>
      <c r="M43" s="1101" t="s">
        <v>343</v>
      </c>
      <c r="N43" s="65" t="s">
        <v>169</v>
      </c>
      <c r="O43" s="63" t="s">
        <v>344</v>
      </c>
      <c r="P43" s="89" t="s">
        <v>345</v>
      </c>
      <c r="Q43" s="64">
        <v>0.75</v>
      </c>
      <c r="R43" s="2">
        <v>44228</v>
      </c>
      <c r="S43" s="2">
        <v>44561</v>
      </c>
      <c r="T43" s="64">
        <v>0.3</v>
      </c>
      <c r="U43" s="64">
        <v>0.3</v>
      </c>
      <c r="V43" s="64">
        <v>0.65</v>
      </c>
      <c r="W43" s="64">
        <v>1</v>
      </c>
      <c r="X43" s="109"/>
      <c r="Y43" s="543">
        <v>0.3</v>
      </c>
      <c r="Z43" s="66" t="s">
        <v>346</v>
      </c>
      <c r="AA43" s="66" t="s">
        <v>175</v>
      </c>
      <c r="AB43" s="543">
        <v>0.3</v>
      </c>
      <c r="AC43" s="66" t="s">
        <v>118</v>
      </c>
      <c r="AD43" s="66" t="s">
        <v>61</v>
      </c>
      <c r="AE43" s="185">
        <v>1</v>
      </c>
      <c r="AF43" s="70" t="s">
        <v>347</v>
      </c>
      <c r="AG43" s="70" t="s">
        <v>348</v>
      </c>
      <c r="AH43" s="185">
        <v>1</v>
      </c>
      <c r="AI43" s="70" t="s">
        <v>349</v>
      </c>
      <c r="AJ43" s="70" t="s">
        <v>350</v>
      </c>
      <c r="AK43" s="1022">
        <f t="shared" ref="AK43" si="7">SUMPRODUCT(AH43:AH44,Q43:Q44)</f>
        <v>1</v>
      </c>
      <c r="AL43" s="768" t="s">
        <v>351</v>
      </c>
      <c r="AM43" s="768" t="s">
        <v>352</v>
      </c>
      <c r="AN43" s="769" t="s">
        <v>353</v>
      </c>
      <c r="AO43" s="1068" t="s">
        <v>333</v>
      </c>
      <c r="AP43" s="1059" t="str">
        <f t="shared" si="6"/>
        <v>Terminado</v>
      </c>
      <c r="AQ43" s="769" t="s">
        <v>76</v>
      </c>
      <c r="AR43" s="109"/>
      <c r="AS43" s="813">
        <v>3254200</v>
      </c>
      <c r="AT43" s="811">
        <v>1627100</v>
      </c>
      <c r="AU43" s="811">
        <v>1627100</v>
      </c>
      <c r="AV43" s="52">
        <v>274667</v>
      </c>
      <c r="AW43" s="52">
        <v>274667</v>
      </c>
      <c r="AX43" s="52">
        <v>274667</v>
      </c>
      <c r="AY43" s="54" t="s">
        <v>180</v>
      </c>
      <c r="AZ43" s="54" t="s">
        <v>181</v>
      </c>
      <c r="BA43" s="43" t="s">
        <v>182</v>
      </c>
      <c r="BB43" s="43" t="s">
        <v>183</v>
      </c>
      <c r="BD43" s="632" t="s">
        <v>81</v>
      </c>
      <c r="BE43" s="611" t="s">
        <v>302</v>
      </c>
      <c r="BF43" s="1139" t="s">
        <v>354</v>
      </c>
    </row>
    <row r="44" spans="2:58" ht="121.5">
      <c r="B44" s="1132"/>
      <c r="C44" s="724"/>
      <c r="D44" s="724"/>
      <c r="E44" s="936" t="s">
        <v>165</v>
      </c>
      <c r="F44" s="936" t="s">
        <v>59</v>
      </c>
      <c r="G44" s="936"/>
      <c r="H44" s="936" t="s">
        <v>61</v>
      </c>
      <c r="I44" s="936" t="s">
        <v>61</v>
      </c>
      <c r="J44" s="936" t="s">
        <v>167</v>
      </c>
      <c r="K44" s="936" t="s">
        <v>111</v>
      </c>
      <c r="L44" s="130"/>
      <c r="M44" s="1101"/>
      <c r="N44" s="65" t="s">
        <v>169</v>
      </c>
      <c r="O44" s="63" t="s">
        <v>355</v>
      </c>
      <c r="P44" s="89" t="s">
        <v>356</v>
      </c>
      <c r="Q44" s="64">
        <v>0.25</v>
      </c>
      <c r="R44" s="2">
        <v>44228</v>
      </c>
      <c r="S44" s="2">
        <v>44561</v>
      </c>
      <c r="T44" s="64">
        <v>0.5</v>
      </c>
      <c r="U44" s="64">
        <v>1</v>
      </c>
      <c r="V44" s="64">
        <v>1</v>
      </c>
      <c r="W44" s="64">
        <v>1</v>
      </c>
      <c r="X44" s="109"/>
      <c r="Y44" s="543">
        <v>0.5</v>
      </c>
      <c r="Z44" s="66" t="s">
        <v>357</v>
      </c>
      <c r="AA44" s="66" t="s">
        <v>175</v>
      </c>
      <c r="AB44" s="543">
        <v>1</v>
      </c>
      <c r="AC44" s="66" t="s">
        <v>357</v>
      </c>
      <c r="AD44" s="66" t="s">
        <v>358</v>
      </c>
      <c r="AE44" s="185">
        <v>1</v>
      </c>
      <c r="AF44" s="70" t="s">
        <v>73</v>
      </c>
      <c r="AG44" s="70" t="s">
        <v>61</v>
      </c>
      <c r="AH44" s="185">
        <v>1</v>
      </c>
      <c r="AI44" s="70" t="s">
        <v>73</v>
      </c>
      <c r="AJ44" s="58" t="s">
        <v>61</v>
      </c>
      <c r="AK44" s="1022"/>
      <c r="AL44" s="724"/>
      <c r="AM44" s="724"/>
      <c r="AN44" s="769"/>
      <c r="AO44" s="1071"/>
      <c r="AP44" s="1060"/>
      <c r="AQ44" s="769"/>
      <c r="AR44" s="109"/>
      <c r="AS44" s="814"/>
      <c r="AT44" s="812"/>
      <c r="AU44" s="812"/>
      <c r="AV44" s="52">
        <v>13736200</v>
      </c>
      <c r="AW44" s="52">
        <v>13736200</v>
      </c>
      <c r="AX44" s="52">
        <v>13736200</v>
      </c>
      <c r="AY44" s="54" t="s">
        <v>190</v>
      </c>
      <c r="AZ44" s="54" t="s">
        <v>191</v>
      </c>
      <c r="BA44" s="43" t="s">
        <v>192</v>
      </c>
      <c r="BB44" s="43" t="s">
        <v>193</v>
      </c>
      <c r="BD44" s="632" t="s">
        <v>81</v>
      </c>
      <c r="BE44" s="611" t="s">
        <v>302</v>
      </c>
      <c r="BF44" s="1139"/>
    </row>
    <row r="45" spans="2:58" ht="182.25">
      <c r="B45" s="1132"/>
      <c r="C45" s="704" t="s">
        <v>359</v>
      </c>
      <c r="D45" s="704" t="s">
        <v>360</v>
      </c>
      <c r="E45" s="971" t="s">
        <v>361</v>
      </c>
      <c r="F45" s="971" t="s">
        <v>362</v>
      </c>
      <c r="G45" s="971" t="s">
        <v>363</v>
      </c>
      <c r="H45" s="971" t="s">
        <v>61</v>
      </c>
      <c r="I45" s="971" t="s">
        <v>61</v>
      </c>
      <c r="J45" s="971" t="s">
        <v>364</v>
      </c>
      <c r="K45" s="971" t="s">
        <v>111</v>
      </c>
      <c r="L45" s="131"/>
      <c r="M45" s="1106" t="s">
        <v>365</v>
      </c>
      <c r="N45" s="105" t="s">
        <v>141</v>
      </c>
      <c r="O45" s="74" t="s">
        <v>366</v>
      </c>
      <c r="P45" s="105" t="s">
        <v>367</v>
      </c>
      <c r="Q45" s="75">
        <v>0.75</v>
      </c>
      <c r="R45" s="6">
        <v>44197</v>
      </c>
      <c r="S45" s="6">
        <v>44561</v>
      </c>
      <c r="T45" s="75">
        <v>0.25</v>
      </c>
      <c r="U45" s="75">
        <v>0.5</v>
      </c>
      <c r="V45" s="75">
        <v>0.75</v>
      </c>
      <c r="W45" s="75">
        <v>1</v>
      </c>
      <c r="X45" s="110"/>
      <c r="Y45" s="544">
        <v>0.25</v>
      </c>
      <c r="Z45" s="38" t="s">
        <v>368</v>
      </c>
      <c r="AA45" s="38" t="s">
        <v>369</v>
      </c>
      <c r="AB45" s="543">
        <v>0.52</v>
      </c>
      <c r="AC45" s="38" t="s">
        <v>370</v>
      </c>
      <c r="AD45" s="38" t="s">
        <v>369</v>
      </c>
      <c r="AE45" s="545">
        <v>0.76</v>
      </c>
      <c r="AF45" s="532" t="s">
        <v>371</v>
      </c>
      <c r="AG45" s="147" t="s">
        <v>369</v>
      </c>
      <c r="AH45" s="546">
        <v>1</v>
      </c>
      <c r="AI45" s="148" t="s">
        <v>372</v>
      </c>
      <c r="AJ45" s="148" t="s">
        <v>373</v>
      </c>
      <c r="AK45" s="1022">
        <f>SUMPRODUCT(AH45:AH46,Q45:Q46)</f>
        <v>1</v>
      </c>
      <c r="AL45" s="947" t="s">
        <v>374</v>
      </c>
      <c r="AM45" s="947" t="s">
        <v>375</v>
      </c>
      <c r="AN45" s="947" t="s">
        <v>376</v>
      </c>
      <c r="AO45" s="947" t="s">
        <v>377</v>
      </c>
      <c r="AP45" s="1059" t="str">
        <f t="shared" si="6"/>
        <v>Terminado</v>
      </c>
      <c r="AQ45" s="947" t="s">
        <v>76</v>
      </c>
      <c r="AR45" s="110"/>
      <c r="AS45" s="791">
        <v>36889470</v>
      </c>
      <c r="AT45" s="792">
        <v>68150000</v>
      </c>
      <c r="AU45" s="792">
        <v>68150000</v>
      </c>
      <c r="AV45" s="792">
        <v>68150000</v>
      </c>
      <c r="AW45" s="792">
        <v>68150000</v>
      </c>
      <c r="AX45" s="793" t="s">
        <v>378</v>
      </c>
      <c r="AY45" s="794" t="s">
        <v>379</v>
      </c>
      <c r="AZ45" s="795" t="s">
        <v>380</v>
      </c>
      <c r="BA45" s="795" t="s">
        <v>381</v>
      </c>
      <c r="BB45" s="796" t="s">
        <v>382</v>
      </c>
      <c r="BD45" s="632" t="s">
        <v>81</v>
      </c>
      <c r="BE45" s="611" t="s">
        <v>302</v>
      </c>
      <c r="BF45" s="1139" t="s">
        <v>383</v>
      </c>
    </row>
    <row r="46" spans="2:58" ht="243">
      <c r="B46" s="1132"/>
      <c r="C46" s="704"/>
      <c r="D46" s="704"/>
      <c r="E46" s="971" t="s">
        <v>361</v>
      </c>
      <c r="F46" s="971" t="s">
        <v>362</v>
      </c>
      <c r="G46" s="971"/>
      <c r="H46" s="971" t="s">
        <v>61</v>
      </c>
      <c r="I46" s="971" t="s">
        <v>61</v>
      </c>
      <c r="J46" s="971" t="s">
        <v>364</v>
      </c>
      <c r="K46" s="971" t="s">
        <v>111</v>
      </c>
      <c r="L46" s="131"/>
      <c r="M46" s="1106"/>
      <c r="N46" s="105" t="s">
        <v>141</v>
      </c>
      <c r="O46" s="74" t="s">
        <v>384</v>
      </c>
      <c r="P46" s="105" t="s">
        <v>385</v>
      </c>
      <c r="Q46" s="75">
        <v>0.25</v>
      </c>
      <c r="R46" s="6">
        <v>44228</v>
      </c>
      <c r="S46" s="6">
        <v>44561</v>
      </c>
      <c r="T46" s="75">
        <v>0.25</v>
      </c>
      <c r="U46" s="75">
        <v>0.5</v>
      </c>
      <c r="V46" s="75">
        <v>0.75</v>
      </c>
      <c r="W46" s="75">
        <v>1</v>
      </c>
      <c r="X46" s="110"/>
      <c r="Y46" s="544">
        <v>0.25</v>
      </c>
      <c r="Z46" s="38" t="s">
        <v>386</v>
      </c>
      <c r="AA46" s="38" t="s">
        <v>387</v>
      </c>
      <c r="AB46" s="543">
        <v>0.5</v>
      </c>
      <c r="AC46" s="38" t="s">
        <v>388</v>
      </c>
      <c r="AD46" s="38" t="s">
        <v>389</v>
      </c>
      <c r="AE46" s="545">
        <v>0.75</v>
      </c>
      <c r="AF46" s="532" t="s">
        <v>390</v>
      </c>
      <c r="AG46" s="147" t="s">
        <v>391</v>
      </c>
      <c r="AH46" s="547">
        <v>1</v>
      </c>
      <c r="AI46" s="149" t="s">
        <v>392</v>
      </c>
      <c r="AJ46" s="150" t="s">
        <v>393</v>
      </c>
      <c r="AK46" s="1022"/>
      <c r="AL46" s="947"/>
      <c r="AM46" s="947"/>
      <c r="AN46" s="947"/>
      <c r="AO46" s="947"/>
      <c r="AP46" s="1060"/>
      <c r="AQ46" s="947"/>
      <c r="AR46" s="110"/>
      <c r="AS46" s="791"/>
      <c r="AT46" s="792"/>
      <c r="AU46" s="792"/>
      <c r="AV46" s="792"/>
      <c r="AW46" s="792"/>
      <c r="AX46" s="793"/>
      <c r="AY46" s="794"/>
      <c r="AZ46" s="795"/>
      <c r="BA46" s="795"/>
      <c r="BB46" s="796"/>
      <c r="BD46" s="632" t="s">
        <v>81</v>
      </c>
      <c r="BE46" s="611" t="s">
        <v>302</v>
      </c>
      <c r="BF46" s="1139"/>
    </row>
    <row r="47" spans="2:58" ht="141.75">
      <c r="B47" s="1132"/>
      <c r="C47" s="705" t="s">
        <v>359</v>
      </c>
      <c r="D47" s="705" t="s">
        <v>394</v>
      </c>
      <c r="E47" s="934" t="s">
        <v>361</v>
      </c>
      <c r="F47" s="934" t="s">
        <v>362</v>
      </c>
      <c r="G47" s="934" t="s">
        <v>395</v>
      </c>
      <c r="H47" s="934" t="s">
        <v>61</v>
      </c>
      <c r="I47" s="934" t="s">
        <v>61</v>
      </c>
      <c r="J47" s="934" t="s">
        <v>364</v>
      </c>
      <c r="K47" s="934" t="s">
        <v>111</v>
      </c>
      <c r="L47" s="131"/>
      <c r="M47" s="1107" t="s">
        <v>396</v>
      </c>
      <c r="N47" s="106" t="s">
        <v>141</v>
      </c>
      <c r="O47" s="76" t="s">
        <v>397</v>
      </c>
      <c r="P47" s="106" t="s">
        <v>398</v>
      </c>
      <c r="Q47" s="77">
        <v>0.55000000000000004</v>
      </c>
      <c r="R47" s="8">
        <v>44378</v>
      </c>
      <c r="S47" s="8">
        <v>44501</v>
      </c>
      <c r="T47" s="77">
        <v>0</v>
      </c>
      <c r="U47" s="77">
        <v>0</v>
      </c>
      <c r="V47" s="77">
        <v>0.5</v>
      </c>
      <c r="W47" s="77">
        <v>1</v>
      </c>
      <c r="X47" s="110"/>
      <c r="Y47" s="544">
        <v>0</v>
      </c>
      <c r="Z47" s="66" t="s">
        <v>86</v>
      </c>
      <c r="AA47" s="66" t="s">
        <v>61</v>
      </c>
      <c r="AB47" s="543">
        <v>0</v>
      </c>
      <c r="AC47" s="66" t="s">
        <v>86</v>
      </c>
      <c r="AD47" s="66" t="s">
        <v>61</v>
      </c>
      <c r="AE47" s="545">
        <v>0.5</v>
      </c>
      <c r="AF47" s="533" t="s">
        <v>399</v>
      </c>
      <c r="AG47" s="151" t="s">
        <v>400</v>
      </c>
      <c r="AH47" s="547">
        <v>1</v>
      </c>
      <c r="AI47" s="152" t="s">
        <v>401</v>
      </c>
      <c r="AJ47" s="143" t="s">
        <v>402</v>
      </c>
      <c r="AK47" s="1022">
        <f>SUMPRODUCT(AH47:AH48,Q47:Q48)</f>
        <v>1</v>
      </c>
      <c r="AL47" s="946" t="s">
        <v>86</v>
      </c>
      <c r="AM47" s="946" t="s">
        <v>86</v>
      </c>
      <c r="AN47" s="1042" t="s">
        <v>403</v>
      </c>
      <c r="AO47" s="1072" t="s">
        <v>404</v>
      </c>
      <c r="AP47" s="1059" t="str">
        <f t="shared" si="6"/>
        <v>Terminado</v>
      </c>
      <c r="AQ47" s="1041" t="s">
        <v>76</v>
      </c>
      <c r="AR47" s="110"/>
      <c r="AS47" s="772">
        <v>36889470</v>
      </c>
      <c r="AT47" s="773">
        <v>68150000</v>
      </c>
      <c r="AU47" s="773">
        <v>35250000</v>
      </c>
      <c r="AV47" s="773">
        <v>68150000</v>
      </c>
      <c r="AW47" s="773">
        <v>68150000</v>
      </c>
      <c r="AX47" s="774" t="s">
        <v>378</v>
      </c>
      <c r="AY47" s="775" t="s">
        <v>379</v>
      </c>
      <c r="AZ47" s="776" t="s">
        <v>380</v>
      </c>
      <c r="BA47" s="776" t="s">
        <v>381</v>
      </c>
      <c r="BB47" s="777" t="s">
        <v>382</v>
      </c>
      <c r="BD47" s="632" t="s">
        <v>81</v>
      </c>
      <c r="BE47" s="611" t="s">
        <v>302</v>
      </c>
      <c r="BF47" s="1139" t="s">
        <v>405</v>
      </c>
    </row>
    <row r="48" spans="2:58" ht="121.5">
      <c r="B48" s="1132"/>
      <c r="C48" s="705"/>
      <c r="D48" s="705"/>
      <c r="E48" s="934" t="s">
        <v>361</v>
      </c>
      <c r="F48" s="934" t="s">
        <v>362</v>
      </c>
      <c r="G48" s="934"/>
      <c r="H48" s="934" t="s">
        <v>61</v>
      </c>
      <c r="I48" s="934" t="s">
        <v>61</v>
      </c>
      <c r="J48" s="934" t="s">
        <v>364</v>
      </c>
      <c r="K48" s="934" t="s">
        <v>111</v>
      </c>
      <c r="L48" s="131"/>
      <c r="M48" s="1107"/>
      <c r="N48" s="106" t="s">
        <v>141</v>
      </c>
      <c r="O48" s="76" t="s">
        <v>406</v>
      </c>
      <c r="P48" s="106" t="s">
        <v>407</v>
      </c>
      <c r="Q48" s="77">
        <v>0.45</v>
      </c>
      <c r="R48" s="8">
        <v>44470</v>
      </c>
      <c r="S48" s="8">
        <v>44531</v>
      </c>
      <c r="T48" s="77">
        <v>0</v>
      </c>
      <c r="U48" s="77">
        <v>0</v>
      </c>
      <c r="V48" s="77">
        <v>0</v>
      </c>
      <c r="W48" s="77">
        <v>1</v>
      </c>
      <c r="X48" s="110"/>
      <c r="Y48" s="544">
        <v>0</v>
      </c>
      <c r="Z48" s="66" t="s">
        <v>86</v>
      </c>
      <c r="AA48" s="66" t="s">
        <v>61</v>
      </c>
      <c r="AB48" s="543">
        <v>0</v>
      </c>
      <c r="AC48" s="66" t="s">
        <v>86</v>
      </c>
      <c r="AD48" s="66" t="s">
        <v>61</v>
      </c>
      <c r="AE48" s="545">
        <v>0</v>
      </c>
      <c r="AF48" s="523" t="s">
        <v>86</v>
      </c>
      <c r="AG48" s="66" t="s">
        <v>61</v>
      </c>
      <c r="AH48" s="547">
        <v>1</v>
      </c>
      <c r="AI48" s="152" t="s">
        <v>408</v>
      </c>
      <c r="AJ48" s="144" t="s">
        <v>409</v>
      </c>
      <c r="AK48" s="1022"/>
      <c r="AL48" s="946"/>
      <c r="AM48" s="946"/>
      <c r="AN48" s="1042"/>
      <c r="AO48" s="1072"/>
      <c r="AP48" s="1060"/>
      <c r="AQ48" s="1042"/>
      <c r="AR48" s="110"/>
      <c r="AS48" s="772"/>
      <c r="AT48" s="773"/>
      <c r="AU48" s="773"/>
      <c r="AV48" s="773"/>
      <c r="AW48" s="773"/>
      <c r="AX48" s="774"/>
      <c r="AY48" s="775"/>
      <c r="AZ48" s="776"/>
      <c r="BA48" s="776"/>
      <c r="BB48" s="777"/>
      <c r="BD48" s="632" t="s">
        <v>81</v>
      </c>
      <c r="BE48" s="611" t="s">
        <v>302</v>
      </c>
      <c r="BF48" s="1139"/>
    </row>
    <row r="49" spans="2:58" ht="121.5">
      <c r="B49" s="1050" t="s">
        <v>410</v>
      </c>
      <c r="C49" s="699" t="s">
        <v>411</v>
      </c>
      <c r="D49" s="699" t="s">
        <v>412</v>
      </c>
      <c r="E49" s="935" t="s">
        <v>58</v>
      </c>
      <c r="F49" s="935" t="s">
        <v>362</v>
      </c>
      <c r="G49" s="935" t="s">
        <v>413</v>
      </c>
      <c r="H49" s="935" t="s">
        <v>61</v>
      </c>
      <c r="I49" s="935" t="s">
        <v>61</v>
      </c>
      <c r="J49" s="935" t="s">
        <v>167</v>
      </c>
      <c r="K49" s="935" t="s">
        <v>414</v>
      </c>
      <c r="L49" s="130"/>
      <c r="M49" s="1099" t="s">
        <v>415</v>
      </c>
      <c r="N49" s="68" t="s">
        <v>416</v>
      </c>
      <c r="O49" s="591" t="s">
        <v>417</v>
      </c>
      <c r="P49" s="589" t="s">
        <v>418</v>
      </c>
      <c r="Q49" s="67">
        <v>0.2</v>
      </c>
      <c r="R49" s="4">
        <v>44242</v>
      </c>
      <c r="S49" s="4">
        <v>44316</v>
      </c>
      <c r="T49" s="67">
        <v>0.7</v>
      </c>
      <c r="U49" s="67">
        <v>1</v>
      </c>
      <c r="V49" s="67">
        <v>1</v>
      </c>
      <c r="W49" s="67">
        <v>1</v>
      </c>
      <c r="X49" s="109"/>
      <c r="Y49" s="178">
        <v>0.7</v>
      </c>
      <c r="Z49" s="69" t="s">
        <v>419</v>
      </c>
      <c r="AA49" s="69" t="s">
        <v>420</v>
      </c>
      <c r="AB49" s="543">
        <v>1</v>
      </c>
      <c r="AC49" s="69" t="s">
        <v>421</v>
      </c>
      <c r="AD49" s="69" t="s">
        <v>422</v>
      </c>
      <c r="AE49" s="185">
        <v>1</v>
      </c>
      <c r="AF49" s="71" t="s">
        <v>73</v>
      </c>
      <c r="AG49" s="71" t="s">
        <v>61</v>
      </c>
      <c r="AH49" s="185">
        <v>1</v>
      </c>
      <c r="AI49" s="71" t="s">
        <v>73</v>
      </c>
      <c r="AJ49" s="71" t="s">
        <v>61</v>
      </c>
      <c r="AK49" s="972">
        <f>SUMPRODUCT(AH49:AH51,Q49:Q51)</f>
        <v>1</v>
      </c>
      <c r="AL49" s="788" t="s">
        <v>423</v>
      </c>
      <c r="AM49" s="788" t="s">
        <v>424</v>
      </c>
      <c r="AN49" s="1043" t="s">
        <v>425</v>
      </c>
      <c r="AO49" s="1043" t="s">
        <v>426</v>
      </c>
      <c r="AP49" s="1059" t="str">
        <f t="shared" si="6"/>
        <v>Terminado</v>
      </c>
      <c r="AQ49" s="1043" t="s">
        <v>76</v>
      </c>
      <c r="AR49" s="109"/>
      <c r="AS49" s="741">
        <v>0</v>
      </c>
      <c r="AT49" s="842">
        <v>0</v>
      </c>
      <c r="AU49" s="842">
        <v>0</v>
      </c>
      <c r="AV49" s="842">
        <v>26500000000</v>
      </c>
      <c r="AW49" s="842">
        <v>23668115690.959999</v>
      </c>
      <c r="AX49" s="842">
        <v>23530599680.370003</v>
      </c>
      <c r="AY49" s="842" t="s">
        <v>427</v>
      </c>
      <c r="AZ49" s="842" t="s">
        <v>428</v>
      </c>
      <c r="BA49" s="842" t="s">
        <v>429</v>
      </c>
      <c r="BB49" s="842" t="s">
        <v>430</v>
      </c>
      <c r="BD49" s="1140" t="s">
        <v>431</v>
      </c>
      <c r="BE49" s="612" t="s">
        <v>432</v>
      </c>
      <c r="BF49" s="1141" t="s">
        <v>433</v>
      </c>
    </row>
    <row r="50" spans="2:58" ht="101.25">
      <c r="B50" s="1051"/>
      <c r="C50" s="699"/>
      <c r="D50" s="699"/>
      <c r="E50" s="935" t="s">
        <v>58</v>
      </c>
      <c r="F50" s="935" t="s">
        <v>362</v>
      </c>
      <c r="G50" s="935"/>
      <c r="H50" s="935" t="s">
        <v>61</v>
      </c>
      <c r="I50" s="935" t="s">
        <v>61</v>
      </c>
      <c r="J50" s="935" t="s">
        <v>167</v>
      </c>
      <c r="K50" s="935" t="s">
        <v>434</v>
      </c>
      <c r="L50" s="130"/>
      <c r="M50" s="1099"/>
      <c r="N50" s="68" t="s">
        <v>416</v>
      </c>
      <c r="O50" s="591" t="s">
        <v>435</v>
      </c>
      <c r="P50" s="589" t="s">
        <v>436</v>
      </c>
      <c r="Q50" s="67">
        <v>0.6</v>
      </c>
      <c r="R50" s="4">
        <v>44331</v>
      </c>
      <c r="S50" s="4">
        <v>44407</v>
      </c>
      <c r="T50" s="67">
        <v>0</v>
      </c>
      <c r="U50" s="67">
        <v>0.9</v>
      </c>
      <c r="V50" s="67">
        <v>1</v>
      </c>
      <c r="W50" s="67">
        <v>1</v>
      </c>
      <c r="X50" s="109"/>
      <c r="Y50" s="178">
        <v>0</v>
      </c>
      <c r="Z50" s="524" t="s">
        <v>86</v>
      </c>
      <c r="AA50" s="524" t="s">
        <v>61</v>
      </c>
      <c r="AB50" s="543">
        <v>0.9</v>
      </c>
      <c r="AC50" s="69" t="s">
        <v>437</v>
      </c>
      <c r="AD50" s="69" t="s">
        <v>438</v>
      </c>
      <c r="AE50" s="185">
        <v>1</v>
      </c>
      <c r="AF50" s="153" t="s">
        <v>439</v>
      </c>
      <c r="AG50" s="71" t="s">
        <v>440</v>
      </c>
      <c r="AH50" s="185">
        <v>1</v>
      </c>
      <c r="AI50" s="71" t="s">
        <v>73</v>
      </c>
      <c r="AJ50" s="71" t="s">
        <v>61</v>
      </c>
      <c r="AK50" s="973"/>
      <c r="AL50" s="788"/>
      <c r="AM50" s="788"/>
      <c r="AN50" s="1043"/>
      <c r="AO50" s="1043"/>
      <c r="AP50" s="1061"/>
      <c r="AQ50" s="1043"/>
      <c r="AR50" s="109"/>
      <c r="AS50" s="741"/>
      <c r="AT50" s="842">
        <v>0</v>
      </c>
      <c r="AU50" s="842">
        <v>0</v>
      </c>
      <c r="AV50" s="842"/>
      <c r="AW50" s="842"/>
      <c r="AX50" s="842"/>
      <c r="AY50" s="842"/>
      <c r="AZ50" s="842"/>
      <c r="BA50" s="842"/>
      <c r="BB50" s="842"/>
      <c r="BD50" s="1140"/>
      <c r="BE50" s="612" t="s">
        <v>441</v>
      </c>
      <c r="BF50" s="1141"/>
    </row>
    <row r="51" spans="2:58" ht="101.25">
      <c r="B51" s="1051"/>
      <c r="C51" s="699"/>
      <c r="D51" s="699"/>
      <c r="E51" s="935" t="s">
        <v>58</v>
      </c>
      <c r="F51" s="935" t="s">
        <v>362</v>
      </c>
      <c r="G51" s="935"/>
      <c r="H51" s="935" t="s">
        <v>61</v>
      </c>
      <c r="I51" s="935" t="s">
        <v>61</v>
      </c>
      <c r="J51" s="935" t="s">
        <v>167</v>
      </c>
      <c r="K51" s="935" t="s">
        <v>139</v>
      </c>
      <c r="L51" s="130"/>
      <c r="M51" s="1099"/>
      <c r="N51" s="68" t="s">
        <v>416</v>
      </c>
      <c r="O51" s="591" t="s">
        <v>442</v>
      </c>
      <c r="P51" s="589" t="s">
        <v>443</v>
      </c>
      <c r="Q51" s="67">
        <v>0.2</v>
      </c>
      <c r="R51" s="4">
        <v>44331</v>
      </c>
      <c r="S51" s="4">
        <v>44407</v>
      </c>
      <c r="T51" s="67">
        <v>0</v>
      </c>
      <c r="U51" s="67">
        <v>0.9</v>
      </c>
      <c r="V51" s="67">
        <v>1</v>
      </c>
      <c r="W51" s="67">
        <v>1</v>
      </c>
      <c r="X51" s="109"/>
      <c r="Y51" s="178">
        <v>0</v>
      </c>
      <c r="Z51" s="524" t="s">
        <v>86</v>
      </c>
      <c r="AA51" s="524" t="s">
        <v>61</v>
      </c>
      <c r="AB51" s="543">
        <v>0.9</v>
      </c>
      <c r="AC51" s="69" t="s">
        <v>444</v>
      </c>
      <c r="AD51" s="524" t="s">
        <v>445</v>
      </c>
      <c r="AE51" s="185">
        <v>1</v>
      </c>
      <c r="AF51" s="71" t="s">
        <v>446</v>
      </c>
      <c r="AG51" s="71" t="s">
        <v>447</v>
      </c>
      <c r="AH51" s="185">
        <v>1</v>
      </c>
      <c r="AI51" s="71" t="s">
        <v>73</v>
      </c>
      <c r="AJ51" s="71" t="s">
        <v>61</v>
      </c>
      <c r="AK51" s="974"/>
      <c r="AL51" s="788"/>
      <c r="AM51" s="788"/>
      <c r="AN51" s="1043"/>
      <c r="AO51" s="1043"/>
      <c r="AP51" s="1060"/>
      <c r="AQ51" s="1043"/>
      <c r="AR51" s="109"/>
      <c r="AS51" s="741"/>
      <c r="AT51" s="842">
        <v>0</v>
      </c>
      <c r="AU51" s="842">
        <v>0</v>
      </c>
      <c r="AV51" s="842"/>
      <c r="AW51" s="842"/>
      <c r="AX51" s="842"/>
      <c r="AY51" s="842"/>
      <c r="AZ51" s="842" t="s">
        <v>448</v>
      </c>
      <c r="BA51" s="842" t="s">
        <v>429</v>
      </c>
      <c r="BB51" s="842" t="s">
        <v>449</v>
      </c>
      <c r="BD51" s="1140"/>
      <c r="BE51" s="612" t="s">
        <v>450</v>
      </c>
      <c r="BF51" s="1141"/>
    </row>
    <row r="52" spans="2:58" ht="141.75">
      <c r="B52" s="1051"/>
      <c r="C52" s="698" t="s">
        <v>411</v>
      </c>
      <c r="D52" s="698" t="s">
        <v>451</v>
      </c>
      <c r="E52" s="936" t="s">
        <v>58</v>
      </c>
      <c r="F52" s="936" t="s">
        <v>362</v>
      </c>
      <c r="G52" s="936" t="s">
        <v>452</v>
      </c>
      <c r="H52" s="936" t="s">
        <v>61</v>
      </c>
      <c r="I52" s="936" t="s">
        <v>61</v>
      </c>
      <c r="J52" s="936" t="s">
        <v>167</v>
      </c>
      <c r="K52" s="936" t="s">
        <v>342</v>
      </c>
      <c r="L52" s="130"/>
      <c r="M52" s="1101" t="s">
        <v>453</v>
      </c>
      <c r="N52" s="65" t="s">
        <v>416</v>
      </c>
      <c r="O52" s="63" t="s">
        <v>454</v>
      </c>
      <c r="P52" s="92" t="s">
        <v>455</v>
      </c>
      <c r="Q52" s="64">
        <v>0.3</v>
      </c>
      <c r="R52" s="2">
        <v>44484</v>
      </c>
      <c r="S52" s="2">
        <v>44540</v>
      </c>
      <c r="T52" s="64">
        <v>0</v>
      </c>
      <c r="U52" s="64">
        <v>0</v>
      </c>
      <c r="V52" s="64">
        <v>0</v>
      </c>
      <c r="W52" s="64">
        <v>1</v>
      </c>
      <c r="X52" s="109"/>
      <c r="Y52" s="178">
        <v>0</v>
      </c>
      <c r="Z52" s="523" t="s">
        <v>86</v>
      </c>
      <c r="AA52" s="523" t="s">
        <v>61</v>
      </c>
      <c r="AB52" s="543">
        <v>0</v>
      </c>
      <c r="AC52" s="523" t="s">
        <v>86</v>
      </c>
      <c r="AD52" s="523" t="s">
        <v>61</v>
      </c>
      <c r="AE52" s="185">
        <v>0</v>
      </c>
      <c r="AF52" s="523" t="s">
        <v>86</v>
      </c>
      <c r="AG52" s="66" t="s">
        <v>61</v>
      </c>
      <c r="AH52" s="185">
        <v>1</v>
      </c>
      <c r="AI52" s="154" t="s">
        <v>456</v>
      </c>
      <c r="AJ52" s="154" t="s">
        <v>457</v>
      </c>
      <c r="AK52" s="972">
        <f t="shared" ref="AK52" si="8">SUMPRODUCT(AH52:AH54,Q52:Q54)</f>
        <v>1</v>
      </c>
      <c r="AL52" s="768" t="s">
        <v>86</v>
      </c>
      <c r="AM52" s="768" t="s">
        <v>458</v>
      </c>
      <c r="AN52" s="975" t="s">
        <v>61</v>
      </c>
      <c r="AO52" s="769" t="s">
        <v>459</v>
      </c>
      <c r="AP52" s="1059" t="str">
        <f t="shared" si="6"/>
        <v>Terminado</v>
      </c>
      <c r="AQ52" s="769" t="s">
        <v>76</v>
      </c>
      <c r="AR52" s="109"/>
      <c r="AS52" s="728">
        <v>0</v>
      </c>
      <c r="AT52" s="728">
        <v>0</v>
      </c>
      <c r="AU52" s="728">
        <v>0</v>
      </c>
      <c r="AV52" s="728">
        <v>238256000.00323999</v>
      </c>
      <c r="AW52" s="843">
        <v>323206009</v>
      </c>
      <c r="AX52" s="843">
        <v>307120890.68000001</v>
      </c>
      <c r="AY52" s="743" t="s">
        <v>427</v>
      </c>
      <c r="AZ52" s="743" t="s">
        <v>448</v>
      </c>
      <c r="BA52" s="743" t="s">
        <v>460</v>
      </c>
      <c r="BB52" s="743" t="s">
        <v>461</v>
      </c>
      <c r="BD52" s="1140" t="s">
        <v>431</v>
      </c>
      <c r="BE52" s="612" t="s">
        <v>462</v>
      </c>
      <c r="BF52" s="1141" t="s">
        <v>463</v>
      </c>
    </row>
    <row r="53" spans="2:58" ht="121.5">
      <c r="B53" s="1051"/>
      <c r="C53" s="698"/>
      <c r="D53" s="698"/>
      <c r="E53" s="936" t="s">
        <v>58</v>
      </c>
      <c r="F53" s="936" t="s">
        <v>362</v>
      </c>
      <c r="G53" s="936"/>
      <c r="H53" s="936" t="s">
        <v>61</v>
      </c>
      <c r="I53" s="936" t="s">
        <v>61</v>
      </c>
      <c r="J53" s="936" t="s">
        <v>167</v>
      </c>
      <c r="K53" s="936" t="s">
        <v>342</v>
      </c>
      <c r="L53" s="130"/>
      <c r="M53" s="1101"/>
      <c r="N53" s="65" t="s">
        <v>416</v>
      </c>
      <c r="O53" s="63" t="s">
        <v>464</v>
      </c>
      <c r="P53" s="89" t="s">
        <v>465</v>
      </c>
      <c r="Q53" s="64">
        <v>0.3</v>
      </c>
      <c r="R53" s="2">
        <v>44491</v>
      </c>
      <c r="S53" s="2">
        <v>44557</v>
      </c>
      <c r="T53" s="64">
        <v>0</v>
      </c>
      <c r="U53" s="64">
        <v>0</v>
      </c>
      <c r="V53" s="64">
        <v>0</v>
      </c>
      <c r="W53" s="64">
        <v>1</v>
      </c>
      <c r="X53" s="109"/>
      <c r="Y53" s="178">
        <v>0</v>
      </c>
      <c r="Z53" s="523" t="s">
        <v>86</v>
      </c>
      <c r="AA53" s="523" t="s">
        <v>61</v>
      </c>
      <c r="AB53" s="543">
        <v>0</v>
      </c>
      <c r="AC53" s="523" t="s">
        <v>86</v>
      </c>
      <c r="AD53" s="523" t="s">
        <v>61</v>
      </c>
      <c r="AE53" s="185">
        <v>0</v>
      </c>
      <c r="AF53" s="523" t="s">
        <v>86</v>
      </c>
      <c r="AG53" s="66" t="s">
        <v>61</v>
      </c>
      <c r="AH53" s="185">
        <v>1</v>
      </c>
      <c r="AI53" s="154" t="s">
        <v>466</v>
      </c>
      <c r="AJ53" s="154" t="s">
        <v>467</v>
      </c>
      <c r="AK53" s="973"/>
      <c r="AL53" s="768"/>
      <c r="AM53" s="768"/>
      <c r="AN53" s="975"/>
      <c r="AO53" s="975"/>
      <c r="AP53" s="1061"/>
      <c r="AQ53" s="975"/>
      <c r="AR53" s="109"/>
      <c r="AS53" s="728"/>
      <c r="AT53" s="728"/>
      <c r="AU53" s="728"/>
      <c r="AV53" s="728"/>
      <c r="AW53" s="728"/>
      <c r="AX53" s="728"/>
      <c r="AY53" s="743"/>
      <c r="AZ53" s="743"/>
      <c r="BA53" s="743"/>
      <c r="BB53" s="728"/>
      <c r="BD53" s="1140"/>
      <c r="BE53" s="612" t="s">
        <v>468</v>
      </c>
      <c r="BF53" s="1141"/>
    </row>
    <row r="54" spans="2:58" ht="101.25">
      <c r="B54" s="1051"/>
      <c r="C54" s="698"/>
      <c r="D54" s="698"/>
      <c r="E54" s="936" t="s">
        <v>58</v>
      </c>
      <c r="F54" s="936" t="s">
        <v>362</v>
      </c>
      <c r="G54" s="936"/>
      <c r="H54" s="936" t="s">
        <v>61</v>
      </c>
      <c r="I54" s="936" t="s">
        <v>61</v>
      </c>
      <c r="J54" s="936" t="s">
        <v>167</v>
      </c>
      <c r="K54" s="936" t="s">
        <v>342</v>
      </c>
      <c r="L54" s="130"/>
      <c r="M54" s="1101"/>
      <c r="N54" s="65" t="s">
        <v>416</v>
      </c>
      <c r="O54" s="63" t="s">
        <v>469</v>
      </c>
      <c r="P54" s="89" t="s">
        <v>470</v>
      </c>
      <c r="Q54" s="64">
        <v>0.4</v>
      </c>
      <c r="R54" s="2">
        <v>44491</v>
      </c>
      <c r="S54" s="2">
        <v>44557</v>
      </c>
      <c r="T54" s="64">
        <v>0</v>
      </c>
      <c r="U54" s="64">
        <v>0</v>
      </c>
      <c r="V54" s="64">
        <v>0</v>
      </c>
      <c r="W54" s="64">
        <v>1</v>
      </c>
      <c r="X54" s="109"/>
      <c r="Y54" s="178">
        <v>0</v>
      </c>
      <c r="Z54" s="523" t="s">
        <v>86</v>
      </c>
      <c r="AA54" s="523" t="s">
        <v>61</v>
      </c>
      <c r="AB54" s="543">
        <v>0</v>
      </c>
      <c r="AC54" s="523" t="s">
        <v>86</v>
      </c>
      <c r="AD54" s="523" t="s">
        <v>61</v>
      </c>
      <c r="AE54" s="185">
        <v>0</v>
      </c>
      <c r="AF54" s="523" t="s">
        <v>86</v>
      </c>
      <c r="AG54" s="66" t="s">
        <v>61</v>
      </c>
      <c r="AH54" s="185">
        <v>1</v>
      </c>
      <c r="AI54" s="154" t="s">
        <v>471</v>
      </c>
      <c r="AJ54" s="154" t="s">
        <v>472</v>
      </c>
      <c r="AK54" s="974"/>
      <c r="AL54" s="768"/>
      <c r="AM54" s="768"/>
      <c r="AN54" s="975"/>
      <c r="AO54" s="975"/>
      <c r="AP54" s="1060"/>
      <c r="AQ54" s="975"/>
      <c r="AR54" s="109"/>
      <c r="AS54" s="728"/>
      <c r="AT54" s="728"/>
      <c r="AU54" s="728"/>
      <c r="AV54" s="728"/>
      <c r="AW54" s="728"/>
      <c r="AX54" s="728"/>
      <c r="AY54" s="743"/>
      <c r="AZ54" s="743"/>
      <c r="BA54" s="743"/>
      <c r="BB54" s="728"/>
      <c r="BD54" s="1140"/>
      <c r="BE54" s="612" t="s">
        <v>473</v>
      </c>
      <c r="BF54" s="1141"/>
    </row>
    <row r="55" spans="2:58" ht="202.5">
      <c r="B55" s="1051"/>
      <c r="C55" s="712" t="s">
        <v>411</v>
      </c>
      <c r="D55" s="712" t="s">
        <v>474</v>
      </c>
      <c r="E55" s="968" t="s">
        <v>58</v>
      </c>
      <c r="F55" s="968" t="s">
        <v>362</v>
      </c>
      <c r="G55" s="968" t="s">
        <v>475</v>
      </c>
      <c r="H55" s="968" t="s">
        <v>61</v>
      </c>
      <c r="I55" s="968" t="s">
        <v>61</v>
      </c>
      <c r="J55" s="968" t="s">
        <v>167</v>
      </c>
      <c r="K55" s="968" t="s">
        <v>342</v>
      </c>
      <c r="L55" s="130"/>
      <c r="M55" s="1047" t="s">
        <v>476</v>
      </c>
      <c r="N55" s="68" t="s">
        <v>416</v>
      </c>
      <c r="O55" s="591" t="s">
        <v>477</v>
      </c>
      <c r="P55" s="589" t="s">
        <v>478</v>
      </c>
      <c r="Q55" s="67">
        <v>0.1</v>
      </c>
      <c r="R55" s="4">
        <v>44470</v>
      </c>
      <c r="S55" s="4">
        <v>44561</v>
      </c>
      <c r="T55" s="67">
        <v>0</v>
      </c>
      <c r="U55" s="67">
        <v>0</v>
      </c>
      <c r="V55" s="67">
        <v>0</v>
      </c>
      <c r="W55" s="67">
        <v>1</v>
      </c>
      <c r="X55" s="109"/>
      <c r="Y55" s="178">
        <v>0</v>
      </c>
      <c r="Z55" s="524" t="s">
        <v>86</v>
      </c>
      <c r="AA55" s="524" t="s">
        <v>61</v>
      </c>
      <c r="AB55" s="543">
        <v>0</v>
      </c>
      <c r="AC55" s="524" t="s">
        <v>86</v>
      </c>
      <c r="AD55" s="524" t="s">
        <v>61</v>
      </c>
      <c r="AE55" s="185">
        <v>0</v>
      </c>
      <c r="AF55" s="524" t="s">
        <v>86</v>
      </c>
      <c r="AG55" s="69" t="s">
        <v>61</v>
      </c>
      <c r="AH55" s="185">
        <v>1</v>
      </c>
      <c r="AI55" s="155" t="s">
        <v>479</v>
      </c>
      <c r="AJ55" s="155" t="s">
        <v>480</v>
      </c>
      <c r="AK55" s="972">
        <f>SUMPRODUCT(AH55:AH59,Q55:Q59)</f>
        <v>1</v>
      </c>
      <c r="AL55" s="1044" t="s">
        <v>86</v>
      </c>
      <c r="AM55" s="1044" t="s">
        <v>86</v>
      </c>
      <c r="AN55" s="1044" t="s">
        <v>86</v>
      </c>
      <c r="AO55" s="874" t="s">
        <v>481</v>
      </c>
      <c r="AP55" s="1009" t="str">
        <f>IF(AK55&lt;1%,"Sin iniciar",IF(AK55=100%,"Terminado","En gestión"))</f>
        <v>Terminado</v>
      </c>
      <c r="AQ55" s="1044" t="s">
        <v>76</v>
      </c>
      <c r="AR55" s="109"/>
      <c r="AS55" s="800">
        <v>0</v>
      </c>
      <c r="AT55" s="800">
        <v>0</v>
      </c>
      <c r="AU55" s="800">
        <v>0</v>
      </c>
      <c r="AV55" s="801">
        <v>208659000</v>
      </c>
      <c r="AW55" s="801">
        <v>208659000</v>
      </c>
      <c r="AX55" s="801">
        <v>208659000</v>
      </c>
      <c r="AY55" s="745" t="s">
        <v>427</v>
      </c>
      <c r="AZ55" s="745" t="s">
        <v>448</v>
      </c>
      <c r="BA55" s="745" t="s">
        <v>460</v>
      </c>
      <c r="BB55" s="840" t="s">
        <v>482</v>
      </c>
      <c r="BD55" s="1140" t="s">
        <v>431</v>
      </c>
      <c r="BE55" s="612" t="s">
        <v>483</v>
      </c>
      <c r="BF55" s="1141" t="s">
        <v>484</v>
      </c>
    </row>
    <row r="56" spans="2:58" ht="202.5">
      <c r="B56" s="1051"/>
      <c r="C56" s="713"/>
      <c r="D56" s="713"/>
      <c r="E56" s="969" t="s">
        <v>58</v>
      </c>
      <c r="F56" s="969" t="s">
        <v>362</v>
      </c>
      <c r="G56" s="969"/>
      <c r="H56" s="969" t="s">
        <v>61</v>
      </c>
      <c r="I56" s="969" t="s">
        <v>61</v>
      </c>
      <c r="J56" s="969" t="s">
        <v>167</v>
      </c>
      <c r="K56" s="969" t="s">
        <v>342</v>
      </c>
      <c r="L56" s="130"/>
      <c r="M56" s="1048"/>
      <c r="N56" s="68" t="s">
        <v>416</v>
      </c>
      <c r="O56" s="591" t="s">
        <v>485</v>
      </c>
      <c r="P56" s="589" t="s">
        <v>486</v>
      </c>
      <c r="Q56" s="67">
        <v>0.05</v>
      </c>
      <c r="R56" s="4">
        <v>44501</v>
      </c>
      <c r="S56" s="4">
        <v>44561</v>
      </c>
      <c r="T56" s="67">
        <v>0</v>
      </c>
      <c r="U56" s="67">
        <v>0</v>
      </c>
      <c r="V56" s="67">
        <v>0</v>
      </c>
      <c r="W56" s="67">
        <v>1</v>
      </c>
      <c r="X56" s="109"/>
      <c r="Y56" s="178">
        <v>0</v>
      </c>
      <c r="Z56" s="524" t="s">
        <v>86</v>
      </c>
      <c r="AA56" s="524" t="s">
        <v>61</v>
      </c>
      <c r="AB56" s="543">
        <v>0</v>
      </c>
      <c r="AC56" s="524" t="s">
        <v>86</v>
      </c>
      <c r="AD56" s="524" t="s">
        <v>61</v>
      </c>
      <c r="AE56" s="185">
        <v>0</v>
      </c>
      <c r="AF56" s="524" t="s">
        <v>86</v>
      </c>
      <c r="AG56" s="69" t="s">
        <v>61</v>
      </c>
      <c r="AH56" s="185">
        <v>1</v>
      </c>
      <c r="AI56" s="155" t="s">
        <v>487</v>
      </c>
      <c r="AJ56" s="155" t="s">
        <v>488</v>
      </c>
      <c r="AK56" s="973"/>
      <c r="AL56" s="1045"/>
      <c r="AM56" s="1045"/>
      <c r="AN56" s="1045"/>
      <c r="AO56" s="874"/>
      <c r="AP56" s="1010"/>
      <c r="AQ56" s="1045"/>
      <c r="AR56" s="109"/>
      <c r="AS56" s="800"/>
      <c r="AT56" s="800"/>
      <c r="AU56" s="800"/>
      <c r="AV56" s="801"/>
      <c r="AW56" s="801"/>
      <c r="AX56" s="801"/>
      <c r="AY56" s="745"/>
      <c r="AZ56" s="745"/>
      <c r="BA56" s="745"/>
      <c r="BB56" s="840"/>
      <c r="BD56" s="1140"/>
      <c r="BE56" s="612" t="s">
        <v>489</v>
      </c>
      <c r="BF56" s="1141"/>
    </row>
    <row r="57" spans="2:58" ht="324">
      <c r="B57" s="1051"/>
      <c r="C57" s="713"/>
      <c r="D57" s="713"/>
      <c r="E57" s="969" t="s">
        <v>58</v>
      </c>
      <c r="F57" s="969" t="s">
        <v>362</v>
      </c>
      <c r="G57" s="969"/>
      <c r="H57" s="969" t="s">
        <v>61</v>
      </c>
      <c r="I57" s="969" t="s">
        <v>61</v>
      </c>
      <c r="J57" s="969" t="s">
        <v>167</v>
      </c>
      <c r="K57" s="969" t="s">
        <v>342</v>
      </c>
      <c r="L57" s="130"/>
      <c r="M57" s="1048"/>
      <c r="N57" s="68" t="s">
        <v>416</v>
      </c>
      <c r="O57" s="591" t="s">
        <v>490</v>
      </c>
      <c r="P57" s="589" t="s">
        <v>491</v>
      </c>
      <c r="Q57" s="67">
        <v>0.4</v>
      </c>
      <c r="R57" s="4">
        <v>44470</v>
      </c>
      <c r="S57" s="4">
        <v>44561</v>
      </c>
      <c r="T57" s="67">
        <v>0</v>
      </c>
      <c r="U57" s="67">
        <v>0</v>
      </c>
      <c r="V57" s="67">
        <v>0</v>
      </c>
      <c r="W57" s="67">
        <v>1</v>
      </c>
      <c r="X57" s="109"/>
      <c r="Y57" s="178">
        <v>0</v>
      </c>
      <c r="Z57" s="524" t="s">
        <v>86</v>
      </c>
      <c r="AA57" s="524" t="s">
        <v>61</v>
      </c>
      <c r="AB57" s="543">
        <v>0</v>
      </c>
      <c r="AC57" s="524" t="s">
        <v>86</v>
      </c>
      <c r="AD57" s="524" t="s">
        <v>61</v>
      </c>
      <c r="AE57" s="185">
        <v>0</v>
      </c>
      <c r="AF57" s="524" t="s">
        <v>86</v>
      </c>
      <c r="AG57" s="69" t="s">
        <v>61</v>
      </c>
      <c r="AH57" s="185">
        <v>1</v>
      </c>
      <c r="AI57" s="155" t="s">
        <v>492</v>
      </c>
      <c r="AJ57" s="155" t="s">
        <v>493</v>
      </c>
      <c r="AK57" s="973"/>
      <c r="AL57" s="1045"/>
      <c r="AM57" s="1045"/>
      <c r="AN57" s="1045"/>
      <c r="AO57" s="874"/>
      <c r="AP57" s="1010"/>
      <c r="AQ57" s="1045"/>
      <c r="AR57" s="109"/>
      <c r="AS57" s="800"/>
      <c r="AT57" s="800"/>
      <c r="AU57" s="800"/>
      <c r="AV57" s="801"/>
      <c r="AW57" s="801"/>
      <c r="AX57" s="801"/>
      <c r="AY57" s="745"/>
      <c r="AZ57" s="745"/>
      <c r="BA57" s="745"/>
      <c r="BB57" s="840"/>
      <c r="BD57" s="1140"/>
      <c r="BE57" s="612" t="s">
        <v>494</v>
      </c>
      <c r="BF57" s="1141"/>
    </row>
    <row r="58" spans="2:58" ht="303.75">
      <c r="B58" s="1051"/>
      <c r="C58" s="713"/>
      <c r="D58" s="713"/>
      <c r="E58" s="969"/>
      <c r="F58" s="969"/>
      <c r="G58" s="969"/>
      <c r="H58" s="969"/>
      <c r="I58" s="969"/>
      <c r="J58" s="969"/>
      <c r="K58" s="969"/>
      <c r="L58" s="130"/>
      <c r="M58" s="1048"/>
      <c r="N58" s="68" t="s">
        <v>416</v>
      </c>
      <c r="O58" s="591" t="s">
        <v>495</v>
      </c>
      <c r="P58" s="589" t="s">
        <v>496</v>
      </c>
      <c r="Q58" s="67">
        <v>0.35</v>
      </c>
      <c r="R58" s="4">
        <v>44470</v>
      </c>
      <c r="S58" s="4">
        <v>44561</v>
      </c>
      <c r="T58" s="67">
        <v>0</v>
      </c>
      <c r="U58" s="67">
        <v>0</v>
      </c>
      <c r="V58" s="67">
        <v>0</v>
      </c>
      <c r="W58" s="67">
        <v>1</v>
      </c>
      <c r="X58" s="109"/>
      <c r="Y58" s="178">
        <v>0</v>
      </c>
      <c r="Z58" s="524" t="s">
        <v>86</v>
      </c>
      <c r="AA58" s="524" t="s">
        <v>61</v>
      </c>
      <c r="AB58" s="543">
        <v>0</v>
      </c>
      <c r="AC58" s="524" t="s">
        <v>86</v>
      </c>
      <c r="AD58" s="524" t="s">
        <v>61</v>
      </c>
      <c r="AE58" s="185">
        <v>0</v>
      </c>
      <c r="AF58" s="524" t="s">
        <v>86</v>
      </c>
      <c r="AG58" s="69" t="s">
        <v>61</v>
      </c>
      <c r="AH58" s="185">
        <v>1</v>
      </c>
      <c r="AI58" s="155" t="s">
        <v>497</v>
      </c>
      <c r="AJ58" s="155" t="s">
        <v>498</v>
      </c>
      <c r="AK58" s="973"/>
      <c r="AL58" s="1045"/>
      <c r="AM58" s="1045"/>
      <c r="AN58" s="1045"/>
      <c r="AO58" s="874"/>
      <c r="AP58" s="1010"/>
      <c r="AQ58" s="1045"/>
      <c r="AR58" s="109"/>
      <c r="AS58" s="800"/>
      <c r="AT58" s="800"/>
      <c r="AU58" s="800"/>
      <c r="AV58" s="801"/>
      <c r="AW58" s="801"/>
      <c r="AX58" s="801"/>
      <c r="AY58" s="745"/>
      <c r="AZ58" s="745"/>
      <c r="BA58" s="745"/>
      <c r="BB58" s="840"/>
      <c r="BD58" s="1140"/>
      <c r="BE58" s="612" t="s">
        <v>499</v>
      </c>
      <c r="BF58" s="1141"/>
    </row>
    <row r="59" spans="2:58" ht="101.25">
      <c r="B59" s="1052"/>
      <c r="C59" s="714"/>
      <c r="D59" s="714"/>
      <c r="E59" s="970"/>
      <c r="F59" s="970"/>
      <c r="G59" s="970"/>
      <c r="H59" s="970"/>
      <c r="I59" s="970"/>
      <c r="J59" s="970"/>
      <c r="K59" s="970"/>
      <c r="L59" s="130"/>
      <c r="M59" s="1049"/>
      <c r="N59" s="68" t="s">
        <v>416</v>
      </c>
      <c r="O59" s="591" t="s">
        <v>500</v>
      </c>
      <c r="P59" s="589" t="s">
        <v>501</v>
      </c>
      <c r="Q59" s="67">
        <v>0.1</v>
      </c>
      <c r="R59" s="4">
        <v>44470</v>
      </c>
      <c r="S59" s="4">
        <v>44561</v>
      </c>
      <c r="T59" s="67">
        <v>0</v>
      </c>
      <c r="U59" s="67">
        <v>0</v>
      </c>
      <c r="V59" s="67">
        <v>0</v>
      </c>
      <c r="W59" s="67">
        <v>1</v>
      </c>
      <c r="X59" s="109"/>
      <c r="Y59" s="178">
        <v>0</v>
      </c>
      <c r="Z59" s="524" t="s">
        <v>86</v>
      </c>
      <c r="AA59" s="524" t="s">
        <v>61</v>
      </c>
      <c r="AB59" s="543">
        <v>0</v>
      </c>
      <c r="AC59" s="524" t="s">
        <v>86</v>
      </c>
      <c r="AD59" s="524" t="s">
        <v>61</v>
      </c>
      <c r="AE59" s="185">
        <v>0</v>
      </c>
      <c r="AF59" s="524" t="s">
        <v>86</v>
      </c>
      <c r="AG59" s="69" t="s">
        <v>61</v>
      </c>
      <c r="AH59" s="185">
        <v>1</v>
      </c>
      <c r="AI59" s="155" t="s">
        <v>502</v>
      </c>
      <c r="AJ59" s="155" t="s">
        <v>503</v>
      </c>
      <c r="AK59" s="974"/>
      <c r="AL59" s="1046"/>
      <c r="AM59" s="1046"/>
      <c r="AN59" s="1046"/>
      <c r="AO59" s="874"/>
      <c r="AP59" s="1011"/>
      <c r="AQ59" s="1046"/>
      <c r="AR59" s="109"/>
      <c r="AS59" s="800"/>
      <c r="AT59" s="800"/>
      <c r="AU59" s="800"/>
      <c r="AV59" s="801"/>
      <c r="AW59" s="801"/>
      <c r="AX59" s="801"/>
      <c r="AY59" s="745"/>
      <c r="AZ59" s="745"/>
      <c r="BA59" s="745"/>
      <c r="BB59" s="840"/>
      <c r="BD59" s="1140"/>
      <c r="BE59" s="612" t="s">
        <v>504</v>
      </c>
      <c r="BF59" s="1141"/>
    </row>
    <row r="60" spans="2:58" ht="81">
      <c r="B60" s="1134" t="s">
        <v>505</v>
      </c>
      <c r="C60" s="706" t="s">
        <v>505</v>
      </c>
      <c r="D60" s="706" t="s">
        <v>506</v>
      </c>
      <c r="E60" s="965" t="s">
        <v>361</v>
      </c>
      <c r="F60" s="965" t="s">
        <v>59</v>
      </c>
      <c r="G60" s="965" t="s">
        <v>507</v>
      </c>
      <c r="H60" s="965" t="s">
        <v>61</v>
      </c>
      <c r="I60" s="965" t="s">
        <v>61</v>
      </c>
      <c r="J60" s="965" t="s">
        <v>508</v>
      </c>
      <c r="K60" s="965" t="s">
        <v>111</v>
      </c>
      <c r="L60" s="132"/>
      <c r="M60" s="1108" t="s">
        <v>509</v>
      </c>
      <c r="N60" s="9" t="s">
        <v>141</v>
      </c>
      <c r="O60" s="597" t="s">
        <v>510</v>
      </c>
      <c r="P60" s="92" t="s">
        <v>511</v>
      </c>
      <c r="Q60" s="79">
        <v>0.25</v>
      </c>
      <c r="R60" s="10">
        <v>44211</v>
      </c>
      <c r="S60" s="10">
        <v>44560</v>
      </c>
      <c r="T60" s="79">
        <v>0</v>
      </c>
      <c r="U60" s="79">
        <v>0.6</v>
      </c>
      <c r="V60" s="79">
        <v>0.7</v>
      </c>
      <c r="W60" s="79">
        <v>1</v>
      </c>
      <c r="X60" s="111"/>
      <c r="Y60" s="178">
        <v>0</v>
      </c>
      <c r="Z60" s="523" t="s">
        <v>86</v>
      </c>
      <c r="AA60" s="156" t="s">
        <v>61</v>
      </c>
      <c r="AB60" s="543">
        <v>0.6</v>
      </c>
      <c r="AC60" s="66" t="s">
        <v>512</v>
      </c>
      <c r="AD60" s="156" t="s">
        <v>513</v>
      </c>
      <c r="AE60" s="185">
        <v>0.7</v>
      </c>
      <c r="AF60" s="66" t="s">
        <v>514</v>
      </c>
      <c r="AG60" s="70" t="s">
        <v>515</v>
      </c>
      <c r="AH60" s="548">
        <v>0.8</v>
      </c>
      <c r="AI60" s="512" t="s">
        <v>516</v>
      </c>
      <c r="AJ60" s="58" t="s">
        <v>515</v>
      </c>
      <c r="AK60" s="972">
        <f>SUMPRODUCT(AH60:AH63,Q60:Q63)</f>
        <v>0.625</v>
      </c>
      <c r="AL60" s="1093" t="s">
        <v>86</v>
      </c>
      <c r="AM60" s="1034" t="s">
        <v>517</v>
      </c>
      <c r="AN60" s="769" t="s">
        <v>518</v>
      </c>
      <c r="AO60" s="769" t="s">
        <v>519</v>
      </c>
      <c r="AP60" s="1009" t="str">
        <f t="shared" si="6"/>
        <v>En gestión</v>
      </c>
      <c r="AQ60" s="1019" t="s">
        <v>520</v>
      </c>
      <c r="AR60" s="111"/>
      <c r="AS60" s="763">
        <v>19107203.400000002</v>
      </c>
      <c r="AT60" s="763">
        <v>57692122.800000004</v>
      </c>
      <c r="AU60" s="763">
        <v>57692122.800000004</v>
      </c>
      <c r="AV60" s="763">
        <v>47460000</v>
      </c>
      <c r="AW60" s="763">
        <v>67211120</v>
      </c>
      <c r="AX60" s="763">
        <v>67211120</v>
      </c>
      <c r="AY60" s="798" t="s">
        <v>521</v>
      </c>
      <c r="AZ60" s="798" t="s">
        <v>522</v>
      </c>
      <c r="BA60" s="839" t="s">
        <v>523</v>
      </c>
      <c r="BB60" s="837" t="s">
        <v>524</v>
      </c>
      <c r="BD60" s="632" t="s">
        <v>81</v>
      </c>
      <c r="BE60" s="611" t="s">
        <v>525</v>
      </c>
      <c r="BF60" s="1142" t="s">
        <v>526</v>
      </c>
    </row>
    <row r="61" spans="2:58" ht="81">
      <c r="B61" s="1135"/>
      <c r="C61" s="706"/>
      <c r="D61" s="706"/>
      <c r="E61" s="965" t="s">
        <v>361</v>
      </c>
      <c r="F61" s="965" t="s">
        <v>59</v>
      </c>
      <c r="G61" s="965"/>
      <c r="H61" s="965" t="s">
        <v>61</v>
      </c>
      <c r="I61" s="965" t="s">
        <v>61</v>
      </c>
      <c r="J61" s="965" t="s">
        <v>508</v>
      </c>
      <c r="K61" s="965" t="s">
        <v>111</v>
      </c>
      <c r="L61" s="132"/>
      <c r="M61" s="1108"/>
      <c r="N61" s="9" t="s">
        <v>141</v>
      </c>
      <c r="O61" s="597" t="s">
        <v>527</v>
      </c>
      <c r="P61" s="92" t="s">
        <v>528</v>
      </c>
      <c r="Q61" s="79">
        <v>0.25</v>
      </c>
      <c r="R61" s="10">
        <v>44228</v>
      </c>
      <c r="S61" s="10">
        <v>44560</v>
      </c>
      <c r="T61" s="79">
        <v>0</v>
      </c>
      <c r="U61" s="79">
        <v>0.4</v>
      </c>
      <c r="V61" s="79">
        <v>0.5</v>
      </c>
      <c r="W61" s="79">
        <v>1</v>
      </c>
      <c r="X61" s="111"/>
      <c r="Y61" s="178">
        <v>0</v>
      </c>
      <c r="Z61" s="523" t="s">
        <v>86</v>
      </c>
      <c r="AA61" s="156" t="s">
        <v>61</v>
      </c>
      <c r="AB61" s="543">
        <v>0.4</v>
      </c>
      <c r="AC61" s="66" t="s">
        <v>529</v>
      </c>
      <c r="AD61" s="156" t="s">
        <v>530</v>
      </c>
      <c r="AE61" s="185">
        <v>0.5</v>
      </c>
      <c r="AF61" s="66" t="s">
        <v>531</v>
      </c>
      <c r="AG61" s="70" t="s">
        <v>515</v>
      </c>
      <c r="AH61" s="548">
        <v>0.6</v>
      </c>
      <c r="AI61" s="512" t="s">
        <v>532</v>
      </c>
      <c r="AJ61" s="58" t="s">
        <v>515</v>
      </c>
      <c r="AK61" s="973"/>
      <c r="AL61" s="1093"/>
      <c r="AM61" s="1034"/>
      <c r="AN61" s="769"/>
      <c r="AO61" s="769"/>
      <c r="AP61" s="1010" t="str">
        <f t="shared" si="6"/>
        <v>Sin iniciar</v>
      </c>
      <c r="AQ61" s="1020"/>
      <c r="AR61" s="111"/>
      <c r="AS61" s="763"/>
      <c r="AT61" s="763"/>
      <c r="AU61" s="763"/>
      <c r="AV61" s="763"/>
      <c r="AW61" s="763"/>
      <c r="AX61" s="763"/>
      <c r="AY61" s="798"/>
      <c r="AZ61" s="798"/>
      <c r="BA61" s="798"/>
      <c r="BB61" s="799"/>
      <c r="BD61" s="632" t="s">
        <v>81</v>
      </c>
      <c r="BE61" s="611" t="s">
        <v>525</v>
      </c>
      <c r="BF61" s="1142"/>
    </row>
    <row r="62" spans="2:58" ht="60.75">
      <c r="B62" s="1135"/>
      <c r="C62" s="706"/>
      <c r="D62" s="706"/>
      <c r="E62" s="965" t="s">
        <v>361</v>
      </c>
      <c r="F62" s="965" t="s">
        <v>59</v>
      </c>
      <c r="G62" s="965"/>
      <c r="H62" s="965" t="s">
        <v>61</v>
      </c>
      <c r="I62" s="965" t="s">
        <v>61</v>
      </c>
      <c r="J62" s="965" t="s">
        <v>508</v>
      </c>
      <c r="K62" s="965" t="s">
        <v>111</v>
      </c>
      <c r="L62" s="132"/>
      <c r="M62" s="1108"/>
      <c r="N62" s="9" t="s">
        <v>141</v>
      </c>
      <c r="O62" s="597" t="s">
        <v>533</v>
      </c>
      <c r="P62" s="92" t="s">
        <v>534</v>
      </c>
      <c r="Q62" s="79">
        <v>0.25</v>
      </c>
      <c r="R62" s="10">
        <v>44256</v>
      </c>
      <c r="S62" s="10">
        <v>44469</v>
      </c>
      <c r="T62" s="79">
        <v>0</v>
      </c>
      <c r="U62" s="79">
        <v>0.9</v>
      </c>
      <c r="V62" s="79">
        <v>1</v>
      </c>
      <c r="W62" s="79">
        <v>1</v>
      </c>
      <c r="X62" s="111"/>
      <c r="Y62" s="178">
        <v>0</v>
      </c>
      <c r="Z62" s="523" t="s">
        <v>86</v>
      </c>
      <c r="AA62" s="156" t="s">
        <v>61</v>
      </c>
      <c r="AB62" s="543">
        <v>0.9</v>
      </c>
      <c r="AC62" s="66" t="s">
        <v>535</v>
      </c>
      <c r="AD62" s="157" t="s">
        <v>536</v>
      </c>
      <c r="AE62" s="185">
        <v>0.9</v>
      </c>
      <c r="AF62" s="66" t="s">
        <v>537</v>
      </c>
      <c r="AG62" s="70" t="s">
        <v>515</v>
      </c>
      <c r="AH62" s="548">
        <v>0.9</v>
      </c>
      <c r="AI62" s="66" t="s">
        <v>537</v>
      </c>
      <c r="AJ62" s="58" t="s">
        <v>515</v>
      </c>
      <c r="AK62" s="973"/>
      <c r="AL62" s="1093"/>
      <c r="AM62" s="1034"/>
      <c r="AN62" s="769"/>
      <c r="AO62" s="769"/>
      <c r="AP62" s="1010" t="str">
        <f t="shared" si="6"/>
        <v>Sin iniciar</v>
      </c>
      <c r="AQ62" s="1020"/>
      <c r="AR62" s="111"/>
      <c r="AS62" s="763"/>
      <c r="AT62" s="763"/>
      <c r="AU62" s="763"/>
      <c r="AV62" s="763"/>
      <c r="AW62" s="763"/>
      <c r="AX62" s="763"/>
      <c r="AY62" s="798"/>
      <c r="AZ62" s="798"/>
      <c r="BA62" s="798"/>
      <c r="BB62" s="799"/>
      <c r="BD62" s="632" t="s">
        <v>81</v>
      </c>
      <c r="BE62" s="611" t="s">
        <v>525</v>
      </c>
      <c r="BF62" s="1142"/>
    </row>
    <row r="63" spans="2:58" ht="60.75">
      <c r="B63" s="1135"/>
      <c r="C63" s="706"/>
      <c r="D63" s="706"/>
      <c r="E63" s="965" t="s">
        <v>361</v>
      </c>
      <c r="F63" s="965" t="s">
        <v>59</v>
      </c>
      <c r="G63" s="965"/>
      <c r="H63" s="965" t="s">
        <v>61</v>
      </c>
      <c r="I63" s="965" t="s">
        <v>61</v>
      </c>
      <c r="J63" s="965" t="s">
        <v>508</v>
      </c>
      <c r="K63" s="965" t="s">
        <v>111</v>
      </c>
      <c r="L63" s="132"/>
      <c r="M63" s="1108"/>
      <c r="N63" s="9" t="s">
        <v>141</v>
      </c>
      <c r="O63" s="597" t="s">
        <v>538</v>
      </c>
      <c r="P63" s="92" t="s">
        <v>539</v>
      </c>
      <c r="Q63" s="79">
        <v>0.25</v>
      </c>
      <c r="R63" s="10">
        <v>44206</v>
      </c>
      <c r="S63" s="10">
        <v>44560</v>
      </c>
      <c r="T63" s="79">
        <v>0</v>
      </c>
      <c r="U63" s="79">
        <v>0.1</v>
      </c>
      <c r="V63" s="79">
        <v>0.2</v>
      </c>
      <c r="W63" s="79">
        <v>1</v>
      </c>
      <c r="X63" s="111"/>
      <c r="Y63" s="178">
        <v>0</v>
      </c>
      <c r="Z63" s="523" t="s">
        <v>86</v>
      </c>
      <c r="AA63" s="156" t="s">
        <v>61</v>
      </c>
      <c r="AB63" s="543">
        <v>0.1</v>
      </c>
      <c r="AC63" s="66" t="s">
        <v>540</v>
      </c>
      <c r="AD63" s="156" t="s">
        <v>541</v>
      </c>
      <c r="AE63" s="185">
        <v>0.2</v>
      </c>
      <c r="AF63" s="66" t="s">
        <v>542</v>
      </c>
      <c r="AG63" s="70" t="s">
        <v>515</v>
      </c>
      <c r="AH63" s="548">
        <v>0.2</v>
      </c>
      <c r="AI63" s="512" t="s">
        <v>543</v>
      </c>
      <c r="AJ63" s="58" t="s">
        <v>515</v>
      </c>
      <c r="AK63" s="974"/>
      <c r="AL63" s="1093"/>
      <c r="AM63" s="1034"/>
      <c r="AN63" s="769"/>
      <c r="AO63" s="769"/>
      <c r="AP63" s="1011" t="str">
        <f t="shared" si="6"/>
        <v>Sin iniciar</v>
      </c>
      <c r="AQ63" s="1021"/>
      <c r="AR63" s="111"/>
      <c r="AS63" s="763"/>
      <c r="AT63" s="763"/>
      <c r="AU63" s="763"/>
      <c r="AV63" s="763"/>
      <c r="AW63" s="763"/>
      <c r="AX63" s="763"/>
      <c r="AY63" s="798"/>
      <c r="AZ63" s="798"/>
      <c r="BA63" s="798"/>
      <c r="BB63" s="799"/>
      <c r="BD63" s="632" t="s">
        <v>81</v>
      </c>
      <c r="BE63" s="611" t="s">
        <v>525</v>
      </c>
      <c r="BF63" s="1142"/>
    </row>
    <row r="64" spans="2:58" ht="81">
      <c r="B64" s="1135"/>
      <c r="C64" s="707" t="s">
        <v>505</v>
      </c>
      <c r="D64" s="707" t="s">
        <v>544</v>
      </c>
      <c r="E64" s="966" t="s">
        <v>545</v>
      </c>
      <c r="F64" s="966" t="s">
        <v>59</v>
      </c>
      <c r="G64" s="966" t="s">
        <v>546</v>
      </c>
      <c r="H64" s="966" t="s">
        <v>547</v>
      </c>
      <c r="I64" s="966" t="s">
        <v>61</v>
      </c>
      <c r="J64" s="966" t="s">
        <v>508</v>
      </c>
      <c r="K64" s="966" t="s">
        <v>111</v>
      </c>
      <c r="L64" s="132"/>
      <c r="M64" s="1109" t="s">
        <v>548</v>
      </c>
      <c r="N64" s="11" t="s">
        <v>141</v>
      </c>
      <c r="O64" s="596" t="s">
        <v>549</v>
      </c>
      <c r="P64" s="90" t="s">
        <v>550</v>
      </c>
      <c r="Q64" s="82">
        <v>0.3</v>
      </c>
      <c r="R64" s="12">
        <v>44440</v>
      </c>
      <c r="S64" s="12">
        <v>44560</v>
      </c>
      <c r="T64" s="82">
        <v>0</v>
      </c>
      <c r="U64" s="82">
        <v>0</v>
      </c>
      <c r="V64" s="82">
        <v>0</v>
      </c>
      <c r="W64" s="82">
        <v>1</v>
      </c>
      <c r="X64" s="111"/>
      <c r="Y64" s="178">
        <v>0</v>
      </c>
      <c r="Z64" s="524" t="s">
        <v>86</v>
      </c>
      <c r="AA64" s="158" t="s">
        <v>61</v>
      </c>
      <c r="AB64" s="543">
        <v>0</v>
      </c>
      <c r="AC64" s="524" t="s">
        <v>86</v>
      </c>
      <c r="AD64" s="524" t="s">
        <v>61</v>
      </c>
      <c r="AE64" s="185">
        <v>0</v>
      </c>
      <c r="AF64" s="59" t="s">
        <v>86</v>
      </c>
      <c r="AG64" s="71" t="s">
        <v>61</v>
      </c>
      <c r="AH64" s="185">
        <v>1</v>
      </c>
      <c r="AI64" s="71" t="s">
        <v>551</v>
      </c>
      <c r="AJ64" s="71" t="s">
        <v>552</v>
      </c>
      <c r="AK64" s="1022">
        <f>SUMPRODUCT(AH64:AH65,Q64:Q65)</f>
        <v>1</v>
      </c>
      <c r="AL64" s="1086" t="s">
        <v>86</v>
      </c>
      <c r="AM64" s="1086" t="s">
        <v>458</v>
      </c>
      <c r="AN64" s="999" t="s">
        <v>553</v>
      </c>
      <c r="AO64" s="937" t="s">
        <v>554</v>
      </c>
      <c r="AP64" s="1003" t="str">
        <f t="shared" si="6"/>
        <v>Terminado</v>
      </c>
      <c r="AQ64" s="874" t="s">
        <v>76</v>
      </c>
      <c r="AR64" s="111"/>
      <c r="AS64" s="732">
        <v>37290313.799999997</v>
      </c>
      <c r="AT64" s="732">
        <v>0</v>
      </c>
      <c r="AU64" s="732">
        <v>0</v>
      </c>
      <c r="AV64" s="732">
        <v>53721600</v>
      </c>
      <c r="AW64" s="732">
        <v>38591560</v>
      </c>
      <c r="AX64" s="732">
        <v>38591560</v>
      </c>
      <c r="AY64" s="834" t="s">
        <v>521</v>
      </c>
      <c r="AZ64" s="834" t="s">
        <v>522</v>
      </c>
      <c r="BA64" s="838" t="s">
        <v>523</v>
      </c>
      <c r="BB64" s="835" t="s">
        <v>524</v>
      </c>
      <c r="BD64" s="632" t="s">
        <v>81</v>
      </c>
      <c r="BE64" s="611" t="s">
        <v>302</v>
      </c>
      <c r="BF64" s="1142" t="s">
        <v>555</v>
      </c>
    </row>
    <row r="65" spans="2:58" ht="182.25">
      <c r="B65" s="1135"/>
      <c r="C65" s="707"/>
      <c r="D65" s="707"/>
      <c r="E65" s="966" t="s">
        <v>545</v>
      </c>
      <c r="F65" s="966" t="s">
        <v>59</v>
      </c>
      <c r="G65" s="966"/>
      <c r="H65" s="966" t="s">
        <v>547</v>
      </c>
      <c r="I65" s="966" t="s">
        <v>61</v>
      </c>
      <c r="J65" s="966" t="s">
        <v>508</v>
      </c>
      <c r="K65" s="966" t="s">
        <v>111</v>
      </c>
      <c r="L65" s="132"/>
      <c r="M65" s="1109"/>
      <c r="N65" s="11" t="s">
        <v>141</v>
      </c>
      <c r="O65" s="596" t="s">
        <v>556</v>
      </c>
      <c r="P65" s="90" t="s">
        <v>557</v>
      </c>
      <c r="Q65" s="82">
        <v>0.7</v>
      </c>
      <c r="R65" s="12">
        <v>44470</v>
      </c>
      <c r="S65" s="12">
        <v>44560</v>
      </c>
      <c r="T65" s="82">
        <v>0</v>
      </c>
      <c r="U65" s="82">
        <v>0</v>
      </c>
      <c r="V65" s="82">
        <v>0</v>
      </c>
      <c r="W65" s="82">
        <v>1</v>
      </c>
      <c r="X65" s="111"/>
      <c r="Y65" s="178">
        <v>0</v>
      </c>
      <c r="Z65" s="524" t="s">
        <v>86</v>
      </c>
      <c r="AA65" s="158" t="s">
        <v>61</v>
      </c>
      <c r="AB65" s="543">
        <v>0</v>
      </c>
      <c r="AC65" s="524" t="s">
        <v>86</v>
      </c>
      <c r="AD65" s="524" t="s">
        <v>61</v>
      </c>
      <c r="AE65" s="185">
        <v>0</v>
      </c>
      <c r="AF65" s="59" t="s">
        <v>86</v>
      </c>
      <c r="AG65" s="71" t="s">
        <v>61</v>
      </c>
      <c r="AH65" s="185">
        <v>1</v>
      </c>
      <c r="AI65" s="71" t="s">
        <v>558</v>
      </c>
      <c r="AJ65" s="71" t="s">
        <v>559</v>
      </c>
      <c r="AK65" s="1022"/>
      <c r="AL65" s="1086"/>
      <c r="AM65" s="1086"/>
      <c r="AN65" s="999"/>
      <c r="AO65" s="938"/>
      <c r="AP65" s="1003" t="str">
        <f t="shared" si="6"/>
        <v>Sin iniciar</v>
      </c>
      <c r="AQ65" s="999"/>
      <c r="AR65" s="111"/>
      <c r="AS65" s="732"/>
      <c r="AT65" s="732"/>
      <c r="AU65" s="732"/>
      <c r="AV65" s="732"/>
      <c r="AW65" s="732"/>
      <c r="AX65" s="732"/>
      <c r="AY65" s="834"/>
      <c r="AZ65" s="834"/>
      <c r="BA65" s="834"/>
      <c r="BB65" s="836"/>
      <c r="BD65" s="632" t="s">
        <v>81</v>
      </c>
      <c r="BE65" s="611" t="s">
        <v>302</v>
      </c>
      <c r="BF65" s="1142"/>
    </row>
    <row r="66" spans="2:58" ht="182.25">
      <c r="B66" s="1135"/>
      <c r="C66" s="706" t="s">
        <v>505</v>
      </c>
      <c r="D66" s="706" t="s">
        <v>560</v>
      </c>
      <c r="E66" s="965" t="s">
        <v>361</v>
      </c>
      <c r="F66" s="965" t="s">
        <v>59</v>
      </c>
      <c r="G66" s="965" t="s">
        <v>561</v>
      </c>
      <c r="H66" s="965" t="s">
        <v>61</v>
      </c>
      <c r="I66" s="965" t="s">
        <v>61</v>
      </c>
      <c r="J66" s="965" t="s">
        <v>508</v>
      </c>
      <c r="K66" s="965" t="s">
        <v>111</v>
      </c>
      <c r="L66" s="132"/>
      <c r="M66" s="1108" t="s">
        <v>562</v>
      </c>
      <c r="N66" s="9" t="s">
        <v>416</v>
      </c>
      <c r="O66" s="597" t="s">
        <v>563</v>
      </c>
      <c r="P66" s="92" t="s">
        <v>564</v>
      </c>
      <c r="Q66" s="79">
        <v>0.2</v>
      </c>
      <c r="R66" s="10">
        <v>44256</v>
      </c>
      <c r="S66" s="10">
        <v>44286</v>
      </c>
      <c r="T66" s="79">
        <v>1</v>
      </c>
      <c r="U66" s="79">
        <v>1</v>
      </c>
      <c r="V66" s="79">
        <v>1</v>
      </c>
      <c r="W66" s="79">
        <v>1</v>
      </c>
      <c r="X66" s="111"/>
      <c r="Y66" s="178">
        <v>1</v>
      </c>
      <c r="Z66" s="66" t="s">
        <v>565</v>
      </c>
      <c r="AA66" s="156" t="s">
        <v>566</v>
      </c>
      <c r="AB66" s="543">
        <v>1</v>
      </c>
      <c r="AC66" s="66" t="s">
        <v>73</v>
      </c>
      <c r="AD66" s="66" t="s">
        <v>61</v>
      </c>
      <c r="AE66" s="185">
        <v>1</v>
      </c>
      <c r="AF66" s="58" t="s">
        <v>73</v>
      </c>
      <c r="AG66" s="70" t="s">
        <v>61</v>
      </c>
      <c r="AH66" s="185">
        <v>1</v>
      </c>
      <c r="AI66" s="58" t="s">
        <v>73</v>
      </c>
      <c r="AJ66" s="70" t="s">
        <v>61</v>
      </c>
      <c r="AK66" s="972">
        <f>SUMPRODUCT(AH66:AH71,Q66:Q71)</f>
        <v>1</v>
      </c>
      <c r="AL66" s="1034" t="s">
        <v>567</v>
      </c>
      <c r="AM66" s="1034" t="s">
        <v>568</v>
      </c>
      <c r="AN66" s="769" t="s">
        <v>567</v>
      </c>
      <c r="AO66" s="769" t="s">
        <v>569</v>
      </c>
      <c r="AP66" s="1009" t="str">
        <f t="shared" si="6"/>
        <v>Terminado</v>
      </c>
      <c r="AQ66" s="769" t="s">
        <v>76</v>
      </c>
      <c r="AR66" s="111"/>
      <c r="AS66" s="763">
        <v>34318331</v>
      </c>
      <c r="AT66" s="763">
        <v>47910905</v>
      </c>
      <c r="AU66" s="763">
        <v>47910905</v>
      </c>
      <c r="AV66" s="763">
        <v>92044500</v>
      </c>
      <c r="AW66" s="763">
        <v>94604400</v>
      </c>
      <c r="AX66" s="763">
        <v>94604400</v>
      </c>
      <c r="AY66" s="798" t="s">
        <v>521</v>
      </c>
      <c r="AZ66" s="798" t="s">
        <v>522</v>
      </c>
      <c r="BA66" s="798" t="s">
        <v>523</v>
      </c>
      <c r="BB66" s="799" t="s">
        <v>524</v>
      </c>
      <c r="BD66" s="632" t="s">
        <v>81</v>
      </c>
      <c r="BE66" s="611" t="s">
        <v>570</v>
      </c>
      <c r="BF66" s="1142" t="s">
        <v>571</v>
      </c>
    </row>
    <row r="67" spans="2:58" ht="303.75">
      <c r="B67" s="1135"/>
      <c r="C67" s="706"/>
      <c r="D67" s="706"/>
      <c r="E67" s="965" t="s">
        <v>361</v>
      </c>
      <c r="F67" s="965" t="s">
        <v>59</v>
      </c>
      <c r="G67" s="965"/>
      <c r="H67" s="965" t="s">
        <v>61</v>
      </c>
      <c r="I67" s="965" t="s">
        <v>61</v>
      </c>
      <c r="J67" s="965" t="s">
        <v>508</v>
      </c>
      <c r="K67" s="965" t="s">
        <v>111</v>
      </c>
      <c r="L67" s="132"/>
      <c r="M67" s="1108"/>
      <c r="N67" s="9" t="s">
        <v>416</v>
      </c>
      <c r="O67" s="597" t="s">
        <v>572</v>
      </c>
      <c r="P67" s="92" t="s">
        <v>573</v>
      </c>
      <c r="Q67" s="79">
        <v>0.2</v>
      </c>
      <c r="R67" s="10">
        <v>44287</v>
      </c>
      <c r="S67" s="10">
        <v>44347</v>
      </c>
      <c r="T67" s="79">
        <v>0</v>
      </c>
      <c r="U67" s="79">
        <v>1</v>
      </c>
      <c r="V67" s="79">
        <v>1</v>
      </c>
      <c r="W67" s="79">
        <v>1</v>
      </c>
      <c r="X67" s="111"/>
      <c r="Y67" s="178">
        <v>0</v>
      </c>
      <c r="Z67" s="523" t="s">
        <v>86</v>
      </c>
      <c r="AA67" s="66" t="s">
        <v>61</v>
      </c>
      <c r="AB67" s="543">
        <v>1</v>
      </c>
      <c r="AC67" s="66" t="s">
        <v>574</v>
      </c>
      <c r="AD67" s="157" t="s">
        <v>575</v>
      </c>
      <c r="AE67" s="185">
        <v>1</v>
      </c>
      <c r="AF67" s="58" t="s">
        <v>73</v>
      </c>
      <c r="AG67" s="70" t="s">
        <v>61</v>
      </c>
      <c r="AH67" s="185">
        <v>1</v>
      </c>
      <c r="AI67" s="58" t="s">
        <v>73</v>
      </c>
      <c r="AJ67" s="70" t="s">
        <v>61</v>
      </c>
      <c r="AK67" s="973"/>
      <c r="AL67" s="1034"/>
      <c r="AM67" s="1034"/>
      <c r="AN67" s="769"/>
      <c r="AO67" s="769"/>
      <c r="AP67" s="1010" t="str">
        <f t="shared" si="6"/>
        <v>Sin iniciar</v>
      </c>
      <c r="AQ67" s="769"/>
      <c r="AR67" s="111"/>
      <c r="AS67" s="763"/>
      <c r="AT67" s="763"/>
      <c r="AU67" s="763"/>
      <c r="AV67" s="763"/>
      <c r="AW67" s="763"/>
      <c r="AX67" s="763"/>
      <c r="AY67" s="798"/>
      <c r="AZ67" s="798"/>
      <c r="BA67" s="798"/>
      <c r="BB67" s="799"/>
      <c r="BD67" s="632" t="s">
        <v>81</v>
      </c>
      <c r="BE67" s="611" t="s">
        <v>570</v>
      </c>
      <c r="BF67" s="1142"/>
    </row>
    <row r="68" spans="2:58" ht="60.75">
      <c r="B68" s="1135"/>
      <c r="C68" s="706"/>
      <c r="D68" s="706"/>
      <c r="E68" s="965" t="s">
        <v>361</v>
      </c>
      <c r="F68" s="965" t="s">
        <v>59</v>
      </c>
      <c r="G68" s="965"/>
      <c r="H68" s="965" t="s">
        <v>61</v>
      </c>
      <c r="I68" s="965" t="s">
        <v>61</v>
      </c>
      <c r="J68" s="965" t="s">
        <v>508</v>
      </c>
      <c r="K68" s="965" t="s">
        <v>111</v>
      </c>
      <c r="L68" s="132"/>
      <c r="M68" s="1108"/>
      <c r="N68" s="9" t="s">
        <v>416</v>
      </c>
      <c r="O68" s="597" t="s">
        <v>576</v>
      </c>
      <c r="P68" s="92" t="s">
        <v>577</v>
      </c>
      <c r="Q68" s="79">
        <v>0.2</v>
      </c>
      <c r="R68" s="10">
        <v>44319</v>
      </c>
      <c r="S68" s="10">
        <v>44347</v>
      </c>
      <c r="T68" s="79">
        <v>0</v>
      </c>
      <c r="U68" s="79">
        <v>1</v>
      </c>
      <c r="V68" s="79">
        <v>1</v>
      </c>
      <c r="W68" s="79">
        <v>1</v>
      </c>
      <c r="X68" s="111"/>
      <c r="Y68" s="178">
        <v>0</v>
      </c>
      <c r="Z68" s="523" t="s">
        <v>86</v>
      </c>
      <c r="AA68" s="66" t="s">
        <v>61</v>
      </c>
      <c r="AB68" s="543">
        <v>1</v>
      </c>
      <c r="AC68" s="66" t="s">
        <v>578</v>
      </c>
      <c r="AD68" s="157" t="s">
        <v>579</v>
      </c>
      <c r="AE68" s="185">
        <v>1</v>
      </c>
      <c r="AF68" s="58" t="s">
        <v>73</v>
      </c>
      <c r="AG68" s="70" t="s">
        <v>61</v>
      </c>
      <c r="AH68" s="185">
        <v>1</v>
      </c>
      <c r="AI68" s="58" t="s">
        <v>73</v>
      </c>
      <c r="AJ68" s="70" t="s">
        <v>61</v>
      </c>
      <c r="AK68" s="973"/>
      <c r="AL68" s="1034"/>
      <c r="AM68" s="1034"/>
      <c r="AN68" s="769"/>
      <c r="AO68" s="769"/>
      <c r="AP68" s="1010" t="str">
        <f t="shared" si="6"/>
        <v>Sin iniciar</v>
      </c>
      <c r="AQ68" s="769"/>
      <c r="AR68" s="111"/>
      <c r="AS68" s="763"/>
      <c r="AT68" s="763"/>
      <c r="AU68" s="763"/>
      <c r="AV68" s="763"/>
      <c r="AW68" s="763"/>
      <c r="AX68" s="763"/>
      <c r="AY68" s="798"/>
      <c r="AZ68" s="798"/>
      <c r="BA68" s="798"/>
      <c r="BB68" s="799"/>
      <c r="BD68" s="632" t="s">
        <v>81</v>
      </c>
      <c r="BE68" s="611" t="s">
        <v>570</v>
      </c>
      <c r="BF68" s="1142"/>
    </row>
    <row r="69" spans="2:58" ht="81">
      <c r="B69" s="1135"/>
      <c r="C69" s="706"/>
      <c r="D69" s="706"/>
      <c r="E69" s="965" t="s">
        <v>361</v>
      </c>
      <c r="F69" s="965" t="s">
        <v>59</v>
      </c>
      <c r="G69" s="965"/>
      <c r="H69" s="965" t="s">
        <v>61</v>
      </c>
      <c r="I69" s="965" t="s">
        <v>61</v>
      </c>
      <c r="J69" s="965" t="s">
        <v>508</v>
      </c>
      <c r="K69" s="965" t="s">
        <v>111</v>
      </c>
      <c r="L69" s="132"/>
      <c r="M69" s="1108"/>
      <c r="N69" s="9" t="s">
        <v>416</v>
      </c>
      <c r="O69" s="597" t="s">
        <v>580</v>
      </c>
      <c r="P69" s="92" t="s">
        <v>581</v>
      </c>
      <c r="Q69" s="79">
        <v>0.1</v>
      </c>
      <c r="R69" s="10">
        <v>44378</v>
      </c>
      <c r="S69" s="10">
        <v>44439</v>
      </c>
      <c r="T69" s="79">
        <v>0</v>
      </c>
      <c r="U69" s="79">
        <v>0</v>
      </c>
      <c r="V69" s="79">
        <v>1</v>
      </c>
      <c r="W69" s="79">
        <v>1</v>
      </c>
      <c r="X69" s="111"/>
      <c r="Y69" s="178">
        <v>0</v>
      </c>
      <c r="Z69" s="523" t="s">
        <v>86</v>
      </c>
      <c r="AA69" s="66" t="s">
        <v>61</v>
      </c>
      <c r="AB69" s="543">
        <v>0</v>
      </c>
      <c r="AC69" s="66" t="s">
        <v>86</v>
      </c>
      <c r="AD69" s="66" t="s">
        <v>61</v>
      </c>
      <c r="AE69" s="185">
        <v>1</v>
      </c>
      <c r="AF69" s="70" t="s">
        <v>582</v>
      </c>
      <c r="AG69" s="70" t="s">
        <v>583</v>
      </c>
      <c r="AH69" s="185">
        <v>1</v>
      </c>
      <c r="AI69" s="58" t="s">
        <v>73</v>
      </c>
      <c r="AJ69" s="70" t="s">
        <v>61</v>
      </c>
      <c r="AK69" s="973"/>
      <c r="AL69" s="1034"/>
      <c r="AM69" s="1034"/>
      <c r="AN69" s="769"/>
      <c r="AO69" s="769"/>
      <c r="AP69" s="1010" t="str">
        <f t="shared" si="6"/>
        <v>Sin iniciar</v>
      </c>
      <c r="AQ69" s="769"/>
      <c r="AR69" s="111"/>
      <c r="AS69" s="763"/>
      <c r="AT69" s="763"/>
      <c r="AU69" s="763"/>
      <c r="AV69" s="763"/>
      <c r="AW69" s="763"/>
      <c r="AX69" s="763"/>
      <c r="AY69" s="798"/>
      <c r="AZ69" s="798"/>
      <c r="BA69" s="798"/>
      <c r="BB69" s="799"/>
      <c r="BD69" s="632" t="s">
        <v>81</v>
      </c>
      <c r="BE69" s="611" t="s">
        <v>281</v>
      </c>
      <c r="BF69" s="1142"/>
    </row>
    <row r="70" spans="2:58" ht="81">
      <c r="B70" s="1135"/>
      <c r="C70" s="706"/>
      <c r="D70" s="706"/>
      <c r="E70" s="965" t="s">
        <v>361</v>
      </c>
      <c r="F70" s="965" t="s">
        <v>59</v>
      </c>
      <c r="G70" s="965"/>
      <c r="H70" s="965" t="s">
        <v>61</v>
      </c>
      <c r="I70" s="965" t="s">
        <v>61</v>
      </c>
      <c r="J70" s="965" t="s">
        <v>508</v>
      </c>
      <c r="K70" s="965" t="s">
        <v>111</v>
      </c>
      <c r="L70" s="132"/>
      <c r="M70" s="1108"/>
      <c r="N70" s="9" t="s">
        <v>416</v>
      </c>
      <c r="O70" s="597" t="s">
        <v>584</v>
      </c>
      <c r="P70" s="92" t="s">
        <v>585</v>
      </c>
      <c r="Q70" s="79">
        <v>0.1</v>
      </c>
      <c r="R70" s="10">
        <v>44470</v>
      </c>
      <c r="S70" s="10">
        <v>44531</v>
      </c>
      <c r="T70" s="79">
        <v>0</v>
      </c>
      <c r="U70" s="79">
        <v>0</v>
      </c>
      <c r="V70" s="79">
        <v>0</v>
      </c>
      <c r="W70" s="79">
        <v>1</v>
      </c>
      <c r="X70" s="111"/>
      <c r="Y70" s="178">
        <v>0</v>
      </c>
      <c r="Z70" s="523" t="s">
        <v>86</v>
      </c>
      <c r="AA70" s="66" t="s">
        <v>61</v>
      </c>
      <c r="AB70" s="543">
        <v>0</v>
      </c>
      <c r="AC70" s="523" t="s">
        <v>86</v>
      </c>
      <c r="AD70" s="66" t="s">
        <v>61</v>
      </c>
      <c r="AE70" s="185">
        <v>0</v>
      </c>
      <c r="AF70" s="523" t="s">
        <v>86</v>
      </c>
      <c r="AG70" s="66" t="s">
        <v>61</v>
      </c>
      <c r="AH70" s="185">
        <v>1</v>
      </c>
      <c r="AI70" s="70" t="s">
        <v>586</v>
      </c>
      <c r="AJ70" s="58" t="s">
        <v>587</v>
      </c>
      <c r="AK70" s="973"/>
      <c r="AL70" s="1034"/>
      <c r="AM70" s="1034"/>
      <c r="AN70" s="769"/>
      <c r="AO70" s="769"/>
      <c r="AP70" s="1010" t="str">
        <f t="shared" si="6"/>
        <v>Sin iniciar</v>
      </c>
      <c r="AQ70" s="769"/>
      <c r="AR70" s="111"/>
      <c r="AS70" s="763"/>
      <c r="AT70" s="763"/>
      <c r="AU70" s="763"/>
      <c r="AV70" s="763"/>
      <c r="AW70" s="763"/>
      <c r="AX70" s="763"/>
      <c r="AY70" s="798"/>
      <c r="AZ70" s="798"/>
      <c r="BA70" s="798"/>
      <c r="BB70" s="799"/>
      <c r="BD70" s="632" t="s">
        <v>81</v>
      </c>
      <c r="BE70" s="611" t="s">
        <v>302</v>
      </c>
      <c r="BF70" s="1142"/>
    </row>
    <row r="71" spans="2:58" ht="40.5">
      <c r="B71" s="1135"/>
      <c r="C71" s="706"/>
      <c r="D71" s="706"/>
      <c r="E71" s="965" t="s">
        <v>361</v>
      </c>
      <c r="F71" s="965" t="s">
        <v>59</v>
      </c>
      <c r="G71" s="965"/>
      <c r="H71" s="965" t="s">
        <v>61</v>
      </c>
      <c r="I71" s="965" t="s">
        <v>61</v>
      </c>
      <c r="J71" s="965" t="s">
        <v>508</v>
      </c>
      <c r="K71" s="965" t="s">
        <v>111</v>
      </c>
      <c r="L71" s="132"/>
      <c r="M71" s="1108"/>
      <c r="N71" s="9" t="s">
        <v>416</v>
      </c>
      <c r="O71" s="597" t="s">
        <v>588</v>
      </c>
      <c r="P71" s="92" t="s">
        <v>589</v>
      </c>
      <c r="Q71" s="79">
        <v>0.2</v>
      </c>
      <c r="R71" s="10">
        <v>44531</v>
      </c>
      <c r="S71" s="10">
        <v>44561</v>
      </c>
      <c r="T71" s="79">
        <v>0</v>
      </c>
      <c r="U71" s="79">
        <v>0</v>
      </c>
      <c r="V71" s="79">
        <v>0</v>
      </c>
      <c r="W71" s="79">
        <v>1</v>
      </c>
      <c r="X71" s="111"/>
      <c r="Y71" s="178">
        <v>0</v>
      </c>
      <c r="Z71" s="523" t="s">
        <v>86</v>
      </c>
      <c r="AA71" s="66" t="s">
        <v>61</v>
      </c>
      <c r="AB71" s="543">
        <v>0</v>
      </c>
      <c r="AC71" s="523" t="s">
        <v>86</v>
      </c>
      <c r="AD71" s="66" t="s">
        <v>61</v>
      </c>
      <c r="AE71" s="185">
        <v>0</v>
      </c>
      <c r="AF71" s="523" t="s">
        <v>86</v>
      </c>
      <c r="AG71" s="66" t="s">
        <v>61</v>
      </c>
      <c r="AH71" s="185">
        <v>1</v>
      </c>
      <c r="AI71" s="70" t="s">
        <v>590</v>
      </c>
      <c r="AJ71" s="70" t="s">
        <v>591</v>
      </c>
      <c r="AK71" s="974"/>
      <c r="AL71" s="1034"/>
      <c r="AM71" s="1034"/>
      <c r="AN71" s="769"/>
      <c r="AO71" s="769"/>
      <c r="AP71" s="1011" t="str">
        <f t="shared" si="6"/>
        <v>Sin iniciar</v>
      </c>
      <c r="AQ71" s="769"/>
      <c r="AR71" s="111"/>
      <c r="AS71" s="763"/>
      <c r="AT71" s="763"/>
      <c r="AU71" s="763"/>
      <c r="AV71" s="763"/>
      <c r="AW71" s="763"/>
      <c r="AX71" s="763"/>
      <c r="AY71" s="798"/>
      <c r="AZ71" s="798"/>
      <c r="BA71" s="798"/>
      <c r="BB71" s="799"/>
      <c r="BD71" s="632" t="s">
        <v>81</v>
      </c>
      <c r="BE71" s="611" t="s">
        <v>302</v>
      </c>
      <c r="BF71" s="1142"/>
    </row>
    <row r="72" spans="2:58" ht="182.25">
      <c r="B72" s="1135"/>
      <c r="C72" s="707" t="s">
        <v>505</v>
      </c>
      <c r="D72" s="707" t="s">
        <v>592</v>
      </c>
      <c r="E72" s="966" t="s">
        <v>361</v>
      </c>
      <c r="F72" s="966" t="s">
        <v>59</v>
      </c>
      <c r="G72" s="966" t="s">
        <v>593</v>
      </c>
      <c r="H72" s="966" t="s">
        <v>61</v>
      </c>
      <c r="I72" s="966" t="s">
        <v>61</v>
      </c>
      <c r="J72" s="966" t="s">
        <v>508</v>
      </c>
      <c r="K72" s="966" t="s">
        <v>111</v>
      </c>
      <c r="L72" s="132"/>
      <c r="M72" s="1109" t="s">
        <v>594</v>
      </c>
      <c r="N72" s="11" t="s">
        <v>141</v>
      </c>
      <c r="O72" s="596" t="s">
        <v>595</v>
      </c>
      <c r="P72" s="90" t="s">
        <v>596</v>
      </c>
      <c r="Q72" s="82">
        <v>0.2</v>
      </c>
      <c r="R72" s="12">
        <v>44211</v>
      </c>
      <c r="S72" s="12">
        <v>44270</v>
      </c>
      <c r="T72" s="82">
        <v>1</v>
      </c>
      <c r="U72" s="82">
        <v>1</v>
      </c>
      <c r="V72" s="82">
        <v>1</v>
      </c>
      <c r="W72" s="82">
        <v>1</v>
      </c>
      <c r="X72" s="111"/>
      <c r="Y72" s="178">
        <v>1</v>
      </c>
      <c r="Z72" s="69" t="s">
        <v>597</v>
      </c>
      <c r="AA72" s="159" t="s">
        <v>598</v>
      </c>
      <c r="AB72" s="543">
        <v>1</v>
      </c>
      <c r="AC72" s="69" t="s">
        <v>73</v>
      </c>
      <c r="AD72" s="69" t="s">
        <v>61</v>
      </c>
      <c r="AE72" s="185">
        <v>1</v>
      </c>
      <c r="AF72" s="69" t="s">
        <v>73</v>
      </c>
      <c r="AG72" s="69" t="s">
        <v>61</v>
      </c>
      <c r="AH72" s="185">
        <v>1</v>
      </c>
      <c r="AI72" s="69" t="s">
        <v>73</v>
      </c>
      <c r="AJ72" s="69" t="s">
        <v>61</v>
      </c>
      <c r="AK72" s="972">
        <f>SUMPRODUCT(AH72:AH74,Q72:Q74)</f>
        <v>0.92000000000000015</v>
      </c>
      <c r="AL72" s="1035" t="s">
        <v>597</v>
      </c>
      <c r="AM72" s="1035" t="s">
        <v>599</v>
      </c>
      <c r="AN72" s="874" t="s">
        <v>600</v>
      </c>
      <c r="AO72" s="874" t="s">
        <v>601</v>
      </c>
      <c r="AP72" s="1009" t="str">
        <f t="shared" si="6"/>
        <v>En gestión</v>
      </c>
      <c r="AQ72" s="874" t="s">
        <v>602</v>
      </c>
      <c r="AR72" s="111"/>
      <c r="AS72" s="732">
        <v>16486437</v>
      </c>
      <c r="AT72" s="732">
        <v>18191080.800000001</v>
      </c>
      <c r="AU72" s="732">
        <v>18191080.800000001</v>
      </c>
      <c r="AV72" s="732">
        <v>30523300</v>
      </c>
      <c r="AW72" s="732">
        <v>42800560</v>
      </c>
      <c r="AX72" s="732">
        <v>42800560</v>
      </c>
      <c r="AY72" s="834" t="s">
        <v>521</v>
      </c>
      <c r="AZ72" s="834" t="s">
        <v>522</v>
      </c>
      <c r="BA72" s="838" t="s">
        <v>523</v>
      </c>
      <c r="BB72" s="835" t="s">
        <v>524</v>
      </c>
      <c r="BD72" s="632" t="s">
        <v>81</v>
      </c>
      <c r="BE72" s="611" t="s">
        <v>570</v>
      </c>
      <c r="BF72" s="1139" t="s">
        <v>603</v>
      </c>
    </row>
    <row r="73" spans="2:58" ht="101.25">
      <c r="B73" s="1135"/>
      <c r="C73" s="707"/>
      <c r="D73" s="707"/>
      <c r="E73" s="966" t="s">
        <v>361</v>
      </c>
      <c r="F73" s="966" t="s">
        <v>59</v>
      </c>
      <c r="G73" s="966"/>
      <c r="H73" s="966" t="s">
        <v>61</v>
      </c>
      <c r="I73" s="966" t="s">
        <v>61</v>
      </c>
      <c r="J73" s="966" t="s">
        <v>508</v>
      </c>
      <c r="K73" s="966" t="s">
        <v>111</v>
      </c>
      <c r="L73" s="132"/>
      <c r="M73" s="1109"/>
      <c r="N73" s="11" t="s">
        <v>141</v>
      </c>
      <c r="O73" s="596" t="s">
        <v>604</v>
      </c>
      <c r="P73" s="90" t="s">
        <v>605</v>
      </c>
      <c r="Q73" s="82">
        <v>0.4</v>
      </c>
      <c r="R73" s="12">
        <v>44228</v>
      </c>
      <c r="S73" s="12" t="s">
        <v>606</v>
      </c>
      <c r="T73" s="82">
        <v>1</v>
      </c>
      <c r="U73" s="82">
        <v>1</v>
      </c>
      <c r="V73" s="82">
        <v>1</v>
      </c>
      <c r="W73" s="82">
        <v>1</v>
      </c>
      <c r="X73" s="111"/>
      <c r="Y73" s="178">
        <v>1</v>
      </c>
      <c r="Z73" s="69" t="s">
        <v>607</v>
      </c>
      <c r="AA73" s="159" t="s">
        <v>608</v>
      </c>
      <c r="AB73" s="543">
        <v>1</v>
      </c>
      <c r="AC73" s="69" t="s">
        <v>73</v>
      </c>
      <c r="AD73" s="69" t="s">
        <v>61</v>
      </c>
      <c r="AE73" s="185">
        <v>1</v>
      </c>
      <c r="AF73" s="69" t="s">
        <v>73</v>
      </c>
      <c r="AG73" s="69" t="s">
        <v>61</v>
      </c>
      <c r="AH73" s="185">
        <v>1</v>
      </c>
      <c r="AI73" s="69" t="s">
        <v>73</v>
      </c>
      <c r="AJ73" s="69" t="s">
        <v>61</v>
      </c>
      <c r="AK73" s="973"/>
      <c r="AL73" s="1035"/>
      <c r="AM73" s="1035"/>
      <c r="AN73" s="874"/>
      <c r="AO73" s="874"/>
      <c r="AP73" s="1010" t="str">
        <f t="shared" si="6"/>
        <v>Sin iniciar</v>
      </c>
      <c r="AQ73" s="874"/>
      <c r="AR73" s="111"/>
      <c r="AS73" s="732"/>
      <c r="AT73" s="732"/>
      <c r="AU73" s="732"/>
      <c r="AV73" s="732"/>
      <c r="AW73" s="732"/>
      <c r="AX73" s="732"/>
      <c r="AY73" s="834"/>
      <c r="AZ73" s="834"/>
      <c r="BA73" s="834"/>
      <c r="BB73" s="836"/>
      <c r="BD73" s="632" t="s">
        <v>81</v>
      </c>
      <c r="BE73" s="611" t="s">
        <v>570</v>
      </c>
      <c r="BF73" s="1139"/>
    </row>
    <row r="74" spans="2:58" ht="222.75">
      <c r="B74" s="1135"/>
      <c r="C74" s="707"/>
      <c r="D74" s="707"/>
      <c r="E74" s="966" t="s">
        <v>361</v>
      </c>
      <c r="F74" s="966" t="s">
        <v>59</v>
      </c>
      <c r="G74" s="966"/>
      <c r="H74" s="966" t="s">
        <v>61</v>
      </c>
      <c r="I74" s="966" t="s">
        <v>61</v>
      </c>
      <c r="J74" s="966" t="s">
        <v>508</v>
      </c>
      <c r="K74" s="966" t="s">
        <v>111</v>
      </c>
      <c r="L74" s="132"/>
      <c r="M74" s="1109"/>
      <c r="N74" s="11" t="s">
        <v>141</v>
      </c>
      <c r="O74" s="596" t="s">
        <v>609</v>
      </c>
      <c r="P74" s="90" t="s">
        <v>610</v>
      </c>
      <c r="Q74" s="82">
        <v>0.4</v>
      </c>
      <c r="R74" s="12">
        <v>44287</v>
      </c>
      <c r="S74" s="12">
        <v>44560</v>
      </c>
      <c r="T74" s="82">
        <v>0</v>
      </c>
      <c r="U74" s="82">
        <v>0.5</v>
      </c>
      <c r="V74" s="82">
        <v>0.75</v>
      </c>
      <c r="W74" s="82">
        <v>1</v>
      </c>
      <c r="X74" s="111"/>
      <c r="Y74" s="178">
        <v>0</v>
      </c>
      <c r="Z74" s="524" t="s">
        <v>86</v>
      </c>
      <c r="AA74" s="69" t="s">
        <v>61</v>
      </c>
      <c r="AB74" s="543">
        <v>0.4</v>
      </c>
      <c r="AC74" s="69" t="s">
        <v>611</v>
      </c>
      <c r="AD74" s="159" t="s">
        <v>612</v>
      </c>
      <c r="AE74" s="185">
        <v>0.75</v>
      </c>
      <c r="AF74" s="71" t="s">
        <v>613</v>
      </c>
      <c r="AG74" s="71" t="s">
        <v>614</v>
      </c>
      <c r="AH74" s="548">
        <v>0.8</v>
      </c>
      <c r="AI74" s="513" t="s">
        <v>615</v>
      </c>
      <c r="AJ74" s="71" t="s">
        <v>616</v>
      </c>
      <c r="AK74" s="974"/>
      <c r="AL74" s="1035"/>
      <c r="AM74" s="1035"/>
      <c r="AN74" s="874"/>
      <c r="AO74" s="874"/>
      <c r="AP74" s="1011" t="str">
        <f t="shared" si="6"/>
        <v>Sin iniciar</v>
      </c>
      <c r="AQ74" s="874"/>
      <c r="AR74" s="111"/>
      <c r="AS74" s="732"/>
      <c r="AT74" s="732"/>
      <c r="AU74" s="732"/>
      <c r="AV74" s="732"/>
      <c r="AW74" s="732"/>
      <c r="AX74" s="732"/>
      <c r="AY74" s="834"/>
      <c r="AZ74" s="834"/>
      <c r="BA74" s="834"/>
      <c r="BB74" s="836"/>
      <c r="BD74" s="632" t="s">
        <v>81</v>
      </c>
      <c r="BE74" s="611" t="s">
        <v>302</v>
      </c>
      <c r="BF74" s="1139"/>
    </row>
    <row r="75" spans="2:58" ht="60.75">
      <c r="B75" s="1135"/>
      <c r="C75" s="706" t="s">
        <v>505</v>
      </c>
      <c r="D75" s="706" t="s">
        <v>617</v>
      </c>
      <c r="E75" s="965" t="s">
        <v>618</v>
      </c>
      <c r="F75" s="965" t="s">
        <v>59</v>
      </c>
      <c r="G75" s="965" t="s">
        <v>619</v>
      </c>
      <c r="H75" s="965" t="s">
        <v>61</v>
      </c>
      <c r="I75" s="965" t="s">
        <v>61</v>
      </c>
      <c r="J75" s="965" t="s">
        <v>620</v>
      </c>
      <c r="K75" s="965" t="s">
        <v>111</v>
      </c>
      <c r="L75" s="132"/>
      <c r="M75" s="1108" t="s">
        <v>621</v>
      </c>
      <c r="N75" s="9" t="s">
        <v>416</v>
      </c>
      <c r="O75" s="597" t="s">
        <v>622</v>
      </c>
      <c r="P75" s="92" t="s">
        <v>623</v>
      </c>
      <c r="Q75" s="79">
        <v>0.1</v>
      </c>
      <c r="R75" s="10">
        <v>44207</v>
      </c>
      <c r="S75" s="10">
        <v>44285</v>
      </c>
      <c r="T75" s="79">
        <v>1</v>
      </c>
      <c r="U75" s="79">
        <v>1</v>
      </c>
      <c r="V75" s="79">
        <v>1</v>
      </c>
      <c r="W75" s="79">
        <v>1</v>
      </c>
      <c r="X75" s="111"/>
      <c r="Y75" s="178">
        <v>1</v>
      </c>
      <c r="Z75" s="66" t="s">
        <v>624</v>
      </c>
      <c r="AA75" s="157" t="s">
        <v>625</v>
      </c>
      <c r="AB75" s="543">
        <v>1</v>
      </c>
      <c r="AC75" s="66" t="s">
        <v>73</v>
      </c>
      <c r="AD75" s="157" t="s">
        <v>61</v>
      </c>
      <c r="AE75" s="185">
        <v>1</v>
      </c>
      <c r="AF75" s="70" t="s">
        <v>73</v>
      </c>
      <c r="AG75" s="70" t="s">
        <v>625</v>
      </c>
      <c r="AH75" s="185">
        <v>1</v>
      </c>
      <c r="AI75" s="70" t="s">
        <v>73</v>
      </c>
      <c r="AJ75" s="70" t="s">
        <v>625</v>
      </c>
      <c r="AK75" s="972">
        <f>SUMPRODUCT(AH75:AH80,Q75:Q80)</f>
        <v>0.94000000000000017</v>
      </c>
      <c r="AL75" s="1034" t="s">
        <v>626</v>
      </c>
      <c r="AM75" s="1034" t="s">
        <v>627</v>
      </c>
      <c r="AN75" s="769" t="s">
        <v>628</v>
      </c>
      <c r="AO75" s="769" t="s">
        <v>629</v>
      </c>
      <c r="AP75" s="1009" t="str">
        <f t="shared" si="6"/>
        <v>En gestión</v>
      </c>
      <c r="AQ75" s="769" t="s">
        <v>630</v>
      </c>
      <c r="AR75" s="111"/>
      <c r="AS75" s="763">
        <v>46159639.200000003</v>
      </c>
      <c r="AT75" s="763">
        <v>96993558</v>
      </c>
      <c r="AU75" s="763">
        <v>96993558</v>
      </c>
      <c r="AV75" s="763">
        <v>56901000</v>
      </c>
      <c r="AW75" s="763">
        <v>15120000</v>
      </c>
      <c r="AX75" s="763">
        <v>15120000</v>
      </c>
      <c r="AY75" s="798" t="s">
        <v>521</v>
      </c>
      <c r="AZ75" s="798" t="s">
        <v>631</v>
      </c>
      <c r="BA75" s="839" t="s">
        <v>632</v>
      </c>
      <c r="BB75" s="837" t="s">
        <v>633</v>
      </c>
      <c r="BD75" s="632" t="s">
        <v>81</v>
      </c>
      <c r="BE75" s="611" t="s">
        <v>570</v>
      </c>
      <c r="BF75" s="1139" t="s">
        <v>634</v>
      </c>
    </row>
    <row r="76" spans="2:58" ht="60.75">
      <c r="B76" s="1135"/>
      <c r="C76" s="706"/>
      <c r="D76" s="706"/>
      <c r="E76" s="965" t="s">
        <v>618</v>
      </c>
      <c r="F76" s="965" t="s">
        <v>59</v>
      </c>
      <c r="G76" s="965"/>
      <c r="H76" s="965" t="s">
        <v>61</v>
      </c>
      <c r="I76" s="965" t="s">
        <v>61</v>
      </c>
      <c r="J76" s="965" t="s">
        <v>620</v>
      </c>
      <c r="K76" s="965" t="s">
        <v>111</v>
      </c>
      <c r="L76" s="132"/>
      <c r="M76" s="1108"/>
      <c r="N76" s="9" t="s">
        <v>416</v>
      </c>
      <c r="O76" s="597" t="s">
        <v>635</v>
      </c>
      <c r="P76" s="92" t="s">
        <v>636</v>
      </c>
      <c r="Q76" s="79">
        <v>0.2</v>
      </c>
      <c r="R76" s="10">
        <v>44207</v>
      </c>
      <c r="S76" s="10">
        <v>44560</v>
      </c>
      <c r="T76" s="79">
        <v>0.4</v>
      </c>
      <c r="U76" s="79">
        <v>0.5</v>
      </c>
      <c r="V76" s="79">
        <v>0.6</v>
      </c>
      <c r="W76" s="79">
        <v>1</v>
      </c>
      <c r="X76" s="111"/>
      <c r="Y76" s="178">
        <v>0.4</v>
      </c>
      <c r="Z76" s="66" t="s">
        <v>637</v>
      </c>
      <c r="AA76" s="157" t="s">
        <v>638</v>
      </c>
      <c r="AB76" s="543">
        <v>0.5</v>
      </c>
      <c r="AC76" s="66" t="s">
        <v>637</v>
      </c>
      <c r="AD76" s="157" t="s">
        <v>639</v>
      </c>
      <c r="AE76" s="185">
        <v>0.6</v>
      </c>
      <c r="AF76" s="70" t="s">
        <v>640</v>
      </c>
      <c r="AG76" s="70" t="s">
        <v>641</v>
      </c>
      <c r="AH76" s="548">
        <v>0.9</v>
      </c>
      <c r="AI76" s="513" t="s">
        <v>642</v>
      </c>
      <c r="AJ76" s="58" t="s">
        <v>643</v>
      </c>
      <c r="AK76" s="973"/>
      <c r="AL76" s="1034"/>
      <c r="AM76" s="1034"/>
      <c r="AN76" s="769"/>
      <c r="AO76" s="769"/>
      <c r="AP76" s="1010" t="str">
        <f t="shared" si="6"/>
        <v>Sin iniciar</v>
      </c>
      <c r="AQ76" s="769"/>
      <c r="AR76" s="111"/>
      <c r="AS76" s="763"/>
      <c r="AT76" s="763"/>
      <c r="AU76" s="763"/>
      <c r="AV76" s="763"/>
      <c r="AW76" s="763"/>
      <c r="AX76" s="763"/>
      <c r="AY76" s="798"/>
      <c r="AZ76" s="798"/>
      <c r="BA76" s="798"/>
      <c r="BB76" s="799"/>
      <c r="BD76" s="632" t="s">
        <v>81</v>
      </c>
      <c r="BE76" s="611" t="s">
        <v>302</v>
      </c>
      <c r="BF76" s="1139"/>
    </row>
    <row r="77" spans="2:58" ht="101.25">
      <c r="B77" s="1135"/>
      <c r="C77" s="706"/>
      <c r="D77" s="706"/>
      <c r="E77" s="965" t="s">
        <v>618</v>
      </c>
      <c r="F77" s="965" t="s">
        <v>59</v>
      </c>
      <c r="G77" s="965"/>
      <c r="H77" s="965" t="s">
        <v>61</v>
      </c>
      <c r="I77" s="965" t="s">
        <v>61</v>
      </c>
      <c r="J77" s="965" t="s">
        <v>620</v>
      </c>
      <c r="K77" s="965" t="s">
        <v>111</v>
      </c>
      <c r="L77" s="132"/>
      <c r="M77" s="1108"/>
      <c r="N77" s="9" t="s">
        <v>416</v>
      </c>
      <c r="O77" s="597" t="s">
        <v>644</v>
      </c>
      <c r="P77" s="92" t="s">
        <v>645</v>
      </c>
      <c r="Q77" s="79">
        <v>0.2</v>
      </c>
      <c r="R77" s="10">
        <v>44207</v>
      </c>
      <c r="S77" s="10" t="s">
        <v>646</v>
      </c>
      <c r="T77" s="79">
        <v>0.4</v>
      </c>
      <c r="U77" s="79">
        <v>0.8</v>
      </c>
      <c r="V77" s="79">
        <v>0.85</v>
      </c>
      <c r="W77" s="79">
        <v>1</v>
      </c>
      <c r="X77" s="111"/>
      <c r="Y77" s="178">
        <v>0.4</v>
      </c>
      <c r="Z77" s="66" t="s">
        <v>647</v>
      </c>
      <c r="AA77" s="160" t="s">
        <v>648</v>
      </c>
      <c r="AB77" s="543">
        <v>0.8</v>
      </c>
      <c r="AC77" s="92" t="s">
        <v>649</v>
      </c>
      <c r="AD77" s="157" t="s">
        <v>650</v>
      </c>
      <c r="AE77" s="185">
        <v>0.85</v>
      </c>
      <c r="AF77" s="92" t="s">
        <v>651</v>
      </c>
      <c r="AG77" s="157" t="s">
        <v>652</v>
      </c>
      <c r="AH77" s="548">
        <v>0.9</v>
      </c>
      <c r="AI77" s="513" t="s">
        <v>642</v>
      </c>
      <c r="AJ77" s="157" t="s">
        <v>653</v>
      </c>
      <c r="AK77" s="973"/>
      <c r="AL77" s="1034"/>
      <c r="AM77" s="1034"/>
      <c r="AN77" s="769"/>
      <c r="AO77" s="769"/>
      <c r="AP77" s="1010" t="str">
        <f t="shared" si="6"/>
        <v>Sin iniciar</v>
      </c>
      <c r="AQ77" s="769"/>
      <c r="AR77" s="111"/>
      <c r="AS77" s="763"/>
      <c r="AT77" s="763"/>
      <c r="AU77" s="763"/>
      <c r="AV77" s="763"/>
      <c r="AW77" s="763"/>
      <c r="AX77" s="763"/>
      <c r="AY77" s="798"/>
      <c r="AZ77" s="798"/>
      <c r="BA77" s="798"/>
      <c r="BB77" s="799"/>
      <c r="BD77" s="632" t="s">
        <v>81</v>
      </c>
      <c r="BE77" s="611" t="s">
        <v>570</v>
      </c>
      <c r="BF77" s="1139"/>
    </row>
    <row r="78" spans="2:58" ht="60.75">
      <c r="B78" s="1135"/>
      <c r="C78" s="706"/>
      <c r="D78" s="706"/>
      <c r="E78" s="965" t="s">
        <v>618</v>
      </c>
      <c r="F78" s="965" t="s">
        <v>59</v>
      </c>
      <c r="G78" s="965"/>
      <c r="H78" s="965" t="s">
        <v>61</v>
      </c>
      <c r="I78" s="965" t="s">
        <v>61</v>
      </c>
      <c r="J78" s="965" t="s">
        <v>620</v>
      </c>
      <c r="K78" s="965" t="s">
        <v>111</v>
      </c>
      <c r="L78" s="132"/>
      <c r="M78" s="1108"/>
      <c r="N78" s="9" t="s">
        <v>416</v>
      </c>
      <c r="O78" s="597" t="s">
        <v>654</v>
      </c>
      <c r="P78" s="92" t="s">
        <v>655</v>
      </c>
      <c r="Q78" s="79">
        <v>0.15</v>
      </c>
      <c r="R78" s="10">
        <v>44207</v>
      </c>
      <c r="S78" s="10" t="s">
        <v>646</v>
      </c>
      <c r="T78" s="79">
        <v>0.4</v>
      </c>
      <c r="U78" s="79">
        <v>1</v>
      </c>
      <c r="V78" s="79">
        <v>1</v>
      </c>
      <c r="W78" s="79">
        <v>1</v>
      </c>
      <c r="X78" s="111"/>
      <c r="Y78" s="178">
        <v>0.4</v>
      </c>
      <c r="Z78" s="66" t="s">
        <v>656</v>
      </c>
      <c r="AA78" s="160" t="s">
        <v>657</v>
      </c>
      <c r="AB78" s="543">
        <v>1</v>
      </c>
      <c r="AC78" s="66" t="s">
        <v>658</v>
      </c>
      <c r="AD78" s="160" t="s">
        <v>657</v>
      </c>
      <c r="AE78" s="185">
        <v>1</v>
      </c>
      <c r="AF78" s="70" t="s">
        <v>73</v>
      </c>
      <c r="AG78" s="70" t="s">
        <v>61</v>
      </c>
      <c r="AH78" s="185">
        <v>1</v>
      </c>
      <c r="AI78" s="70" t="s">
        <v>73</v>
      </c>
      <c r="AJ78" s="70" t="s">
        <v>61</v>
      </c>
      <c r="AK78" s="973"/>
      <c r="AL78" s="1034"/>
      <c r="AM78" s="1034"/>
      <c r="AN78" s="769"/>
      <c r="AO78" s="769"/>
      <c r="AP78" s="1010" t="str">
        <f t="shared" si="6"/>
        <v>Sin iniciar</v>
      </c>
      <c r="AQ78" s="769"/>
      <c r="AR78" s="111"/>
      <c r="AS78" s="763"/>
      <c r="AT78" s="763"/>
      <c r="AU78" s="763"/>
      <c r="AV78" s="763"/>
      <c r="AW78" s="763"/>
      <c r="AX78" s="763"/>
      <c r="AY78" s="798"/>
      <c r="AZ78" s="798"/>
      <c r="BA78" s="798"/>
      <c r="BB78" s="799"/>
      <c r="BD78" s="632" t="s">
        <v>81</v>
      </c>
      <c r="BE78" s="611" t="s">
        <v>570</v>
      </c>
      <c r="BF78" s="1139"/>
    </row>
    <row r="79" spans="2:58" ht="101.25">
      <c r="B79" s="1135"/>
      <c r="C79" s="706"/>
      <c r="D79" s="706"/>
      <c r="E79" s="965" t="s">
        <v>618</v>
      </c>
      <c r="F79" s="965" t="s">
        <v>59</v>
      </c>
      <c r="G79" s="965"/>
      <c r="H79" s="965" t="s">
        <v>61</v>
      </c>
      <c r="I79" s="965" t="s">
        <v>61</v>
      </c>
      <c r="J79" s="965" t="s">
        <v>620</v>
      </c>
      <c r="K79" s="965" t="s">
        <v>111</v>
      </c>
      <c r="L79" s="132"/>
      <c r="M79" s="1108"/>
      <c r="N79" s="9" t="s">
        <v>416</v>
      </c>
      <c r="O79" s="597" t="s">
        <v>659</v>
      </c>
      <c r="P79" s="92" t="s">
        <v>660</v>
      </c>
      <c r="Q79" s="79">
        <v>0.2</v>
      </c>
      <c r="R79" s="10">
        <v>44207</v>
      </c>
      <c r="S79" s="10">
        <v>44560</v>
      </c>
      <c r="T79" s="79">
        <v>0.3</v>
      </c>
      <c r="U79" s="79">
        <v>0.6</v>
      </c>
      <c r="V79" s="79">
        <v>0.7</v>
      </c>
      <c r="W79" s="79">
        <v>1</v>
      </c>
      <c r="X79" s="111"/>
      <c r="Y79" s="178">
        <v>0.3</v>
      </c>
      <c r="Z79" s="66" t="s">
        <v>661</v>
      </c>
      <c r="AA79" s="160" t="s">
        <v>662</v>
      </c>
      <c r="AB79" s="543">
        <v>0.6</v>
      </c>
      <c r="AC79" s="92" t="s">
        <v>661</v>
      </c>
      <c r="AD79" s="160" t="s">
        <v>662</v>
      </c>
      <c r="AE79" s="185">
        <v>0.7</v>
      </c>
      <c r="AF79" s="92" t="s">
        <v>663</v>
      </c>
      <c r="AG79" s="161" t="s">
        <v>664</v>
      </c>
      <c r="AH79" s="548">
        <v>0.9</v>
      </c>
      <c r="AI79" s="514" t="s">
        <v>642</v>
      </c>
      <c r="AJ79" s="162" t="s">
        <v>665</v>
      </c>
      <c r="AK79" s="973"/>
      <c r="AL79" s="1034"/>
      <c r="AM79" s="1034"/>
      <c r="AN79" s="769"/>
      <c r="AO79" s="769"/>
      <c r="AP79" s="1010" t="str">
        <f t="shared" si="6"/>
        <v>Sin iniciar</v>
      </c>
      <c r="AQ79" s="769"/>
      <c r="AR79" s="111"/>
      <c r="AS79" s="763"/>
      <c r="AT79" s="763"/>
      <c r="AU79" s="763"/>
      <c r="AV79" s="763"/>
      <c r="AW79" s="763"/>
      <c r="AX79" s="763"/>
      <c r="AY79" s="798"/>
      <c r="AZ79" s="798"/>
      <c r="BA79" s="798"/>
      <c r="BB79" s="799"/>
      <c r="BD79" s="632" t="s">
        <v>81</v>
      </c>
      <c r="BE79" s="611" t="s">
        <v>302</v>
      </c>
      <c r="BF79" s="1139"/>
    </row>
    <row r="80" spans="2:58" ht="40.5">
      <c r="B80" s="1135"/>
      <c r="C80" s="706"/>
      <c r="D80" s="706"/>
      <c r="E80" s="965" t="s">
        <v>618</v>
      </c>
      <c r="F80" s="965" t="s">
        <v>59</v>
      </c>
      <c r="G80" s="965"/>
      <c r="H80" s="965" t="s">
        <v>61</v>
      </c>
      <c r="I80" s="965" t="s">
        <v>61</v>
      </c>
      <c r="J80" s="965" t="s">
        <v>620</v>
      </c>
      <c r="K80" s="965" t="s">
        <v>111</v>
      </c>
      <c r="L80" s="132"/>
      <c r="M80" s="1108"/>
      <c r="N80" s="9" t="s">
        <v>416</v>
      </c>
      <c r="O80" s="597" t="s">
        <v>666</v>
      </c>
      <c r="P80" s="92" t="s">
        <v>667</v>
      </c>
      <c r="Q80" s="79">
        <v>0.15</v>
      </c>
      <c r="R80" s="10">
        <v>44207</v>
      </c>
      <c r="S80" s="10" t="s">
        <v>646</v>
      </c>
      <c r="T80" s="79">
        <v>0.4</v>
      </c>
      <c r="U80" s="79">
        <v>1</v>
      </c>
      <c r="V80" s="79">
        <v>1</v>
      </c>
      <c r="W80" s="79">
        <v>1</v>
      </c>
      <c r="X80" s="111"/>
      <c r="Y80" s="178">
        <v>0.4</v>
      </c>
      <c r="Z80" s="66" t="s">
        <v>668</v>
      </c>
      <c r="AA80" s="156" t="s">
        <v>669</v>
      </c>
      <c r="AB80" s="543">
        <v>1</v>
      </c>
      <c r="AC80" s="92" t="s">
        <v>670</v>
      </c>
      <c r="AD80" s="156" t="s">
        <v>671</v>
      </c>
      <c r="AE80" s="185">
        <v>1</v>
      </c>
      <c r="AF80" s="70" t="s">
        <v>73</v>
      </c>
      <c r="AG80" s="70" t="s">
        <v>61</v>
      </c>
      <c r="AH80" s="185">
        <v>1</v>
      </c>
      <c r="AI80" s="70" t="s">
        <v>73</v>
      </c>
      <c r="AJ80" s="70" t="s">
        <v>61</v>
      </c>
      <c r="AK80" s="974"/>
      <c r="AL80" s="1034"/>
      <c r="AM80" s="1034"/>
      <c r="AN80" s="769"/>
      <c r="AO80" s="769"/>
      <c r="AP80" s="1011" t="str">
        <f t="shared" si="6"/>
        <v>Sin iniciar</v>
      </c>
      <c r="AQ80" s="769"/>
      <c r="AR80" s="111"/>
      <c r="AS80" s="763"/>
      <c r="AT80" s="763"/>
      <c r="AU80" s="763"/>
      <c r="AV80" s="763"/>
      <c r="AW80" s="763"/>
      <c r="AX80" s="763"/>
      <c r="AY80" s="798"/>
      <c r="AZ80" s="798"/>
      <c r="BA80" s="798"/>
      <c r="BB80" s="799"/>
      <c r="BD80" s="632" t="s">
        <v>81</v>
      </c>
      <c r="BE80" s="611" t="s">
        <v>570</v>
      </c>
      <c r="BF80" s="1139"/>
    </row>
    <row r="81" spans="2:58" ht="60.75">
      <c r="B81" s="1135"/>
      <c r="C81" s="707" t="s">
        <v>505</v>
      </c>
      <c r="D81" s="707" t="s">
        <v>672</v>
      </c>
      <c r="E81" s="966" t="s">
        <v>361</v>
      </c>
      <c r="F81" s="966" t="s">
        <v>59</v>
      </c>
      <c r="G81" s="966" t="s">
        <v>673</v>
      </c>
      <c r="H81" s="966" t="s">
        <v>61</v>
      </c>
      <c r="I81" s="966" t="s">
        <v>61</v>
      </c>
      <c r="J81" s="966" t="s">
        <v>620</v>
      </c>
      <c r="K81" s="966" t="s">
        <v>111</v>
      </c>
      <c r="L81" s="132"/>
      <c r="M81" s="1109" t="s">
        <v>674</v>
      </c>
      <c r="N81" s="11" t="s">
        <v>141</v>
      </c>
      <c r="O81" s="596" t="s">
        <v>675</v>
      </c>
      <c r="P81" s="90" t="s">
        <v>676</v>
      </c>
      <c r="Q81" s="82">
        <v>0.25</v>
      </c>
      <c r="R81" s="12">
        <v>44207</v>
      </c>
      <c r="S81" s="12" t="s">
        <v>646</v>
      </c>
      <c r="T81" s="82">
        <v>0.3</v>
      </c>
      <c r="U81" s="82">
        <v>1</v>
      </c>
      <c r="V81" s="82">
        <v>1</v>
      </c>
      <c r="W81" s="82">
        <v>1</v>
      </c>
      <c r="X81" s="111"/>
      <c r="Y81" s="178">
        <v>0.3</v>
      </c>
      <c r="Z81" s="69" t="s">
        <v>677</v>
      </c>
      <c r="AA81" s="159" t="s">
        <v>678</v>
      </c>
      <c r="AB81" s="543">
        <v>1</v>
      </c>
      <c r="AC81" s="90" t="s">
        <v>679</v>
      </c>
      <c r="AD81" s="159" t="s">
        <v>680</v>
      </c>
      <c r="AE81" s="185">
        <v>1</v>
      </c>
      <c r="AF81" s="71" t="s">
        <v>73</v>
      </c>
      <c r="AG81" s="71" t="s">
        <v>61</v>
      </c>
      <c r="AH81" s="185">
        <v>1</v>
      </c>
      <c r="AI81" s="71" t="s">
        <v>73</v>
      </c>
      <c r="AJ81" s="71" t="s">
        <v>61</v>
      </c>
      <c r="AK81" s="972">
        <f>SUMPRODUCT(AH81:AH83,Q81:Q83)</f>
        <v>0.5</v>
      </c>
      <c r="AL81" s="1035" t="s">
        <v>681</v>
      </c>
      <c r="AM81" s="1035" t="s">
        <v>682</v>
      </c>
      <c r="AN81" s="1035" t="s">
        <v>683</v>
      </c>
      <c r="AO81" s="1035" t="s">
        <v>684</v>
      </c>
      <c r="AP81" s="1009" t="str">
        <f t="shared" si="6"/>
        <v>En gestión</v>
      </c>
      <c r="AQ81" s="1035" t="s">
        <v>685</v>
      </c>
      <c r="AR81" s="111"/>
      <c r="AS81" s="732">
        <v>149575826.40000001</v>
      </c>
      <c r="AT81" s="732">
        <v>149575826.40000001</v>
      </c>
      <c r="AU81" s="732">
        <v>149575826.40000001</v>
      </c>
      <c r="AV81" s="732">
        <v>138177000</v>
      </c>
      <c r="AW81" s="732">
        <v>169706000</v>
      </c>
      <c r="AX81" s="732">
        <v>169706000</v>
      </c>
      <c r="AY81" s="834" t="s">
        <v>521</v>
      </c>
      <c r="AZ81" s="834" t="s">
        <v>631</v>
      </c>
      <c r="BA81" s="835" t="s">
        <v>632</v>
      </c>
      <c r="BB81" s="835" t="s">
        <v>633</v>
      </c>
      <c r="BD81" s="632" t="s">
        <v>81</v>
      </c>
      <c r="BE81" s="611" t="s">
        <v>570</v>
      </c>
      <c r="BF81" s="1139" t="s">
        <v>686</v>
      </c>
    </row>
    <row r="82" spans="2:58" ht="101.25">
      <c r="B82" s="1135"/>
      <c r="C82" s="707"/>
      <c r="D82" s="707"/>
      <c r="E82" s="966" t="s">
        <v>361</v>
      </c>
      <c r="F82" s="966" t="s">
        <v>59</v>
      </c>
      <c r="G82" s="966"/>
      <c r="H82" s="966" t="s">
        <v>61</v>
      </c>
      <c r="I82" s="966" t="s">
        <v>61</v>
      </c>
      <c r="J82" s="966" t="s">
        <v>620</v>
      </c>
      <c r="K82" s="966" t="s">
        <v>111</v>
      </c>
      <c r="L82" s="132"/>
      <c r="M82" s="1109"/>
      <c r="N82" s="11" t="s">
        <v>141</v>
      </c>
      <c r="O82" s="596" t="s">
        <v>687</v>
      </c>
      <c r="P82" s="90" t="s">
        <v>688</v>
      </c>
      <c r="Q82" s="82">
        <v>0.25</v>
      </c>
      <c r="R82" s="12">
        <v>44207</v>
      </c>
      <c r="S82" s="12" t="s">
        <v>646</v>
      </c>
      <c r="T82" s="82">
        <v>0</v>
      </c>
      <c r="U82" s="82">
        <v>0.7</v>
      </c>
      <c r="V82" s="82">
        <v>0.8</v>
      </c>
      <c r="W82" s="82">
        <v>1</v>
      </c>
      <c r="X82" s="111"/>
      <c r="Y82" s="178">
        <v>0</v>
      </c>
      <c r="Z82" s="158" t="s">
        <v>86</v>
      </c>
      <c r="AA82" s="69" t="s">
        <v>61</v>
      </c>
      <c r="AB82" s="543">
        <v>0.7</v>
      </c>
      <c r="AC82" s="90" t="s">
        <v>689</v>
      </c>
      <c r="AD82" s="159" t="s">
        <v>690</v>
      </c>
      <c r="AE82" s="185">
        <v>0.8</v>
      </c>
      <c r="AF82" s="71" t="s">
        <v>691</v>
      </c>
      <c r="AG82" s="71" t="s">
        <v>692</v>
      </c>
      <c r="AH82" s="185">
        <v>1</v>
      </c>
      <c r="AI82" s="71" t="s">
        <v>693</v>
      </c>
      <c r="AJ82" s="71" t="s">
        <v>694</v>
      </c>
      <c r="AK82" s="973"/>
      <c r="AL82" s="1035"/>
      <c r="AM82" s="1035"/>
      <c r="AN82" s="1035"/>
      <c r="AO82" s="1035"/>
      <c r="AP82" s="1010" t="str">
        <f t="shared" si="6"/>
        <v>Sin iniciar</v>
      </c>
      <c r="AQ82" s="1035"/>
      <c r="AR82" s="111"/>
      <c r="AS82" s="732"/>
      <c r="AT82" s="732"/>
      <c r="AU82" s="732"/>
      <c r="AV82" s="732"/>
      <c r="AW82" s="732"/>
      <c r="AX82" s="732"/>
      <c r="AY82" s="834"/>
      <c r="AZ82" s="834"/>
      <c r="BA82" s="836"/>
      <c r="BB82" s="836"/>
      <c r="BD82" s="632" t="s">
        <v>81</v>
      </c>
      <c r="BE82" s="611" t="s">
        <v>570</v>
      </c>
      <c r="BF82" s="1139"/>
    </row>
    <row r="83" spans="2:58" ht="40.5">
      <c r="B83" s="1135"/>
      <c r="C83" s="707"/>
      <c r="D83" s="707"/>
      <c r="E83" s="966" t="s">
        <v>361</v>
      </c>
      <c r="F83" s="966" t="s">
        <v>59</v>
      </c>
      <c r="G83" s="966"/>
      <c r="H83" s="966" t="s">
        <v>61</v>
      </c>
      <c r="I83" s="966" t="s">
        <v>61</v>
      </c>
      <c r="J83" s="966" t="s">
        <v>620</v>
      </c>
      <c r="K83" s="966" t="s">
        <v>111</v>
      </c>
      <c r="L83" s="132"/>
      <c r="M83" s="1109"/>
      <c r="N83" s="11" t="s">
        <v>141</v>
      </c>
      <c r="O83" s="596" t="s">
        <v>695</v>
      </c>
      <c r="P83" s="90" t="s">
        <v>696</v>
      </c>
      <c r="Q83" s="82">
        <v>0.5</v>
      </c>
      <c r="R83" s="12">
        <v>44207</v>
      </c>
      <c r="S83" s="12">
        <v>44442</v>
      </c>
      <c r="T83" s="82">
        <v>0</v>
      </c>
      <c r="U83" s="82">
        <v>0</v>
      </c>
      <c r="V83" s="82">
        <v>0</v>
      </c>
      <c r="W83" s="82">
        <v>1</v>
      </c>
      <c r="X83" s="111"/>
      <c r="Y83" s="178">
        <v>0</v>
      </c>
      <c r="Z83" s="524" t="s">
        <v>86</v>
      </c>
      <c r="AA83" s="69" t="s">
        <v>61</v>
      </c>
      <c r="AB83" s="543">
        <v>0</v>
      </c>
      <c r="AC83" s="69" t="s">
        <v>86</v>
      </c>
      <c r="AD83" s="69" t="s">
        <v>61</v>
      </c>
      <c r="AE83" s="185">
        <v>0</v>
      </c>
      <c r="AF83" s="69" t="s">
        <v>86</v>
      </c>
      <c r="AG83" s="69" t="s">
        <v>61</v>
      </c>
      <c r="AH83" s="548">
        <v>0</v>
      </c>
      <c r="AI83" s="512" t="s">
        <v>697</v>
      </c>
      <c r="AJ83" s="69" t="s">
        <v>694</v>
      </c>
      <c r="AK83" s="974"/>
      <c r="AL83" s="1035"/>
      <c r="AM83" s="1035"/>
      <c r="AN83" s="1035"/>
      <c r="AO83" s="1035"/>
      <c r="AP83" s="1011" t="str">
        <f t="shared" si="6"/>
        <v>Sin iniciar</v>
      </c>
      <c r="AQ83" s="1035"/>
      <c r="AR83" s="111"/>
      <c r="AS83" s="732"/>
      <c r="AT83" s="732"/>
      <c r="AU83" s="732"/>
      <c r="AV83" s="732"/>
      <c r="AW83" s="732"/>
      <c r="AX83" s="732"/>
      <c r="AY83" s="834"/>
      <c r="AZ83" s="834"/>
      <c r="BA83" s="836"/>
      <c r="BB83" s="836"/>
      <c r="BD83" s="632" t="s">
        <v>81</v>
      </c>
      <c r="BE83" s="611" t="s">
        <v>698</v>
      </c>
      <c r="BF83" s="1139"/>
    </row>
    <row r="84" spans="2:58" ht="40.5">
      <c r="B84" s="1135"/>
      <c r="C84" s="706" t="s">
        <v>505</v>
      </c>
      <c r="D84" s="706" t="s">
        <v>699</v>
      </c>
      <c r="E84" s="965" t="s">
        <v>361</v>
      </c>
      <c r="F84" s="965" t="s">
        <v>59</v>
      </c>
      <c r="G84" s="965" t="s">
        <v>673</v>
      </c>
      <c r="H84" s="965" t="s">
        <v>61</v>
      </c>
      <c r="I84" s="965" t="s">
        <v>61</v>
      </c>
      <c r="J84" s="965" t="s">
        <v>620</v>
      </c>
      <c r="K84" s="965" t="s">
        <v>111</v>
      </c>
      <c r="L84" s="132"/>
      <c r="M84" s="1108" t="s">
        <v>700</v>
      </c>
      <c r="N84" s="9" t="s">
        <v>141</v>
      </c>
      <c r="O84" s="597" t="s">
        <v>701</v>
      </c>
      <c r="P84" s="92" t="s">
        <v>702</v>
      </c>
      <c r="Q84" s="79">
        <v>0.4</v>
      </c>
      <c r="R84" s="10" t="s">
        <v>703</v>
      </c>
      <c r="S84" s="10" t="s">
        <v>646</v>
      </c>
      <c r="T84" s="79">
        <v>0.4</v>
      </c>
      <c r="U84" s="79">
        <v>1</v>
      </c>
      <c r="V84" s="79">
        <v>1</v>
      </c>
      <c r="W84" s="79">
        <v>1</v>
      </c>
      <c r="X84" s="111"/>
      <c r="Y84" s="178">
        <v>1</v>
      </c>
      <c r="Z84" s="66" t="s">
        <v>704</v>
      </c>
      <c r="AA84" s="156" t="s">
        <v>705</v>
      </c>
      <c r="AB84" s="543">
        <v>1</v>
      </c>
      <c r="AC84" s="70" t="s">
        <v>73</v>
      </c>
      <c r="AD84" s="70" t="s">
        <v>61</v>
      </c>
      <c r="AE84" s="185">
        <v>1</v>
      </c>
      <c r="AF84" s="70" t="s">
        <v>73</v>
      </c>
      <c r="AG84" s="70" t="s">
        <v>61</v>
      </c>
      <c r="AH84" s="185">
        <v>1</v>
      </c>
      <c r="AI84" s="70" t="s">
        <v>73</v>
      </c>
      <c r="AJ84" s="70" t="s">
        <v>61</v>
      </c>
      <c r="AK84" s="972">
        <f t="shared" ref="AK84" si="9">SUMPRODUCT(AH84:AH86,Q84:Q86)</f>
        <v>1</v>
      </c>
      <c r="AL84" s="1034" t="s">
        <v>706</v>
      </c>
      <c r="AM84" s="1034" t="s">
        <v>706</v>
      </c>
      <c r="AN84" s="1034" t="s">
        <v>707</v>
      </c>
      <c r="AO84" s="1034" t="s">
        <v>708</v>
      </c>
      <c r="AP84" s="1009" t="str">
        <f t="shared" ref="AP84:AP147" si="10">IF(AK84&lt;1%,"Sin iniciar",IF(AK84=100%,"Terminado","En gestión"))</f>
        <v>Terminado</v>
      </c>
      <c r="AQ84" s="1034" t="s">
        <v>76</v>
      </c>
      <c r="AR84" s="111"/>
      <c r="AS84" s="763">
        <v>12944055.6</v>
      </c>
      <c r="AT84" s="763">
        <v>13281899</v>
      </c>
      <c r="AU84" s="763">
        <v>13281899</v>
      </c>
      <c r="AV84" s="763">
        <v>7178000</v>
      </c>
      <c r="AW84" s="763">
        <v>0</v>
      </c>
      <c r="AX84" s="763">
        <v>7178000</v>
      </c>
      <c r="AY84" s="798" t="s">
        <v>521</v>
      </c>
      <c r="AZ84" s="798" t="s">
        <v>631</v>
      </c>
      <c r="BA84" s="837" t="s">
        <v>632</v>
      </c>
      <c r="BB84" s="837" t="s">
        <v>633</v>
      </c>
      <c r="BD84" s="632" t="s">
        <v>81</v>
      </c>
      <c r="BE84" s="611" t="s">
        <v>570</v>
      </c>
      <c r="BF84" s="1142" t="s">
        <v>709</v>
      </c>
    </row>
    <row r="85" spans="2:58" ht="60.75">
      <c r="B85" s="1135"/>
      <c r="C85" s="706"/>
      <c r="D85" s="706"/>
      <c r="E85" s="965" t="s">
        <v>361</v>
      </c>
      <c r="F85" s="965" t="s">
        <v>59</v>
      </c>
      <c r="G85" s="965"/>
      <c r="H85" s="965" t="s">
        <v>61</v>
      </c>
      <c r="I85" s="965" t="s">
        <v>61</v>
      </c>
      <c r="J85" s="965" t="s">
        <v>620</v>
      </c>
      <c r="K85" s="965" t="s">
        <v>111</v>
      </c>
      <c r="L85" s="132"/>
      <c r="M85" s="1108"/>
      <c r="N85" s="9" t="s">
        <v>141</v>
      </c>
      <c r="O85" s="597" t="s">
        <v>710</v>
      </c>
      <c r="P85" s="92" t="s">
        <v>711</v>
      </c>
      <c r="Q85" s="79">
        <v>0.2</v>
      </c>
      <c r="R85" s="10" t="s">
        <v>703</v>
      </c>
      <c r="S85" s="10" t="s">
        <v>646</v>
      </c>
      <c r="T85" s="79">
        <v>0.4</v>
      </c>
      <c r="U85" s="79">
        <v>1</v>
      </c>
      <c r="V85" s="79">
        <v>1</v>
      </c>
      <c r="W85" s="79">
        <v>1</v>
      </c>
      <c r="X85" s="111"/>
      <c r="Y85" s="178">
        <v>0.4</v>
      </c>
      <c r="Z85" s="66" t="s">
        <v>712</v>
      </c>
      <c r="AA85" s="157" t="s">
        <v>713</v>
      </c>
      <c r="AB85" s="543">
        <v>1</v>
      </c>
      <c r="AC85" s="66" t="s">
        <v>714</v>
      </c>
      <c r="AD85" s="66" t="s">
        <v>715</v>
      </c>
      <c r="AE85" s="185">
        <v>1</v>
      </c>
      <c r="AF85" s="70" t="s">
        <v>73</v>
      </c>
      <c r="AG85" s="70" t="s">
        <v>61</v>
      </c>
      <c r="AH85" s="185">
        <v>1</v>
      </c>
      <c r="AI85" s="70" t="s">
        <v>73</v>
      </c>
      <c r="AJ85" s="70" t="s">
        <v>61</v>
      </c>
      <c r="AK85" s="973"/>
      <c r="AL85" s="1034"/>
      <c r="AM85" s="1034"/>
      <c r="AN85" s="1034"/>
      <c r="AO85" s="1034"/>
      <c r="AP85" s="1010" t="str">
        <f t="shared" si="10"/>
        <v>Sin iniciar</v>
      </c>
      <c r="AQ85" s="1034"/>
      <c r="AR85" s="111"/>
      <c r="AS85" s="763"/>
      <c r="AT85" s="763"/>
      <c r="AU85" s="763"/>
      <c r="AV85" s="763"/>
      <c r="AW85" s="763"/>
      <c r="AX85" s="763"/>
      <c r="AY85" s="798"/>
      <c r="AZ85" s="798"/>
      <c r="BA85" s="837"/>
      <c r="BB85" s="799"/>
      <c r="BD85" s="632" t="s">
        <v>81</v>
      </c>
      <c r="BE85" s="611" t="s">
        <v>570</v>
      </c>
      <c r="BF85" s="1142"/>
    </row>
    <row r="86" spans="2:58" ht="101.25">
      <c r="B86" s="1135"/>
      <c r="C86" s="706"/>
      <c r="D86" s="706"/>
      <c r="E86" s="965" t="s">
        <v>361</v>
      </c>
      <c r="F86" s="965" t="s">
        <v>59</v>
      </c>
      <c r="G86" s="965"/>
      <c r="H86" s="965" t="s">
        <v>61</v>
      </c>
      <c r="I86" s="965" t="s">
        <v>61</v>
      </c>
      <c r="J86" s="965" t="s">
        <v>620</v>
      </c>
      <c r="K86" s="965" t="s">
        <v>111</v>
      </c>
      <c r="L86" s="132"/>
      <c r="M86" s="1108"/>
      <c r="N86" s="9" t="s">
        <v>141</v>
      </c>
      <c r="O86" s="597" t="s">
        <v>716</v>
      </c>
      <c r="P86" s="92" t="s">
        <v>717</v>
      </c>
      <c r="Q86" s="79">
        <v>0.4</v>
      </c>
      <c r="R86" s="10">
        <v>44378</v>
      </c>
      <c r="S86" s="10">
        <v>44560</v>
      </c>
      <c r="T86" s="79">
        <v>0</v>
      </c>
      <c r="U86" s="79">
        <v>0</v>
      </c>
      <c r="V86" s="79">
        <v>0.2</v>
      </c>
      <c r="W86" s="79">
        <v>1</v>
      </c>
      <c r="X86" s="111"/>
      <c r="Y86" s="178">
        <v>0</v>
      </c>
      <c r="Z86" s="523" t="s">
        <v>86</v>
      </c>
      <c r="AA86" s="66" t="s">
        <v>61</v>
      </c>
      <c r="AB86" s="543">
        <v>0</v>
      </c>
      <c r="AC86" s="66" t="s">
        <v>86</v>
      </c>
      <c r="AD86" s="156" t="s">
        <v>61</v>
      </c>
      <c r="AE86" s="185">
        <v>0.2</v>
      </c>
      <c r="AF86" s="70" t="s">
        <v>718</v>
      </c>
      <c r="AG86" s="163" t="s">
        <v>719</v>
      </c>
      <c r="AH86" s="185">
        <v>1</v>
      </c>
      <c r="AI86" s="70" t="s">
        <v>720</v>
      </c>
      <c r="AJ86" s="164" t="s">
        <v>721</v>
      </c>
      <c r="AK86" s="974"/>
      <c r="AL86" s="1034"/>
      <c r="AM86" s="1034"/>
      <c r="AN86" s="1034"/>
      <c r="AO86" s="1034"/>
      <c r="AP86" s="1011" t="str">
        <f t="shared" si="10"/>
        <v>Sin iniciar</v>
      </c>
      <c r="AQ86" s="1034"/>
      <c r="AR86" s="111"/>
      <c r="AS86" s="763"/>
      <c r="AT86" s="763"/>
      <c r="AU86" s="763"/>
      <c r="AV86" s="763"/>
      <c r="AW86" s="763"/>
      <c r="AX86" s="763"/>
      <c r="AY86" s="798"/>
      <c r="AZ86" s="798"/>
      <c r="BA86" s="837"/>
      <c r="BB86" s="799"/>
      <c r="BD86" s="632" t="s">
        <v>81</v>
      </c>
      <c r="BE86" s="611" t="s">
        <v>698</v>
      </c>
      <c r="BF86" s="1142"/>
    </row>
    <row r="87" spans="2:58" ht="40.5">
      <c r="B87" s="1135"/>
      <c r="C87" s="707" t="s">
        <v>505</v>
      </c>
      <c r="D87" s="707" t="s">
        <v>722</v>
      </c>
      <c r="E87" s="966" t="s">
        <v>361</v>
      </c>
      <c r="F87" s="966" t="s">
        <v>59</v>
      </c>
      <c r="G87" s="966" t="s">
        <v>673</v>
      </c>
      <c r="H87" s="966" t="s">
        <v>61</v>
      </c>
      <c r="I87" s="966" t="s">
        <v>61</v>
      </c>
      <c r="J87" s="966" t="s">
        <v>620</v>
      </c>
      <c r="K87" s="966" t="s">
        <v>111</v>
      </c>
      <c r="L87" s="132"/>
      <c r="M87" s="1109" t="s">
        <v>723</v>
      </c>
      <c r="N87" s="11" t="s">
        <v>141</v>
      </c>
      <c r="O87" s="596" t="s">
        <v>724</v>
      </c>
      <c r="P87" s="90" t="s">
        <v>702</v>
      </c>
      <c r="Q87" s="82">
        <v>0.4</v>
      </c>
      <c r="R87" s="12" t="s">
        <v>703</v>
      </c>
      <c r="S87" s="12" t="s">
        <v>646</v>
      </c>
      <c r="T87" s="82">
        <v>0.4</v>
      </c>
      <c r="U87" s="82">
        <v>1</v>
      </c>
      <c r="V87" s="82">
        <v>1</v>
      </c>
      <c r="W87" s="82">
        <v>1</v>
      </c>
      <c r="X87" s="111"/>
      <c r="Y87" s="178">
        <v>1</v>
      </c>
      <c r="Z87" s="69" t="s">
        <v>725</v>
      </c>
      <c r="AA87" s="158" t="s">
        <v>726</v>
      </c>
      <c r="AB87" s="543">
        <v>1</v>
      </c>
      <c r="AC87" s="69" t="s">
        <v>73</v>
      </c>
      <c r="AD87" s="69" t="s">
        <v>61</v>
      </c>
      <c r="AE87" s="185">
        <v>1</v>
      </c>
      <c r="AF87" s="69" t="s">
        <v>73</v>
      </c>
      <c r="AG87" s="69" t="s">
        <v>61</v>
      </c>
      <c r="AH87" s="185">
        <v>1</v>
      </c>
      <c r="AI87" s="69" t="s">
        <v>73</v>
      </c>
      <c r="AJ87" s="69" t="s">
        <v>61</v>
      </c>
      <c r="AK87" s="972">
        <f t="shared" ref="AK87" si="11">SUMPRODUCT(AH87:AH89,Q87:Q89)</f>
        <v>1</v>
      </c>
      <c r="AL87" s="1035" t="s">
        <v>727</v>
      </c>
      <c r="AM87" s="1035" t="s">
        <v>727</v>
      </c>
      <c r="AN87" s="1035" t="s">
        <v>728</v>
      </c>
      <c r="AO87" s="1038" t="s">
        <v>729</v>
      </c>
      <c r="AP87" s="1009" t="str">
        <f t="shared" si="10"/>
        <v>Terminado</v>
      </c>
      <c r="AQ87" s="1035" t="s">
        <v>76</v>
      </c>
      <c r="AR87" s="111"/>
      <c r="AS87" s="732">
        <v>24099730.199999999</v>
      </c>
      <c r="AT87" s="732">
        <v>24728735</v>
      </c>
      <c r="AU87" s="732">
        <v>24728735</v>
      </c>
      <c r="AV87" s="732">
        <v>27584000</v>
      </c>
      <c r="AW87" s="732">
        <v>0</v>
      </c>
      <c r="AX87" s="831">
        <v>27584000</v>
      </c>
      <c r="AY87" s="834" t="s">
        <v>521</v>
      </c>
      <c r="AZ87" s="834" t="s">
        <v>631</v>
      </c>
      <c r="BA87" s="835" t="s">
        <v>632</v>
      </c>
      <c r="BB87" s="835" t="s">
        <v>633</v>
      </c>
      <c r="BD87" s="632" t="s">
        <v>81</v>
      </c>
      <c r="BE87" s="611" t="s">
        <v>570</v>
      </c>
      <c r="BF87" s="1142" t="s">
        <v>730</v>
      </c>
    </row>
    <row r="88" spans="2:58" ht="40.5">
      <c r="B88" s="1135"/>
      <c r="C88" s="707"/>
      <c r="D88" s="707"/>
      <c r="E88" s="966" t="s">
        <v>361</v>
      </c>
      <c r="F88" s="966" t="s">
        <v>59</v>
      </c>
      <c r="G88" s="966"/>
      <c r="H88" s="966" t="s">
        <v>61</v>
      </c>
      <c r="I88" s="966" t="s">
        <v>61</v>
      </c>
      <c r="J88" s="966" t="s">
        <v>620</v>
      </c>
      <c r="K88" s="966" t="s">
        <v>111</v>
      </c>
      <c r="L88" s="132"/>
      <c r="M88" s="1109"/>
      <c r="N88" s="11" t="s">
        <v>141</v>
      </c>
      <c r="O88" s="596" t="s">
        <v>731</v>
      </c>
      <c r="P88" s="90" t="s">
        <v>711</v>
      </c>
      <c r="Q88" s="82">
        <v>0.2</v>
      </c>
      <c r="R88" s="12" t="s">
        <v>703</v>
      </c>
      <c r="S88" s="12" t="s">
        <v>646</v>
      </c>
      <c r="T88" s="82">
        <v>0.4</v>
      </c>
      <c r="U88" s="82">
        <v>1</v>
      </c>
      <c r="V88" s="82">
        <v>1</v>
      </c>
      <c r="W88" s="82">
        <v>1</v>
      </c>
      <c r="X88" s="111"/>
      <c r="Y88" s="178">
        <v>1</v>
      </c>
      <c r="Z88" s="69" t="s">
        <v>732</v>
      </c>
      <c r="AA88" s="158" t="s">
        <v>733</v>
      </c>
      <c r="AB88" s="543">
        <v>1</v>
      </c>
      <c r="AC88" s="69" t="s">
        <v>73</v>
      </c>
      <c r="AD88" s="69" t="s">
        <v>61</v>
      </c>
      <c r="AE88" s="185">
        <v>1</v>
      </c>
      <c r="AF88" s="69" t="s">
        <v>73</v>
      </c>
      <c r="AG88" s="69" t="s">
        <v>61</v>
      </c>
      <c r="AH88" s="185">
        <v>1</v>
      </c>
      <c r="AI88" s="69" t="s">
        <v>73</v>
      </c>
      <c r="AJ88" s="69" t="s">
        <v>61</v>
      </c>
      <c r="AK88" s="973"/>
      <c r="AL88" s="1035"/>
      <c r="AM88" s="1035"/>
      <c r="AN88" s="1035"/>
      <c r="AO88" s="1039"/>
      <c r="AP88" s="1010" t="str">
        <f t="shared" si="10"/>
        <v>Sin iniciar</v>
      </c>
      <c r="AQ88" s="1035"/>
      <c r="AR88" s="111"/>
      <c r="AS88" s="732"/>
      <c r="AT88" s="732"/>
      <c r="AU88" s="732"/>
      <c r="AV88" s="732"/>
      <c r="AW88" s="732"/>
      <c r="AX88" s="832"/>
      <c r="AY88" s="834"/>
      <c r="AZ88" s="834"/>
      <c r="BA88" s="836"/>
      <c r="BB88" s="836"/>
      <c r="BD88" s="632" t="s">
        <v>81</v>
      </c>
      <c r="BE88" s="611" t="s">
        <v>570</v>
      </c>
      <c r="BF88" s="1142"/>
    </row>
    <row r="89" spans="2:58" ht="101.25">
      <c r="B89" s="1135"/>
      <c r="C89" s="707"/>
      <c r="D89" s="707"/>
      <c r="E89" s="966" t="s">
        <v>361</v>
      </c>
      <c r="F89" s="966" t="s">
        <v>59</v>
      </c>
      <c r="G89" s="966"/>
      <c r="H89" s="966" t="s">
        <v>61</v>
      </c>
      <c r="I89" s="966" t="s">
        <v>61</v>
      </c>
      <c r="J89" s="966" t="s">
        <v>620</v>
      </c>
      <c r="K89" s="966" t="s">
        <v>111</v>
      </c>
      <c r="L89" s="132"/>
      <c r="M89" s="1109"/>
      <c r="N89" s="11" t="s">
        <v>141</v>
      </c>
      <c r="O89" s="596" t="s">
        <v>734</v>
      </c>
      <c r="P89" s="90" t="s">
        <v>717</v>
      </c>
      <c r="Q89" s="82">
        <v>0.4</v>
      </c>
      <c r="R89" s="12">
        <v>44378</v>
      </c>
      <c r="S89" s="12">
        <v>44560</v>
      </c>
      <c r="T89" s="82">
        <v>0</v>
      </c>
      <c r="U89" s="82">
        <v>0</v>
      </c>
      <c r="V89" s="82">
        <v>0.2</v>
      </c>
      <c r="W89" s="82">
        <v>1</v>
      </c>
      <c r="X89" s="111"/>
      <c r="Y89" s="178">
        <v>0</v>
      </c>
      <c r="Z89" s="524" t="s">
        <v>86</v>
      </c>
      <c r="AA89" s="69" t="s">
        <v>61</v>
      </c>
      <c r="AB89" s="543">
        <v>0</v>
      </c>
      <c r="AC89" s="69" t="s">
        <v>86</v>
      </c>
      <c r="AD89" s="158" t="s">
        <v>61</v>
      </c>
      <c r="AE89" s="185">
        <v>0.5</v>
      </c>
      <c r="AF89" s="71" t="s">
        <v>735</v>
      </c>
      <c r="AG89" s="165" t="s">
        <v>736</v>
      </c>
      <c r="AH89" s="185">
        <v>1</v>
      </c>
      <c r="AI89" s="71" t="s">
        <v>737</v>
      </c>
      <c r="AJ89" s="166" t="s">
        <v>721</v>
      </c>
      <c r="AK89" s="974"/>
      <c r="AL89" s="1035"/>
      <c r="AM89" s="1035"/>
      <c r="AN89" s="1035"/>
      <c r="AO89" s="1040"/>
      <c r="AP89" s="1011" t="str">
        <f t="shared" si="10"/>
        <v>Sin iniciar</v>
      </c>
      <c r="AQ89" s="1035"/>
      <c r="AR89" s="111"/>
      <c r="AS89" s="732"/>
      <c r="AT89" s="732"/>
      <c r="AU89" s="732"/>
      <c r="AV89" s="732"/>
      <c r="AW89" s="732"/>
      <c r="AX89" s="833"/>
      <c r="AY89" s="834"/>
      <c r="AZ89" s="834"/>
      <c r="BA89" s="836"/>
      <c r="BB89" s="836"/>
      <c r="BD89" s="632" t="s">
        <v>81</v>
      </c>
      <c r="BE89" s="611" t="s">
        <v>698</v>
      </c>
      <c r="BF89" s="1142"/>
    </row>
    <row r="90" spans="2:58" ht="40.5">
      <c r="B90" s="1135"/>
      <c r="C90" s="706" t="s">
        <v>505</v>
      </c>
      <c r="D90" s="706" t="s">
        <v>738</v>
      </c>
      <c r="E90" s="965" t="s">
        <v>361</v>
      </c>
      <c r="F90" s="965" t="s">
        <v>59</v>
      </c>
      <c r="G90" s="965" t="s">
        <v>673</v>
      </c>
      <c r="H90" s="965" t="s">
        <v>61</v>
      </c>
      <c r="I90" s="965" t="s">
        <v>61</v>
      </c>
      <c r="J90" s="965" t="s">
        <v>620</v>
      </c>
      <c r="K90" s="965" t="s">
        <v>111</v>
      </c>
      <c r="L90" s="132"/>
      <c r="M90" s="1108" t="s">
        <v>739</v>
      </c>
      <c r="N90" s="9" t="s">
        <v>141</v>
      </c>
      <c r="O90" s="597" t="s">
        <v>740</v>
      </c>
      <c r="P90" s="92" t="s">
        <v>702</v>
      </c>
      <c r="Q90" s="79">
        <v>0.4</v>
      </c>
      <c r="R90" s="10" t="s">
        <v>703</v>
      </c>
      <c r="S90" s="10" t="s">
        <v>646</v>
      </c>
      <c r="T90" s="79">
        <v>0</v>
      </c>
      <c r="U90" s="79">
        <v>0.4</v>
      </c>
      <c r="V90" s="79">
        <v>1</v>
      </c>
      <c r="W90" s="79">
        <v>1</v>
      </c>
      <c r="X90" s="111"/>
      <c r="Y90" s="178">
        <v>0</v>
      </c>
      <c r="Z90" s="523" t="s">
        <v>86</v>
      </c>
      <c r="AA90" s="66" t="s">
        <v>61</v>
      </c>
      <c r="AB90" s="543">
        <v>0.4</v>
      </c>
      <c r="AC90" s="156" t="s">
        <v>741</v>
      </c>
      <c r="AD90" s="156" t="s">
        <v>742</v>
      </c>
      <c r="AE90" s="185">
        <v>1</v>
      </c>
      <c r="AF90" s="70" t="s">
        <v>743</v>
      </c>
      <c r="AG90" s="70" t="s">
        <v>744</v>
      </c>
      <c r="AH90" s="185">
        <v>1</v>
      </c>
      <c r="AI90" s="70" t="s">
        <v>73</v>
      </c>
      <c r="AJ90" s="70" t="s">
        <v>61</v>
      </c>
      <c r="AK90" s="972">
        <f>SUMPRODUCT(AH90:AH92,Q90:Q92)</f>
        <v>1</v>
      </c>
      <c r="AL90" s="1093" t="s">
        <v>86</v>
      </c>
      <c r="AM90" s="1034" t="s">
        <v>745</v>
      </c>
      <c r="AN90" s="1034" t="s">
        <v>746</v>
      </c>
      <c r="AO90" s="1034" t="s">
        <v>747</v>
      </c>
      <c r="AP90" s="1009" t="str">
        <f t="shared" si="10"/>
        <v>Terminado</v>
      </c>
      <c r="AQ90" s="1034" t="s">
        <v>76</v>
      </c>
      <c r="AR90" s="111"/>
      <c r="AS90" s="763">
        <v>132484015.80000001</v>
      </c>
      <c r="AT90" s="763">
        <v>108343715</v>
      </c>
      <c r="AU90" s="763">
        <v>108343715</v>
      </c>
      <c r="AV90" s="763">
        <v>39600000</v>
      </c>
      <c r="AW90" s="763">
        <v>0</v>
      </c>
      <c r="AX90" s="525"/>
      <c r="AY90" s="525"/>
      <c r="AZ90" s="80"/>
      <c r="BA90" s="81"/>
      <c r="BB90" s="837"/>
      <c r="BD90" s="632" t="s">
        <v>81</v>
      </c>
      <c r="BE90" s="611" t="s">
        <v>570</v>
      </c>
      <c r="BF90" s="1142" t="s">
        <v>748</v>
      </c>
    </row>
    <row r="91" spans="2:58" ht="40.5">
      <c r="B91" s="1135"/>
      <c r="C91" s="706"/>
      <c r="D91" s="706"/>
      <c r="E91" s="965" t="s">
        <v>361</v>
      </c>
      <c r="F91" s="965" t="s">
        <v>59</v>
      </c>
      <c r="G91" s="965"/>
      <c r="H91" s="965" t="s">
        <v>61</v>
      </c>
      <c r="I91" s="965" t="s">
        <v>61</v>
      </c>
      <c r="J91" s="965" t="s">
        <v>620</v>
      </c>
      <c r="K91" s="965" t="s">
        <v>111</v>
      </c>
      <c r="L91" s="132"/>
      <c r="M91" s="1108"/>
      <c r="N91" s="9" t="s">
        <v>141</v>
      </c>
      <c r="O91" s="597" t="s">
        <v>749</v>
      </c>
      <c r="P91" s="92" t="s">
        <v>711</v>
      </c>
      <c r="Q91" s="79">
        <v>0.2</v>
      </c>
      <c r="R91" s="10" t="s">
        <v>703</v>
      </c>
      <c r="S91" s="10">
        <v>44469</v>
      </c>
      <c r="T91" s="79">
        <v>0</v>
      </c>
      <c r="U91" s="79">
        <v>0.4</v>
      </c>
      <c r="V91" s="79">
        <v>1</v>
      </c>
      <c r="W91" s="79">
        <v>1</v>
      </c>
      <c r="X91" s="111"/>
      <c r="Y91" s="178">
        <v>0</v>
      </c>
      <c r="Z91" s="523" t="s">
        <v>86</v>
      </c>
      <c r="AA91" s="66" t="s">
        <v>61</v>
      </c>
      <c r="AB91" s="543">
        <v>0.4</v>
      </c>
      <c r="AC91" s="156" t="s">
        <v>750</v>
      </c>
      <c r="AD91" s="156" t="s">
        <v>751</v>
      </c>
      <c r="AE91" s="185">
        <v>1</v>
      </c>
      <c r="AF91" s="70" t="s">
        <v>752</v>
      </c>
      <c r="AG91" s="70" t="s">
        <v>753</v>
      </c>
      <c r="AH91" s="185">
        <v>1</v>
      </c>
      <c r="AI91" s="70" t="s">
        <v>73</v>
      </c>
      <c r="AJ91" s="70" t="s">
        <v>61</v>
      </c>
      <c r="AK91" s="973"/>
      <c r="AL91" s="1093"/>
      <c r="AM91" s="1034"/>
      <c r="AN91" s="1034"/>
      <c r="AO91" s="1034"/>
      <c r="AP91" s="1010" t="str">
        <f t="shared" si="10"/>
        <v>Sin iniciar</v>
      </c>
      <c r="AQ91" s="1034"/>
      <c r="AR91" s="111"/>
      <c r="AS91" s="763"/>
      <c r="AT91" s="763"/>
      <c r="AU91" s="763"/>
      <c r="AV91" s="763"/>
      <c r="AW91" s="763"/>
      <c r="AX91" s="525"/>
      <c r="AY91" s="525"/>
      <c r="AZ91" s="80"/>
      <c r="BA91" s="81"/>
      <c r="BB91" s="799"/>
      <c r="BD91" s="632" t="s">
        <v>81</v>
      </c>
      <c r="BE91" s="611" t="s">
        <v>281</v>
      </c>
      <c r="BF91" s="1142"/>
    </row>
    <row r="92" spans="2:58" ht="303.75">
      <c r="B92" s="1135"/>
      <c r="C92" s="706"/>
      <c r="D92" s="706"/>
      <c r="E92" s="965" t="s">
        <v>361</v>
      </c>
      <c r="F92" s="965" t="s">
        <v>59</v>
      </c>
      <c r="G92" s="965"/>
      <c r="H92" s="965" t="s">
        <v>61</v>
      </c>
      <c r="I92" s="965" t="s">
        <v>61</v>
      </c>
      <c r="J92" s="965" t="s">
        <v>620</v>
      </c>
      <c r="K92" s="965" t="s">
        <v>111</v>
      </c>
      <c r="L92" s="132"/>
      <c r="M92" s="1108"/>
      <c r="N92" s="9" t="s">
        <v>141</v>
      </c>
      <c r="O92" s="597" t="s">
        <v>754</v>
      </c>
      <c r="P92" s="92" t="s">
        <v>717</v>
      </c>
      <c r="Q92" s="79">
        <v>0.4</v>
      </c>
      <c r="R92" s="10">
        <v>44378</v>
      </c>
      <c r="S92" s="10">
        <v>44560</v>
      </c>
      <c r="T92" s="79">
        <v>0</v>
      </c>
      <c r="U92" s="79">
        <v>0</v>
      </c>
      <c r="V92" s="79">
        <v>0.2</v>
      </c>
      <c r="W92" s="79">
        <v>1</v>
      </c>
      <c r="X92" s="111"/>
      <c r="Y92" s="178">
        <v>0</v>
      </c>
      <c r="Z92" s="523" t="s">
        <v>86</v>
      </c>
      <c r="AA92" s="66" t="s">
        <v>61</v>
      </c>
      <c r="AB92" s="543">
        <v>0</v>
      </c>
      <c r="AC92" s="523" t="s">
        <v>86</v>
      </c>
      <c r="AD92" s="66" t="s">
        <v>61</v>
      </c>
      <c r="AE92" s="185">
        <v>0.2</v>
      </c>
      <c r="AF92" s="70" t="s">
        <v>755</v>
      </c>
      <c r="AG92" s="70" t="s">
        <v>756</v>
      </c>
      <c r="AH92" s="185">
        <v>1</v>
      </c>
      <c r="AI92" s="70" t="s">
        <v>757</v>
      </c>
      <c r="AJ92" s="70" t="s">
        <v>758</v>
      </c>
      <c r="AK92" s="974"/>
      <c r="AL92" s="1093"/>
      <c r="AM92" s="1034"/>
      <c r="AN92" s="1034"/>
      <c r="AO92" s="1034"/>
      <c r="AP92" s="1011" t="str">
        <f t="shared" si="10"/>
        <v>Sin iniciar</v>
      </c>
      <c r="AQ92" s="1034"/>
      <c r="AR92" s="111"/>
      <c r="AS92" s="763"/>
      <c r="AT92" s="763"/>
      <c r="AU92" s="763"/>
      <c r="AV92" s="763"/>
      <c r="AW92" s="763"/>
      <c r="AX92" s="525"/>
      <c r="AY92" s="525"/>
      <c r="AZ92" s="80"/>
      <c r="BA92" s="81"/>
      <c r="BB92" s="799"/>
      <c r="BD92" s="632" t="s">
        <v>81</v>
      </c>
      <c r="BE92" s="611" t="s">
        <v>302</v>
      </c>
      <c r="BF92" s="1142"/>
    </row>
    <row r="93" spans="2:58" ht="40.5">
      <c r="B93" s="1135"/>
      <c r="C93" s="707" t="s">
        <v>505</v>
      </c>
      <c r="D93" s="707" t="s">
        <v>759</v>
      </c>
      <c r="E93" s="966" t="s">
        <v>361</v>
      </c>
      <c r="F93" s="966" t="s">
        <v>59</v>
      </c>
      <c r="G93" s="966" t="s">
        <v>760</v>
      </c>
      <c r="H93" s="966" t="s">
        <v>547</v>
      </c>
      <c r="I93" s="966" t="s">
        <v>61</v>
      </c>
      <c r="J93" s="966" t="s">
        <v>761</v>
      </c>
      <c r="K93" s="966" t="s">
        <v>111</v>
      </c>
      <c r="L93" s="132"/>
      <c r="M93" s="1109" t="s">
        <v>762</v>
      </c>
      <c r="N93" s="11" t="s">
        <v>141</v>
      </c>
      <c r="O93" s="596" t="s">
        <v>763</v>
      </c>
      <c r="P93" s="90" t="s">
        <v>764</v>
      </c>
      <c r="Q93" s="82">
        <v>0.3</v>
      </c>
      <c r="R93" s="12">
        <v>44287</v>
      </c>
      <c r="S93" s="12">
        <v>44377</v>
      </c>
      <c r="T93" s="82">
        <v>0</v>
      </c>
      <c r="U93" s="82">
        <v>1</v>
      </c>
      <c r="V93" s="82">
        <v>1</v>
      </c>
      <c r="W93" s="82">
        <v>1</v>
      </c>
      <c r="X93" s="111"/>
      <c r="Y93" s="178">
        <v>0</v>
      </c>
      <c r="Z93" s="524" t="s">
        <v>86</v>
      </c>
      <c r="AA93" s="158" t="s">
        <v>61</v>
      </c>
      <c r="AB93" s="543">
        <v>1</v>
      </c>
      <c r="AC93" s="69" t="s">
        <v>765</v>
      </c>
      <c r="AD93" s="158" t="s">
        <v>766</v>
      </c>
      <c r="AE93" s="185">
        <v>1</v>
      </c>
      <c r="AF93" s="71" t="s">
        <v>73</v>
      </c>
      <c r="AG93" s="71" t="s">
        <v>61</v>
      </c>
      <c r="AH93" s="185">
        <v>1</v>
      </c>
      <c r="AI93" s="71" t="s">
        <v>73</v>
      </c>
      <c r="AJ93" s="71" t="s">
        <v>61</v>
      </c>
      <c r="AK93" s="972">
        <f t="shared" ref="AK93" si="12">SUMPRODUCT(AH93:AH95,Q93:Q95)</f>
        <v>0.72</v>
      </c>
      <c r="AL93" s="1086" t="s">
        <v>86</v>
      </c>
      <c r="AM93" s="1035" t="s">
        <v>767</v>
      </c>
      <c r="AN93" s="1035" t="s">
        <v>768</v>
      </c>
      <c r="AO93" s="1035" t="s">
        <v>769</v>
      </c>
      <c r="AP93" s="1009" t="str">
        <f t="shared" si="10"/>
        <v>En gestión</v>
      </c>
      <c r="AQ93" s="1035" t="s">
        <v>770</v>
      </c>
      <c r="AR93" s="111"/>
      <c r="AS93" s="732">
        <v>7862299.1999999993</v>
      </c>
      <c r="AT93" s="732">
        <v>8067506</v>
      </c>
      <c r="AU93" s="732">
        <v>8067506</v>
      </c>
      <c r="AV93" s="732">
        <v>7000000</v>
      </c>
      <c r="AW93" s="732">
        <v>0</v>
      </c>
      <c r="AX93" s="526"/>
      <c r="AY93" s="526"/>
      <c r="AZ93" s="84"/>
      <c r="BA93" s="85"/>
      <c r="BB93" s="835"/>
      <c r="BD93" s="632" t="s">
        <v>81</v>
      </c>
      <c r="BE93" s="611" t="s">
        <v>570</v>
      </c>
      <c r="BF93" s="1139" t="s">
        <v>771</v>
      </c>
    </row>
    <row r="94" spans="2:58" ht="101.25">
      <c r="B94" s="1135"/>
      <c r="C94" s="707"/>
      <c r="D94" s="707"/>
      <c r="E94" s="966" t="s">
        <v>361</v>
      </c>
      <c r="F94" s="966" t="s">
        <v>59</v>
      </c>
      <c r="G94" s="966"/>
      <c r="H94" s="966" t="s">
        <v>547</v>
      </c>
      <c r="I94" s="966" t="s">
        <v>61</v>
      </c>
      <c r="J94" s="966" t="s">
        <v>761</v>
      </c>
      <c r="K94" s="966" t="s">
        <v>111</v>
      </c>
      <c r="L94" s="132"/>
      <c r="M94" s="1109"/>
      <c r="N94" s="11" t="s">
        <v>141</v>
      </c>
      <c r="O94" s="596" t="s">
        <v>772</v>
      </c>
      <c r="P94" s="90" t="s">
        <v>773</v>
      </c>
      <c r="Q94" s="82">
        <v>0.3</v>
      </c>
      <c r="R94" s="12">
        <v>44378</v>
      </c>
      <c r="S94" s="12">
        <v>44469</v>
      </c>
      <c r="T94" s="82">
        <v>0</v>
      </c>
      <c r="U94" s="82">
        <v>0</v>
      </c>
      <c r="V94" s="82">
        <v>1</v>
      </c>
      <c r="W94" s="82">
        <v>1</v>
      </c>
      <c r="X94" s="111"/>
      <c r="Y94" s="178">
        <v>0</v>
      </c>
      <c r="Z94" s="524" t="s">
        <v>86</v>
      </c>
      <c r="AA94" s="158" t="s">
        <v>61</v>
      </c>
      <c r="AB94" s="543">
        <v>0</v>
      </c>
      <c r="AC94" s="524" t="s">
        <v>86</v>
      </c>
      <c r="AD94" s="158" t="s">
        <v>61</v>
      </c>
      <c r="AE94" s="185">
        <v>1</v>
      </c>
      <c r="AF94" s="71" t="s">
        <v>774</v>
      </c>
      <c r="AG94" s="71" t="s">
        <v>775</v>
      </c>
      <c r="AH94" s="185">
        <v>1</v>
      </c>
      <c r="AI94" s="71" t="s">
        <v>73</v>
      </c>
      <c r="AJ94" s="71" t="s">
        <v>61</v>
      </c>
      <c r="AK94" s="973"/>
      <c r="AL94" s="1086"/>
      <c r="AM94" s="1035"/>
      <c r="AN94" s="1035"/>
      <c r="AO94" s="1035"/>
      <c r="AP94" s="1010" t="str">
        <f t="shared" si="10"/>
        <v>Sin iniciar</v>
      </c>
      <c r="AQ94" s="1035"/>
      <c r="AR94" s="111"/>
      <c r="AS94" s="732"/>
      <c r="AT94" s="732"/>
      <c r="AU94" s="732"/>
      <c r="AV94" s="732"/>
      <c r="AW94" s="732"/>
      <c r="AX94" s="526"/>
      <c r="AY94" s="526"/>
      <c r="AZ94" s="84"/>
      <c r="BA94" s="83"/>
      <c r="BB94" s="836"/>
      <c r="BD94" s="632" t="s">
        <v>81</v>
      </c>
      <c r="BE94" s="611" t="s">
        <v>281</v>
      </c>
      <c r="BF94" s="1139"/>
    </row>
    <row r="95" spans="2:58" ht="81">
      <c r="B95" s="1136"/>
      <c r="C95" s="707"/>
      <c r="D95" s="707"/>
      <c r="E95" s="966" t="s">
        <v>361</v>
      </c>
      <c r="F95" s="966" t="s">
        <v>59</v>
      </c>
      <c r="G95" s="966"/>
      <c r="H95" s="966" t="s">
        <v>547</v>
      </c>
      <c r="I95" s="966" t="s">
        <v>61</v>
      </c>
      <c r="J95" s="966" t="s">
        <v>761</v>
      </c>
      <c r="K95" s="966" t="s">
        <v>111</v>
      </c>
      <c r="L95" s="132"/>
      <c r="M95" s="1109"/>
      <c r="N95" s="11" t="s">
        <v>141</v>
      </c>
      <c r="O95" s="596" t="s">
        <v>776</v>
      </c>
      <c r="P95" s="90" t="s">
        <v>777</v>
      </c>
      <c r="Q95" s="82">
        <v>0.4</v>
      </c>
      <c r="R95" s="12">
        <v>44488</v>
      </c>
      <c r="S95" s="12" t="s">
        <v>778</v>
      </c>
      <c r="T95" s="82">
        <v>0</v>
      </c>
      <c r="U95" s="82">
        <v>0</v>
      </c>
      <c r="V95" s="82">
        <v>0.3</v>
      </c>
      <c r="W95" s="82">
        <v>1</v>
      </c>
      <c r="X95" s="111"/>
      <c r="Y95" s="178">
        <v>0</v>
      </c>
      <c r="Z95" s="524" t="s">
        <v>86</v>
      </c>
      <c r="AA95" s="158" t="s">
        <v>61</v>
      </c>
      <c r="AB95" s="543">
        <v>0</v>
      </c>
      <c r="AC95" s="524" t="s">
        <v>86</v>
      </c>
      <c r="AD95" s="158" t="s">
        <v>61</v>
      </c>
      <c r="AE95" s="185">
        <v>0.3</v>
      </c>
      <c r="AF95" s="71" t="s">
        <v>779</v>
      </c>
      <c r="AG95" s="71" t="s">
        <v>780</v>
      </c>
      <c r="AH95" s="548">
        <v>0.3</v>
      </c>
      <c r="AI95" s="513" t="s">
        <v>781</v>
      </c>
      <c r="AJ95" s="71" t="s">
        <v>782</v>
      </c>
      <c r="AK95" s="974"/>
      <c r="AL95" s="1086"/>
      <c r="AM95" s="1035"/>
      <c r="AN95" s="1035"/>
      <c r="AO95" s="1035"/>
      <c r="AP95" s="1011" t="str">
        <f t="shared" si="10"/>
        <v>Sin iniciar</v>
      </c>
      <c r="AQ95" s="1035"/>
      <c r="AR95" s="111"/>
      <c r="AS95" s="732"/>
      <c r="AT95" s="732"/>
      <c r="AU95" s="732"/>
      <c r="AV95" s="732"/>
      <c r="AW95" s="732"/>
      <c r="AX95" s="526"/>
      <c r="AY95" s="526"/>
      <c r="AZ95" s="84"/>
      <c r="BA95" s="83"/>
      <c r="BB95" s="836"/>
      <c r="BD95" s="632" t="s">
        <v>81</v>
      </c>
      <c r="BE95" s="611" t="s">
        <v>698</v>
      </c>
      <c r="BF95" s="1139"/>
    </row>
    <row r="96" spans="2:58" ht="384.75">
      <c r="B96" s="1134" t="s">
        <v>783</v>
      </c>
      <c r="C96" s="715" t="s">
        <v>784</v>
      </c>
      <c r="D96" s="715" t="s">
        <v>785</v>
      </c>
      <c r="E96" s="1110" t="s">
        <v>545</v>
      </c>
      <c r="F96" s="1110" t="s">
        <v>59</v>
      </c>
      <c r="G96" s="1110" t="s">
        <v>786</v>
      </c>
      <c r="H96" s="1110" t="s">
        <v>787</v>
      </c>
      <c r="I96" s="1110" t="s">
        <v>787</v>
      </c>
      <c r="J96" s="1110" t="s">
        <v>788</v>
      </c>
      <c r="K96" s="1110" t="s">
        <v>111</v>
      </c>
      <c r="L96" s="133"/>
      <c r="M96" s="1111" t="s">
        <v>789</v>
      </c>
      <c r="N96" s="1112" t="s">
        <v>141</v>
      </c>
      <c r="O96" s="592" t="s">
        <v>790</v>
      </c>
      <c r="P96" s="593" t="s">
        <v>791</v>
      </c>
      <c r="Q96" s="87">
        <v>0.5</v>
      </c>
      <c r="R96" s="14">
        <v>44200</v>
      </c>
      <c r="S96" s="14">
        <v>44560</v>
      </c>
      <c r="T96" s="87">
        <v>0.4</v>
      </c>
      <c r="U96" s="16">
        <v>0.52</v>
      </c>
      <c r="V96" s="87">
        <v>0.8</v>
      </c>
      <c r="W96" s="87">
        <v>1</v>
      </c>
      <c r="X96" s="112"/>
      <c r="Y96" s="180">
        <v>0.05</v>
      </c>
      <c r="Z96" s="527" t="s">
        <v>792</v>
      </c>
      <c r="AA96" s="527" t="s">
        <v>793</v>
      </c>
      <c r="AB96" s="543">
        <v>0.52</v>
      </c>
      <c r="AC96" s="527" t="s">
        <v>794</v>
      </c>
      <c r="AD96" s="527" t="s">
        <v>795</v>
      </c>
      <c r="AE96" s="549">
        <v>0.7</v>
      </c>
      <c r="AF96" s="527" t="s">
        <v>796</v>
      </c>
      <c r="AG96" s="70" t="s">
        <v>797</v>
      </c>
      <c r="AH96" s="550">
        <v>0.85</v>
      </c>
      <c r="AI96" s="167" t="s">
        <v>798</v>
      </c>
      <c r="AJ96" s="168" t="s">
        <v>799</v>
      </c>
      <c r="AK96" s="1022">
        <f>SUMPRODUCT(AH96:AH97,Q96:Q97)</f>
        <v>0.85</v>
      </c>
      <c r="AL96" s="1078" t="s">
        <v>800</v>
      </c>
      <c r="AM96" s="1078" t="s">
        <v>801</v>
      </c>
      <c r="AN96" s="769" t="s">
        <v>802</v>
      </c>
      <c r="AO96" s="1113" t="s">
        <v>803</v>
      </c>
      <c r="AP96" s="1003" t="str">
        <f t="shared" si="10"/>
        <v>En gestión</v>
      </c>
      <c r="AQ96" s="1036" t="s">
        <v>804</v>
      </c>
      <c r="AR96" s="112"/>
      <c r="AS96" s="815">
        <v>391906855</v>
      </c>
      <c r="AT96" s="815">
        <v>391906855</v>
      </c>
      <c r="AU96" s="815">
        <v>391906855</v>
      </c>
      <c r="AV96" s="816">
        <v>203195503</v>
      </c>
      <c r="AW96" s="816">
        <v>247454925</v>
      </c>
      <c r="AX96" s="816">
        <v>247454925</v>
      </c>
      <c r="AY96" s="819" t="s">
        <v>521</v>
      </c>
      <c r="AZ96" s="819" t="s">
        <v>522</v>
      </c>
      <c r="BA96" s="820" t="s">
        <v>523</v>
      </c>
      <c r="BB96" s="821" t="s">
        <v>805</v>
      </c>
      <c r="BD96" s="632" t="s">
        <v>81</v>
      </c>
      <c r="BE96" s="611" t="s">
        <v>698</v>
      </c>
      <c r="BF96" s="1139" t="s">
        <v>806</v>
      </c>
    </row>
    <row r="97" spans="2:58" ht="409.5">
      <c r="B97" s="1135"/>
      <c r="C97" s="715"/>
      <c r="D97" s="715"/>
      <c r="E97" s="1110"/>
      <c r="F97" s="1110"/>
      <c r="G97" s="1110"/>
      <c r="H97" s="1110"/>
      <c r="I97" s="1110"/>
      <c r="J97" s="1110"/>
      <c r="K97" s="1110"/>
      <c r="L97" s="133"/>
      <c r="M97" s="1111"/>
      <c r="N97" s="1112"/>
      <c r="O97" s="592" t="s">
        <v>807</v>
      </c>
      <c r="P97" s="593" t="s">
        <v>808</v>
      </c>
      <c r="Q97" s="87">
        <v>0.5</v>
      </c>
      <c r="R97" s="14">
        <v>44200</v>
      </c>
      <c r="S97" s="14">
        <v>44560</v>
      </c>
      <c r="T97" s="87">
        <v>0.4</v>
      </c>
      <c r="U97" s="16">
        <v>0.52</v>
      </c>
      <c r="V97" s="87">
        <v>0.8</v>
      </c>
      <c r="W97" s="87">
        <v>1</v>
      </c>
      <c r="X97" s="112"/>
      <c r="Y97" s="180">
        <v>0.68</v>
      </c>
      <c r="Z97" s="527" t="s">
        <v>809</v>
      </c>
      <c r="AA97" s="527" t="s">
        <v>810</v>
      </c>
      <c r="AB97" s="543">
        <v>0.52</v>
      </c>
      <c r="AC97" s="527" t="s">
        <v>811</v>
      </c>
      <c r="AD97" s="527" t="s">
        <v>812</v>
      </c>
      <c r="AE97" s="549">
        <v>0.7</v>
      </c>
      <c r="AF97" s="527" t="s">
        <v>813</v>
      </c>
      <c r="AG97" s="70" t="s">
        <v>814</v>
      </c>
      <c r="AH97" s="550">
        <v>0.85</v>
      </c>
      <c r="AI97" s="167" t="s">
        <v>815</v>
      </c>
      <c r="AJ97" s="169" t="s">
        <v>816</v>
      </c>
      <c r="AK97" s="1022"/>
      <c r="AL97" s="1078"/>
      <c r="AM97" s="1078"/>
      <c r="AN97" s="769"/>
      <c r="AO97" s="1113"/>
      <c r="AP97" s="1003" t="str">
        <f t="shared" si="10"/>
        <v>Sin iniciar</v>
      </c>
      <c r="AQ97" s="1037"/>
      <c r="AR97" s="112"/>
      <c r="AS97" s="815"/>
      <c r="AT97" s="815"/>
      <c r="AU97" s="815"/>
      <c r="AV97" s="816"/>
      <c r="AW97" s="816"/>
      <c r="AX97" s="816"/>
      <c r="AY97" s="819"/>
      <c r="AZ97" s="819"/>
      <c r="BA97" s="820"/>
      <c r="BB97" s="821"/>
      <c r="BD97" s="632" t="s">
        <v>81</v>
      </c>
      <c r="BE97" s="611" t="s">
        <v>698</v>
      </c>
      <c r="BF97" s="1139"/>
    </row>
    <row r="98" spans="2:58" ht="409.5">
      <c r="B98" s="1135"/>
      <c r="C98" s="716" t="s">
        <v>784</v>
      </c>
      <c r="D98" s="716" t="s">
        <v>817</v>
      </c>
      <c r="E98" s="967" t="s">
        <v>818</v>
      </c>
      <c r="F98" s="967" t="s">
        <v>59</v>
      </c>
      <c r="G98" s="967" t="s">
        <v>819</v>
      </c>
      <c r="H98" s="967" t="s">
        <v>787</v>
      </c>
      <c r="I98" s="967" t="s">
        <v>787</v>
      </c>
      <c r="J98" s="967" t="s">
        <v>788</v>
      </c>
      <c r="K98" s="967" t="s">
        <v>111</v>
      </c>
      <c r="L98" s="133"/>
      <c r="M98" s="1114" t="s">
        <v>820</v>
      </c>
      <c r="N98" s="1115" t="s">
        <v>141</v>
      </c>
      <c r="O98" s="595" t="s">
        <v>821</v>
      </c>
      <c r="P98" s="594" t="s">
        <v>822</v>
      </c>
      <c r="Q98" s="88">
        <v>0.5</v>
      </c>
      <c r="R98" s="15">
        <v>44291</v>
      </c>
      <c r="S98" s="15">
        <v>44499</v>
      </c>
      <c r="T98" s="88">
        <v>0</v>
      </c>
      <c r="U98" s="18">
        <v>0.38</v>
      </c>
      <c r="V98" s="88">
        <v>0.88</v>
      </c>
      <c r="W98" s="88">
        <v>1</v>
      </c>
      <c r="X98" s="112"/>
      <c r="Y98" s="551">
        <v>0.08</v>
      </c>
      <c r="Z98" s="528" t="s">
        <v>823</v>
      </c>
      <c r="AA98" s="528" t="s">
        <v>824</v>
      </c>
      <c r="AB98" s="543">
        <v>0.38</v>
      </c>
      <c r="AC98" s="1079" t="s">
        <v>825</v>
      </c>
      <c r="AD98" s="528" t="s">
        <v>826</v>
      </c>
      <c r="AE98" s="549">
        <v>0.88</v>
      </c>
      <c r="AF98" s="1035" t="s">
        <v>827</v>
      </c>
      <c r="AG98" s="71" t="s">
        <v>828</v>
      </c>
      <c r="AH98" s="549">
        <v>1</v>
      </c>
      <c r="AI98" s="170" t="s">
        <v>829</v>
      </c>
      <c r="AJ98" s="155" t="s">
        <v>830</v>
      </c>
      <c r="AK98" s="1022">
        <f>SUMPRODUCT(AH98:AH99,Q98:Q99)</f>
        <v>1</v>
      </c>
      <c r="AL98" s="1079" t="s">
        <v>831</v>
      </c>
      <c r="AM98" s="1079" t="s">
        <v>832</v>
      </c>
      <c r="AN98" s="1035" t="s">
        <v>833</v>
      </c>
      <c r="AO98" s="1018" t="s">
        <v>834</v>
      </c>
      <c r="AP98" s="1003" t="str">
        <f t="shared" si="10"/>
        <v>Terminado</v>
      </c>
      <c r="AQ98" s="1035" t="s">
        <v>76</v>
      </c>
      <c r="AR98" s="112"/>
      <c r="AS98" s="822">
        <v>391906855</v>
      </c>
      <c r="AT98" s="822">
        <v>391906855</v>
      </c>
      <c r="AU98" s="822">
        <v>391906855</v>
      </c>
      <c r="AV98" s="823">
        <v>203195503</v>
      </c>
      <c r="AW98" s="823">
        <v>247454925</v>
      </c>
      <c r="AX98" s="823">
        <v>247454925</v>
      </c>
      <c r="AY98" s="802" t="s">
        <v>521</v>
      </c>
      <c r="AZ98" s="802" t="s">
        <v>522</v>
      </c>
      <c r="BA98" s="803" t="s">
        <v>523</v>
      </c>
      <c r="BB98" s="804" t="s">
        <v>805</v>
      </c>
      <c r="BD98" s="632" t="s">
        <v>81</v>
      </c>
      <c r="BE98" s="611" t="s">
        <v>302</v>
      </c>
      <c r="BF98" s="1142" t="s">
        <v>835</v>
      </c>
    </row>
    <row r="99" spans="2:58" ht="121.5">
      <c r="B99" s="1136"/>
      <c r="C99" s="716"/>
      <c r="D99" s="716"/>
      <c r="E99" s="967"/>
      <c r="F99" s="967"/>
      <c r="G99" s="967"/>
      <c r="H99" s="967"/>
      <c r="I99" s="967"/>
      <c r="J99" s="967"/>
      <c r="K99" s="967"/>
      <c r="L99" s="133"/>
      <c r="M99" s="1114"/>
      <c r="N99" s="1115"/>
      <c r="O99" s="595" t="s">
        <v>836</v>
      </c>
      <c r="P99" s="594" t="s">
        <v>837</v>
      </c>
      <c r="Q99" s="88">
        <v>0.5</v>
      </c>
      <c r="R99" s="15">
        <v>44291</v>
      </c>
      <c r="S99" s="15">
        <v>44499</v>
      </c>
      <c r="T99" s="88">
        <v>0</v>
      </c>
      <c r="U99" s="18">
        <v>0.38</v>
      </c>
      <c r="V99" s="88">
        <v>0.88</v>
      </c>
      <c r="W99" s="88">
        <v>1</v>
      </c>
      <c r="X99" s="112"/>
      <c r="Y99" s="551">
        <v>0.1</v>
      </c>
      <c r="Z99" s="528" t="s">
        <v>838</v>
      </c>
      <c r="AA99" s="528" t="s">
        <v>839</v>
      </c>
      <c r="AB99" s="543">
        <v>0.38</v>
      </c>
      <c r="AC99" s="1079"/>
      <c r="AD99" s="528" t="s">
        <v>840</v>
      </c>
      <c r="AE99" s="549">
        <v>0.88</v>
      </c>
      <c r="AF99" s="1035"/>
      <c r="AG99" s="71" t="s">
        <v>841</v>
      </c>
      <c r="AH99" s="549">
        <v>1</v>
      </c>
      <c r="AI99" s="170" t="s">
        <v>842</v>
      </c>
      <c r="AJ99" s="155" t="s">
        <v>843</v>
      </c>
      <c r="AK99" s="1022"/>
      <c r="AL99" s="1079"/>
      <c r="AM99" s="1079"/>
      <c r="AN99" s="1035"/>
      <c r="AO99" s="1018"/>
      <c r="AP99" s="1003" t="str">
        <f t="shared" si="10"/>
        <v>Sin iniciar</v>
      </c>
      <c r="AQ99" s="1035"/>
      <c r="AR99" s="112"/>
      <c r="AS99" s="822"/>
      <c r="AT99" s="822"/>
      <c r="AU99" s="822"/>
      <c r="AV99" s="823"/>
      <c r="AW99" s="823"/>
      <c r="AX99" s="823"/>
      <c r="AY99" s="802"/>
      <c r="AZ99" s="802"/>
      <c r="BA99" s="803"/>
      <c r="BB99" s="804"/>
      <c r="BD99" s="632" t="s">
        <v>81</v>
      </c>
      <c r="BE99" s="611" t="s">
        <v>302</v>
      </c>
      <c r="BF99" s="1142"/>
    </row>
    <row r="100" spans="2:58" ht="81">
      <c r="B100" s="1134" t="s">
        <v>844</v>
      </c>
      <c r="C100" s="698" t="s">
        <v>845</v>
      </c>
      <c r="D100" s="698" t="s">
        <v>846</v>
      </c>
      <c r="E100" s="936" t="s">
        <v>545</v>
      </c>
      <c r="F100" s="936" t="s">
        <v>59</v>
      </c>
      <c r="G100" s="936" t="s">
        <v>847</v>
      </c>
      <c r="H100" s="936" t="s">
        <v>787</v>
      </c>
      <c r="I100" s="936" t="s">
        <v>61</v>
      </c>
      <c r="J100" s="936" t="s">
        <v>848</v>
      </c>
      <c r="K100" s="936" t="s">
        <v>111</v>
      </c>
      <c r="L100" s="130"/>
      <c r="M100" s="1101" t="s">
        <v>849</v>
      </c>
      <c r="N100" s="65" t="s">
        <v>141</v>
      </c>
      <c r="O100" s="63" t="s">
        <v>850</v>
      </c>
      <c r="P100" s="89" t="s">
        <v>851</v>
      </c>
      <c r="Q100" s="16">
        <v>0.1</v>
      </c>
      <c r="R100" s="2">
        <v>44228</v>
      </c>
      <c r="S100" s="2">
        <v>44286</v>
      </c>
      <c r="T100" s="64">
        <v>1</v>
      </c>
      <c r="U100" s="64">
        <v>1</v>
      </c>
      <c r="V100" s="64">
        <v>1</v>
      </c>
      <c r="W100" s="64">
        <v>1</v>
      </c>
      <c r="X100" s="109"/>
      <c r="Y100" s="178">
        <v>1</v>
      </c>
      <c r="Z100" s="66" t="s">
        <v>852</v>
      </c>
      <c r="AA100" s="66" t="s">
        <v>853</v>
      </c>
      <c r="AB100" s="543">
        <v>1</v>
      </c>
      <c r="AC100" s="70" t="s">
        <v>73</v>
      </c>
      <c r="AD100" s="58" t="s">
        <v>61</v>
      </c>
      <c r="AE100" s="185">
        <v>1</v>
      </c>
      <c r="AF100" s="70" t="s">
        <v>73</v>
      </c>
      <c r="AG100" s="70" t="s">
        <v>61</v>
      </c>
      <c r="AH100" s="185">
        <v>1</v>
      </c>
      <c r="AI100" s="70" t="s">
        <v>73</v>
      </c>
      <c r="AJ100" s="58" t="s">
        <v>61</v>
      </c>
      <c r="AK100" s="972">
        <f>SUMPRODUCT(AH100:AH105,Q100:Q105)</f>
        <v>0.99999999999999989</v>
      </c>
      <c r="AL100" s="768" t="s">
        <v>854</v>
      </c>
      <c r="AM100" s="768" t="s">
        <v>855</v>
      </c>
      <c r="AN100" s="769" t="s">
        <v>856</v>
      </c>
      <c r="AO100" s="769" t="s">
        <v>857</v>
      </c>
      <c r="AP100" s="1012" t="str">
        <f t="shared" si="10"/>
        <v>Terminado</v>
      </c>
      <c r="AQ100" s="769" t="s">
        <v>76</v>
      </c>
      <c r="AR100" s="109"/>
      <c r="AS100" s="824">
        <v>83492410</v>
      </c>
      <c r="AT100" s="824">
        <v>83492410</v>
      </c>
      <c r="AU100" s="825">
        <v>83492410</v>
      </c>
      <c r="AV100" s="825">
        <f>+Y100</f>
        <v>1</v>
      </c>
      <c r="AW100" s="825">
        <f>+AV100</f>
        <v>1</v>
      </c>
      <c r="AX100" s="825">
        <f>+AW100</f>
        <v>1</v>
      </c>
      <c r="AY100" s="828" t="s">
        <v>858</v>
      </c>
      <c r="AZ100" s="749" t="s">
        <v>859</v>
      </c>
      <c r="BA100" s="749" t="s">
        <v>860</v>
      </c>
      <c r="BB100" s="749" t="s">
        <v>861</v>
      </c>
      <c r="BD100" s="632" t="s">
        <v>81</v>
      </c>
      <c r="BE100" s="611" t="s">
        <v>570</v>
      </c>
      <c r="BF100" s="1142" t="s">
        <v>862</v>
      </c>
    </row>
    <row r="101" spans="2:58" ht="405">
      <c r="B101" s="1135"/>
      <c r="C101" s="698"/>
      <c r="D101" s="698"/>
      <c r="E101" s="936" t="s">
        <v>545</v>
      </c>
      <c r="F101" s="936" t="s">
        <v>59</v>
      </c>
      <c r="G101" s="936"/>
      <c r="H101" s="936" t="s">
        <v>787</v>
      </c>
      <c r="I101" s="936" t="s">
        <v>61</v>
      </c>
      <c r="J101" s="936" t="s">
        <v>848</v>
      </c>
      <c r="K101" s="936" t="s">
        <v>111</v>
      </c>
      <c r="L101" s="130"/>
      <c r="M101" s="1101"/>
      <c r="N101" s="65" t="s">
        <v>141</v>
      </c>
      <c r="O101" s="63" t="s">
        <v>863</v>
      </c>
      <c r="P101" s="89" t="s">
        <v>864</v>
      </c>
      <c r="Q101" s="64">
        <v>0.2</v>
      </c>
      <c r="R101" s="2">
        <v>44378</v>
      </c>
      <c r="S101" s="2">
        <v>44469</v>
      </c>
      <c r="T101" s="64">
        <v>0</v>
      </c>
      <c r="U101" s="64">
        <v>0</v>
      </c>
      <c r="V101" s="64">
        <v>1</v>
      </c>
      <c r="W101" s="64">
        <v>1</v>
      </c>
      <c r="X101" s="109"/>
      <c r="Y101" s="178">
        <v>0</v>
      </c>
      <c r="Z101" s="523" t="s">
        <v>86</v>
      </c>
      <c r="AA101" s="66" t="s">
        <v>61</v>
      </c>
      <c r="AB101" s="543">
        <v>0</v>
      </c>
      <c r="AC101" s="523" t="s">
        <v>86</v>
      </c>
      <c r="AD101" s="66" t="s">
        <v>61</v>
      </c>
      <c r="AE101" s="185">
        <v>1</v>
      </c>
      <c r="AF101" s="70" t="s">
        <v>865</v>
      </c>
      <c r="AG101" s="70" t="s">
        <v>866</v>
      </c>
      <c r="AH101" s="185">
        <v>1</v>
      </c>
      <c r="AI101" s="70" t="s">
        <v>73</v>
      </c>
      <c r="AJ101" s="58" t="s">
        <v>61</v>
      </c>
      <c r="AK101" s="973"/>
      <c r="AL101" s="768"/>
      <c r="AM101" s="768"/>
      <c r="AN101" s="769"/>
      <c r="AO101" s="769"/>
      <c r="AP101" s="1013"/>
      <c r="AQ101" s="769"/>
      <c r="AR101" s="109"/>
      <c r="AS101" s="824"/>
      <c r="AT101" s="824"/>
      <c r="AU101" s="826"/>
      <c r="AV101" s="826"/>
      <c r="AW101" s="826"/>
      <c r="AX101" s="826"/>
      <c r="AY101" s="828"/>
      <c r="AZ101" s="749"/>
      <c r="BA101" s="749"/>
      <c r="BB101" s="749"/>
      <c r="BD101" s="632" t="s">
        <v>81</v>
      </c>
      <c r="BE101" s="611" t="s">
        <v>281</v>
      </c>
      <c r="BF101" s="1142"/>
    </row>
    <row r="102" spans="2:58" ht="283.5">
      <c r="B102" s="1135"/>
      <c r="C102" s="698"/>
      <c r="D102" s="698"/>
      <c r="E102" s="936" t="s">
        <v>545</v>
      </c>
      <c r="F102" s="936" t="s">
        <v>59</v>
      </c>
      <c r="G102" s="936"/>
      <c r="H102" s="936" t="s">
        <v>787</v>
      </c>
      <c r="I102" s="936" t="s">
        <v>61</v>
      </c>
      <c r="J102" s="936" t="s">
        <v>848</v>
      </c>
      <c r="K102" s="936" t="s">
        <v>111</v>
      </c>
      <c r="L102" s="130"/>
      <c r="M102" s="1101"/>
      <c r="N102" s="65" t="s">
        <v>141</v>
      </c>
      <c r="O102" s="63" t="s">
        <v>867</v>
      </c>
      <c r="P102" s="89" t="s">
        <v>868</v>
      </c>
      <c r="Q102" s="64">
        <v>0.2</v>
      </c>
      <c r="R102" s="2">
        <v>44378</v>
      </c>
      <c r="S102" s="2">
        <v>44469</v>
      </c>
      <c r="T102" s="64">
        <v>0</v>
      </c>
      <c r="U102" s="64">
        <v>0</v>
      </c>
      <c r="V102" s="64">
        <v>1</v>
      </c>
      <c r="W102" s="64">
        <v>1</v>
      </c>
      <c r="X102" s="109"/>
      <c r="Y102" s="178">
        <v>0</v>
      </c>
      <c r="Z102" s="523" t="s">
        <v>86</v>
      </c>
      <c r="AA102" s="66" t="s">
        <v>61</v>
      </c>
      <c r="AB102" s="543">
        <v>0</v>
      </c>
      <c r="AC102" s="523" t="s">
        <v>86</v>
      </c>
      <c r="AD102" s="66" t="s">
        <v>61</v>
      </c>
      <c r="AE102" s="185">
        <v>1</v>
      </c>
      <c r="AF102" s="70" t="s">
        <v>869</v>
      </c>
      <c r="AG102" s="70" t="s">
        <v>870</v>
      </c>
      <c r="AH102" s="185">
        <v>1</v>
      </c>
      <c r="AI102" s="70" t="s">
        <v>73</v>
      </c>
      <c r="AJ102" s="58" t="s">
        <v>61</v>
      </c>
      <c r="AK102" s="973"/>
      <c r="AL102" s="768"/>
      <c r="AM102" s="768"/>
      <c r="AN102" s="769"/>
      <c r="AO102" s="769"/>
      <c r="AP102" s="1013"/>
      <c r="AQ102" s="769"/>
      <c r="AR102" s="109"/>
      <c r="AS102" s="824"/>
      <c r="AT102" s="824"/>
      <c r="AU102" s="826"/>
      <c r="AV102" s="826"/>
      <c r="AW102" s="826"/>
      <c r="AX102" s="826"/>
      <c r="AY102" s="828"/>
      <c r="AZ102" s="749"/>
      <c r="BA102" s="749"/>
      <c r="BB102" s="749"/>
      <c r="BD102" s="632" t="s">
        <v>81</v>
      </c>
      <c r="BE102" s="611" t="s">
        <v>281</v>
      </c>
      <c r="BF102" s="1142"/>
    </row>
    <row r="103" spans="2:58" ht="222.75">
      <c r="B103" s="1135"/>
      <c r="C103" s="698"/>
      <c r="D103" s="698"/>
      <c r="E103" s="936" t="s">
        <v>545</v>
      </c>
      <c r="F103" s="936" t="s">
        <v>59</v>
      </c>
      <c r="G103" s="936"/>
      <c r="H103" s="936" t="s">
        <v>787</v>
      </c>
      <c r="I103" s="936" t="s">
        <v>61</v>
      </c>
      <c r="J103" s="936" t="s">
        <v>848</v>
      </c>
      <c r="K103" s="936" t="s">
        <v>111</v>
      </c>
      <c r="L103" s="130"/>
      <c r="M103" s="1101"/>
      <c r="N103" s="65" t="s">
        <v>141</v>
      </c>
      <c r="O103" s="63" t="s">
        <v>871</v>
      </c>
      <c r="P103" s="89" t="s">
        <v>872</v>
      </c>
      <c r="Q103" s="64">
        <v>0.2</v>
      </c>
      <c r="R103" s="2">
        <v>44470</v>
      </c>
      <c r="S103" s="2">
        <v>44560</v>
      </c>
      <c r="T103" s="64">
        <v>0</v>
      </c>
      <c r="U103" s="64">
        <v>0</v>
      </c>
      <c r="V103" s="64">
        <v>0</v>
      </c>
      <c r="W103" s="64">
        <v>1</v>
      </c>
      <c r="X103" s="109"/>
      <c r="Y103" s="178">
        <v>0</v>
      </c>
      <c r="Z103" s="523" t="s">
        <v>86</v>
      </c>
      <c r="AA103" s="66" t="s">
        <v>61</v>
      </c>
      <c r="AB103" s="543">
        <v>0</v>
      </c>
      <c r="AC103" s="523" t="s">
        <v>86</v>
      </c>
      <c r="AD103" s="66" t="s">
        <v>61</v>
      </c>
      <c r="AE103" s="185">
        <v>0</v>
      </c>
      <c r="AF103" s="523" t="s">
        <v>86</v>
      </c>
      <c r="AG103" s="66" t="s">
        <v>61</v>
      </c>
      <c r="AH103" s="185">
        <v>1</v>
      </c>
      <c r="AI103" s="70" t="s">
        <v>873</v>
      </c>
      <c r="AJ103" s="70" t="s">
        <v>874</v>
      </c>
      <c r="AK103" s="973"/>
      <c r="AL103" s="768"/>
      <c r="AM103" s="768"/>
      <c r="AN103" s="769"/>
      <c r="AO103" s="769"/>
      <c r="AP103" s="1013"/>
      <c r="AQ103" s="769"/>
      <c r="AR103" s="109"/>
      <c r="AS103" s="824"/>
      <c r="AT103" s="824"/>
      <c r="AU103" s="826"/>
      <c r="AV103" s="826"/>
      <c r="AW103" s="826"/>
      <c r="AX103" s="826"/>
      <c r="AY103" s="828"/>
      <c r="AZ103" s="749"/>
      <c r="BA103" s="749"/>
      <c r="BB103" s="749"/>
      <c r="BD103" s="632" t="s">
        <v>81</v>
      </c>
      <c r="BE103" s="611" t="s">
        <v>302</v>
      </c>
      <c r="BF103" s="1142"/>
    </row>
    <row r="104" spans="2:58" ht="141.75">
      <c r="B104" s="1135"/>
      <c r="C104" s="698"/>
      <c r="D104" s="698"/>
      <c r="E104" s="936" t="s">
        <v>545</v>
      </c>
      <c r="F104" s="936" t="s">
        <v>59</v>
      </c>
      <c r="G104" s="936"/>
      <c r="H104" s="936" t="s">
        <v>787</v>
      </c>
      <c r="I104" s="936" t="s">
        <v>61</v>
      </c>
      <c r="J104" s="936" t="s">
        <v>848</v>
      </c>
      <c r="K104" s="936" t="s">
        <v>111</v>
      </c>
      <c r="L104" s="130"/>
      <c r="M104" s="1101"/>
      <c r="N104" s="65" t="s">
        <v>141</v>
      </c>
      <c r="O104" s="63" t="s">
        <v>875</v>
      </c>
      <c r="P104" s="17" t="s">
        <v>876</v>
      </c>
      <c r="Q104" s="64">
        <v>0.2</v>
      </c>
      <c r="R104" s="2">
        <v>44228</v>
      </c>
      <c r="S104" s="2">
        <v>44560</v>
      </c>
      <c r="T104" s="64">
        <v>0.33</v>
      </c>
      <c r="U104" s="64">
        <v>0</v>
      </c>
      <c r="V104" s="64">
        <v>0.66</v>
      </c>
      <c r="W104" s="64">
        <v>1</v>
      </c>
      <c r="X104" s="109"/>
      <c r="Y104" s="178">
        <v>0.1</v>
      </c>
      <c r="Z104" s="66" t="s">
        <v>877</v>
      </c>
      <c r="AA104" s="66" t="s">
        <v>878</v>
      </c>
      <c r="AB104" s="543">
        <v>0</v>
      </c>
      <c r="AC104" s="66" t="s">
        <v>879</v>
      </c>
      <c r="AD104" s="66" t="s">
        <v>880</v>
      </c>
      <c r="AE104" s="185">
        <v>0.66</v>
      </c>
      <c r="AF104" s="70" t="s">
        <v>881</v>
      </c>
      <c r="AG104" s="70" t="s">
        <v>882</v>
      </c>
      <c r="AH104" s="185">
        <v>1</v>
      </c>
      <c r="AI104" s="17" t="s">
        <v>883</v>
      </c>
      <c r="AJ104" s="70" t="s">
        <v>884</v>
      </c>
      <c r="AK104" s="973"/>
      <c r="AL104" s="768"/>
      <c r="AM104" s="768"/>
      <c r="AN104" s="769"/>
      <c r="AO104" s="769"/>
      <c r="AP104" s="1013"/>
      <c r="AQ104" s="769"/>
      <c r="AR104" s="109"/>
      <c r="AS104" s="824"/>
      <c r="AT104" s="824"/>
      <c r="AU104" s="826"/>
      <c r="AV104" s="826"/>
      <c r="AW104" s="826"/>
      <c r="AX104" s="826"/>
      <c r="AY104" s="828"/>
      <c r="AZ104" s="749"/>
      <c r="BA104" s="749"/>
      <c r="BB104" s="749"/>
      <c r="BD104" s="632" t="s">
        <v>81</v>
      </c>
      <c r="BE104" s="611" t="s">
        <v>302</v>
      </c>
      <c r="BF104" s="1142"/>
    </row>
    <row r="105" spans="2:58" ht="303.75">
      <c r="B105" s="1135"/>
      <c r="C105" s="698"/>
      <c r="D105" s="698"/>
      <c r="E105" s="936" t="s">
        <v>545</v>
      </c>
      <c r="F105" s="936" t="s">
        <v>59</v>
      </c>
      <c r="G105" s="936"/>
      <c r="H105" s="936" t="s">
        <v>787</v>
      </c>
      <c r="I105" s="936" t="s">
        <v>61</v>
      </c>
      <c r="J105" s="936" t="s">
        <v>848</v>
      </c>
      <c r="K105" s="936" t="s">
        <v>111</v>
      </c>
      <c r="L105" s="130"/>
      <c r="M105" s="1101"/>
      <c r="N105" s="65" t="s">
        <v>141</v>
      </c>
      <c r="O105" s="63" t="s">
        <v>885</v>
      </c>
      <c r="P105" s="89" t="s">
        <v>886</v>
      </c>
      <c r="Q105" s="16">
        <v>0.1</v>
      </c>
      <c r="R105" s="2">
        <v>44470</v>
      </c>
      <c r="S105" s="2">
        <v>44560</v>
      </c>
      <c r="T105" s="64">
        <v>0</v>
      </c>
      <c r="U105" s="64">
        <v>0</v>
      </c>
      <c r="V105" s="64">
        <v>0</v>
      </c>
      <c r="W105" s="64">
        <v>1</v>
      </c>
      <c r="X105" s="109"/>
      <c r="Y105" s="178">
        <v>0</v>
      </c>
      <c r="Z105" s="523" t="s">
        <v>86</v>
      </c>
      <c r="AA105" s="66" t="s">
        <v>61</v>
      </c>
      <c r="AB105" s="543">
        <v>0</v>
      </c>
      <c r="AC105" s="523" t="s">
        <v>86</v>
      </c>
      <c r="AD105" s="66" t="s">
        <v>61</v>
      </c>
      <c r="AE105" s="185">
        <v>0</v>
      </c>
      <c r="AF105" s="523" t="s">
        <v>86</v>
      </c>
      <c r="AG105" s="66" t="s">
        <v>61</v>
      </c>
      <c r="AH105" s="185">
        <v>1</v>
      </c>
      <c r="AI105" s="70" t="s">
        <v>887</v>
      </c>
      <c r="AJ105" s="58" t="s">
        <v>888</v>
      </c>
      <c r="AK105" s="974"/>
      <c r="AL105" s="768"/>
      <c r="AM105" s="768"/>
      <c r="AN105" s="769"/>
      <c r="AO105" s="769"/>
      <c r="AP105" s="1014"/>
      <c r="AQ105" s="769"/>
      <c r="AR105" s="109"/>
      <c r="AS105" s="824"/>
      <c r="AT105" s="824"/>
      <c r="AU105" s="827"/>
      <c r="AV105" s="827"/>
      <c r="AW105" s="827"/>
      <c r="AX105" s="827"/>
      <c r="AY105" s="828"/>
      <c r="AZ105" s="749"/>
      <c r="BA105" s="749"/>
      <c r="BB105" s="749"/>
      <c r="BD105" s="632" t="s">
        <v>81</v>
      </c>
      <c r="BE105" s="611" t="s">
        <v>302</v>
      </c>
      <c r="BF105" s="1142"/>
    </row>
    <row r="106" spans="2:58" ht="60.75">
      <c r="B106" s="1135"/>
      <c r="C106" s="699" t="s">
        <v>845</v>
      </c>
      <c r="D106" s="699" t="s">
        <v>889</v>
      </c>
      <c r="E106" s="935" t="s">
        <v>545</v>
      </c>
      <c r="F106" s="935" t="s">
        <v>59</v>
      </c>
      <c r="G106" s="935" t="s">
        <v>890</v>
      </c>
      <c r="H106" s="935" t="s">
        <v>787</v>
      </c>
      <c r="I106" s="935" t="s">
        <v>61</v>
      </c>
      <c r="J106" s="935" t="s">
        <v>848</v>
      </c>
      <c r="K106" s="935" t="s">
        <v>111</v>
      </c>
      <c r="L106" s="130"/>
      <c r="M106" s="1099" t="s">
        <v>891</v>
      </c>
      <c r="N106" s="68" t="s">
        <v>141</v>
      </c>
      <c r="O106" s="591" t="s">
        <v>892</v>
      </c>
      <c r="P106" s="589" t="s">
        <v>851</v>
      </c>
      <c r="Q106" s="18">
        <v>0.2</v>
      </c>
      <c r="R106" s="4">
        <v>44228</v>
      </c>
      <c r="S106" s="4">
        <v>44286</v>
      </c>
      <c r="T106" s="67">
        <v>1</v>
      </c>
      <c r="U106" s="67">
        <v>1</v>
      </c>
      <c r="V106" s="67">
        <v>1</v>
      </c>
      <c r="W106" s="67">
        <v>1</v>
      </c>
      <c r="X106" s="109"/>
      <c r="Y106" s="178">
        <v>1</v>
      </c>
      <c r="Z106" s="69" t="s">
        <v>893</v>
      </c>
      <c r="AA106" s="69" t="s">
        <v>894</v>
      </c>
      <c r="AB106" s="543">
        <v>1</v>
      </c>
      <c r="AC106" s="59" t="s">
        <v>73</v>
      </c>
      <c r="AD106" s="59" t="s">
        <v>61</v>
      </c>
      <c r="AE106" s="185">
        <v>1</v>
      </c>
      <c r="AF106" s="59" t="s">
        <v>73</v>
      </c>
      <c r="AG106" s="71" t="s">
        <v>61</v>
      </c>
      <c r="AH106" s="185">
        <v>1</v>
      </c>
      <c r="AI106" s="59" t="s">
        <v>73</v>
      </c>
      <c r="AJ106" s="59" t="s">
        <v>61</v>
      </c>
      <c r="AK106" s="1022">
        <f>SUMPRODUCT(AH106:AH107,Q106:Q107)</f>
        <v>1</v>
      </c>
      <c r="AL106" s="788" t="s">
        <v>854</v>
      </c>
      <c r="AM106" s="788" t="s">
        <v>895</v>
      </c>
      <c r="AN106" s="874" t="s">
        <v>896</v>
      </c>
      <c r="AO106" s="874" t="s">
        <v>857</v>
      </c>
      <c r="AP106" s="1003" t="str">
        <f t="shared" si="10"/>
        <v>Terminado</v>
      </c>
      <c r="AQ106" s="874" t="s">
        <v>76</v>
      </c>
      <c r="AR106" s="109"/>
      <c r="AS106" s="829">
        <v>83492410</v>
      </c>
      <c r="AT106" s="829">
        <v>83492410</v>
      </c>
      <c r="AU106" s="829">
        <v>83492410</v>
      </c>
      <c r="AV106" s="817">
        <v>63977420</v>
      </c>
      <c r="AW106" s="817">
        <v>63977420</v>
      </c>
      <c r="AX106" s="817">
        <v>63977420</v>
      </c>
      <c r="AY106" s="818" t="s">
        <v>858</v>
      </c>
      <c r="AZ106" s="731" t="s">
        <v>897</v>
      </c>
      <c r="BA106" s="731" t="s">
        <v>860</v>
      </c>
      <c r="BB106" s="731" t="s">
        <v>861</v>
      </c>
      <c r="BD106" s="632" t="s">
        <v>81</v>
      </c>
      <c r="BE106" s="611" t="s">
        <v>570</v>
      </c>
      <c r="BF106" s="1142" t="s">
        <v>898</v>
      </c>
    </row>
    <row r="107" spans="2:58" ht="344.25">
      <c r="B107" s="1135"/>
      <c r="C107" s="699"/>
      <c r="D107" s="699"/>
      <c r="E107" s="935" t="s">
        <v>545</v>
      </c>
      <c r="F107" s="935" t="s">
        <v>59</v>
      </c>
      <c r="G107" s="935"/>
      <c r="H107" s="935" t="s">
        <v>787</v>
      </c>
      <c r="I107" s="935" t="s">
        <v>61</v>
      </c>
      <c r="J107" s="935" t="s">
        <v>848</v>
      </c>
      <c r="K107" s="935" t="s">
        <v>111</v>
      </c>
      <c r="L107" s="130"/>
      <c r="M107" s="1099"/>
      <c r="N107" s="68" t="s">
        <v>141</v>
      </c>
      <c r="O107" s="591" t="s">
        <v>899</v>
      </c>
      <c r="P107" s="589" t="s">
        <v>900</v>
      </c>
      <c r="Q107" s="18">
        <v>0.8</v>
      </c>
      <c r="R107" s="4">
        <v>44378</v>
      </c>
      <c r="S107" s="4">
        <v>44560</v>
      </c>
      <c r="T107" s="67">
        <v>0</v>
      </c>
      <c r="U107" s="67">
        <v>0</v>
      </c>
      <c r="V107" s="67">
        <v>0.5</v>
      </c>
      <c r="W107" s="67">
        <v>1</v>
      </c>
      <c r="X107" s="109"/>
      <c r="Y107" s="178">
        <v>0</v>
      </c>
      <c r="Z107" s="524" t="s">
        <v>86</v>
      </c>
      <c r="AA107" s="524" t="s">
        <v>61</v>
      </c>
      <c r="AB107" s="543">
        <v>0</v>
      </c>
      <c r="AC107" s="69" t="s">
        <v>86</v>
      </c>
      <c r="AD107" s="524" t="s">
        <v>61</v>
      </c>
      <c r="AE107" s="185">
        <v>0.5</v>
      </c>
      <c r="AF107" s="71" t="s">
        <v>901</v>
      </c>
      <c r="AG107" s="71" t="s">
        <v>902</v>
      </c>
      <c r="AH107" s="185">
        <v>1</v>
      </c>
      <c r="AI107" s="71" t="s">
        <v>903</v>
      </c>
      <c r="AJ107" s="71" t="s">
        <v>904</v>
      </c>
      <c r="AK107" s="1022"/>
      <c r="AL107" s="788"/>
      <c r="AM107" s="788"/>
      <c r="AN107" s="874"/>
      <c r="AO107" s="874"/>
      <c r="AP107" s="1003" t="str">
        <f t="shared" si="10"/>
        <v>Sin iniciar</v>
      </c>
      <c r="AQ107" s="874"/>
      <c r="AR107" s="109"/>
      <c r="AS107" s="830"/>
      <c r="AT107" s="830"/>
      <c r="AU107" s="830"/>
      <c r="AV107" s="817"/>
      <c r="AW107" s="817"/>
      <c r="AX107" s="817"/>
      <c r="AY107" s="818"/>
      <c r="AZ107" s="731"/>
      <c r="BA107" s="731"/>
      <c r="BB107" s="731"/>
      <c r="BD107" s="632" t="s">
        <v>81</v>
      </c>
      <c r="BE107" s="611" t="s">
        <v>302</v>
      </c>
      <c r="BF107" s="1142"/>
    </row>
    <row r="108" spans="2:58" ht="60.75">
      <c r="B108" s="1135"/>
      <c r="C108" s="698" t="s">
        <v>845</v>
      </c>
      <c r="D108" s="698" t="s">
        <v>905</v>
      </c>
      <c r="E108" s="936" t="s">
        <v>361</v>
      </c>
      <c r="F108" s="936" t="s">
        <v>59</v>
      </c>
      <c r="G108" s="936" t="s">
        <v>906</v>
      </c>
      <c r="H108" s="936" t="s">
        <v>787</v>
      </c>
      <c r="I108" s="936" t="s">
        <v>61</v>
      </c>
      <c r="J108" s="936" t="s">
        <v>620</v>
      </c>
      <c r="K108" s="936" t="s">
        <v>111</v>
      </c>
      <c r="L108" s="130"/>
      <c r="M108" s="1101" t="s">
        <v>907</v>
      </c>
      <c r="N108" s="65" t="s">
        <v>141</v>
      </c>
      <c r="O108" s="63" t="s">
        <v>908</v>
      </c>
      <c r="P108" s="89" t="s">
        <v>909</v>
      </c>
      <c r="Q108" s="16">
        <v>0.25</v>
      </c>
      <c r="R108" s="2">
        <v>44200</v>
      </c>
      <c r="S108" s="2">
        <v>44286</v>
      </c>
      <c r="T108" s="64">
        <v>1</v>
      </c>
      <c r="U108" s="64">
        <v>1</v>
      </c>
      <c r="V108" s="64">
        <v>1</v>
      </c>
      <c r="W108" s="64">
        <v>1</v>
      </c>
      <c r="X108" s="109"/>
      <c r="Y108" s="178">
        <v>1</v>
      </c>
      <c r="Z108" s="66" t="s">
        <v>910</v>
      </c>
      <c r="AA108" s="66" t="s">
        <v>911</v>
      </c>
      <c r="AB108" s="543">
        <v>1</v>
      </c>
      <c r="AC108" s="70" t="s">
        <v>73</v>
      </c>
      <c r="AD108" s="58" t="s">
        <v>61</v>
      </c>
      <c r="AE108" s="185">
        <v>1</v>
      </c>
      <c r="AF108" s="70" t="s">
        <v>73</v>
      </c>
      <c r="AG108" s="70" t="s">
        <v>61</v>
      </c>
      <c r="AH108" s="185">
        <v>1</v>
      </c>
      <c r="AI108" s="70" t="s">
        <v>73</v>
      </c>
      <c r="AJ108" s="58" t="s">
        <v>61</v>
      </c>
      <c r="AK108" s="972">
        <f>SUMPRODUCT(AH108:AH111,Q108:Q111)</f>
        <v>1</v>
      </c>
      <c r="AL108" s="1019" t="s">
        <v>912</v>
      </c>
      <c r="AM108" s="1019" t="s">
        <v>913</v>
      </c>
      <c r="AN108" s="769" t="s">
        <v>914</v>
      </c>
      <c r="AO108" s="769" t="s">
        <v>857</v>
      </c>
      <c r="AP108" s="1012" t="str">
        <f t="shared" si="10"/>
        <v>Terminado</v>
      </c>
      <c r="AQ108" s="769" t="s">
        <v>76</v>
      </c>
      <c r="AR108" s="109"/>
      <c r="AS108" s="805">
        <v>26056946</v>
      </c>
      <c r="AT108" s="805">
        <v>26056946</v>
      </c>
      <c r="AU108" s="805">
        <v>26056946</v>
      </c>
      <c r="AV108" s="805">
        <v>59752875</v>
      </c>
      <c r="AW108" s="805">
        <v>59752875</v>
      </c>
      <c r="AX108" s="805">
        <v>59752875</v>
      </c>
      <c r="AY108" s="808" t="s">
        <v>858</v>
      </c>
      <c r="AZ108" s="758" t="s">
        <v>897</v>
      </c>
      <c r="BA108" s="758" t="s">
        <v>860</v>
      </c>
      <c r="BB108" s="758" t="s">
        <v>861</v>
      </c>
      <c r="BD108" s="632" t="s">
        <v>81</v>
      </c>
      <c r="BE108" s="611" t="s">
        <v>570</v>
      </c>
      <c r="BF108" s="1142" t="s">
        <v>915</v>
      </c>
    </row>
    <row r="109" spans="2:58" ht="60.75">
      <c r="B109" s="1135"/>
      <c r="C109" s="698"/>
      <c r="D109" s="698"/>
      <c r="E109" s="936" t="s">
        <v>361</v>
      </c>
      <c r="F109" s="936" t="s">
        <v>59</v>
      </c>
      <c r="G109" s="936"/>
      <c r="H109" s="936" t="s">
        <v>787</v>
      </c>
      <c r="I109" s="936" t="s">
        <v>61</v>
      </c>
      <c r="J109" s="936" t="s">
        <v>620</v>
      </c>
      <c r="K109" s="936" t="s">
        <v>111</v>
      </c>
      <c r="L109" s="130"/>
      <c r="M109" s="1101"/>
      <c r="N109" s="65" t="s">
        <v>141</v>
      </c>
      <c r="O109" s="63" t="s">
        <v>916</v>
      </c>
      <c r="P109" s="89" t="s">
        <v>917</v>
      </c>
      <c r="Q109" s="16">
        <v>0.25</v>
      </c>
      <c r="R109" s="2">
        <v>44287</v>
      </c>
      <c r="S109" s="2" t="s">
        <v>918</v>
      </c>
      <c r="T109" s="64">
        <v>0</v>
      </c>
      <c r="U109" s="64">
        <v>1</v>
      </c>
      <c r="V109" s="64">
        <v>1</v>
      </c>
      <c r="W109" s="64">
        <v>1</v>
      </c>
      <c r="X109" s="109"/>
      <c r="Y109" s="178">
        <v>0</v>
      </c>
      <c r="Z109" s="523" t="s">
        <v>86</v>
      </c>
      <c r="AA109" s="66" t="s">
        <v>61</v>
      </c>
      <c r="AB109" s="543">
        <v>1</v>
      </c>
      <c r="AC109" s="66" t="s">
        <v>919</v>
      </c>
      <c r="AD109" s="66" t="s">
        <v>920</v>
      </c>
      <c r="AE109" s="185">
        <v>1</v>
      </c>
      <c r="AF109" s="70" t="s">
        <v>73</v>
      </c>
      <c r="AG109" s="70" t="s">
        <v>61</v>
      </c>
      <c r="AH109" s="185">
        <v>1</v>
      </c>
      <c r="AI109" s="70" t="s">
        <v>73</v>
      </c>
      <c r="AJ109" s="58" t="s">
        <v>61</v>
      </c>
      <c r="AK109" s="973"/>
      <c r="AL109" s="1020"/>
      <c r="AM109" s="1020"/>
      <c r="AN109" s="769"/>
      <c r="AO109" s="769"/>
      <c r="AP109" s="1013"/>
      <c r="AQ109" s="769"/>
      <c r="AR109" s="109"/>
      <c r="AS109" s="806"/>
      <c r="AT109" s="806"/>
      <c r="AU109" s="806"/>
      <c r="AV109" s="806"/>
      <c r="AW109" s="806"/>
      <c r="AX109" s="806"/>
      <c r="AY109" s="809"/>
      <c r="AZ109" s="759"/>
      <c r="BA109" s="759"/>
      <c r="BB109" s="759"/>
      <c r="BD109" s="632" t="s">
        <v>81</v>
      </c>
      <c r="BE109" s="611" t="s">
        <v>570</v>
      </c>
      <c r="BF109" s="1142"/>
    </row>
    <row r="110" spans="2:58" ht="364.5">
      <c r="B110" s="1135"/>
      <c r="C110" s="698"/>
      <c r="D110" s="698"/>
      <c r="E110" s="936" t="s">
        <v>361</v>
      </c>
      <c r="F110" s="936" t="s">
        <v>59</v>
      </c>
      <c r="G110" s="936"/>
      <c r="H110" s="936" t="s">
        <v>787</v>
      </c>
      <c r="I110" s="936" t="s">
        <v>61</v>
      </c>
      <c r="J110" s="936" t="s">
        <v>620</v>
      </c>
      <c r="K110" s="936" t="s">
        <v>111</v>
      </c>
      <c r="L110" s="130"/>
      <c r="M110" s="1101"/>
      <c r="N110" s="65" t="s">
        <v>141</v>
      </c>
      <c r="O110" s="63" t="s">
        <v>921</v>
      </c>
      <c r="P110" s="89" t="s">
        <v>922</v>
      </c>
      <c r="Q110" s="16">
        <v>0.25</v>
      </c>
      <c r="R110" s="2">
        <v>44317</v>
      </c>
      <c r="S110" s="2">
        <v>44500</v>
      </c>
      <c r="T110" s="64">
        <v>0</v>
      </c>
      <c r="U110" s="64">
        <v>0.33</v>
      </c>
      <c r="V110" s="64">
        <v>0.83</v>
      </c>
      <c r="W110" s="64">
        <v>1</v>
      </c>
      <c r="X110" s="109"/>
      <c r="Y110" s="178">
        <v>0</v>
      </c>
      <c r="Z110" s="523" t="s">
        <v>86</v>
      </c>
      <c r="AA110" s="66" t="s">
        <v>61</v>
      </c>
      <c r="AB110" s="543">
        <v>0.33</v>
      </c>
      <c r="AC110" s="66" t="s">
        <v>923</v>
      </c>
      <c r="AD110" s="66" t="s">
        <v>924</v>
      </c>
      <c r="AE110" s="185">
        <v>0.83</v>
      </c>
      <c r="AF110" s="70" t="s">
        <v>925</v>
      </c>
      <c r="AG110" s="70" t="s">
        <v>926</v>
      </c>
      <c r="AH110" s="185">
        <v>1</v>
      </c>
      <c r="AI110" s="70" t="s">
        <v>927</v>
      </c>
      <c r="AJ110" s="70" t="s">
        <v>928</v>
      </c>
      <c r="AK110" s="973"/>
      <c r="AL110" s="1020"/>
      <c r="AM110" s="1020"/>
      <c r="AN110" s="769"/>
      <c r="AO110" s="769"/>
      <c r="AP110" s="1013"/>
      <c r="AQ110" s="769"/>
      <c r="AR110" s="109"/>
      <c r="AS110" s="806"/>
      <c r="AT110" s="806"/>
      <c r="AU110" s="806"/>
      <c r="AV110" s="806"/>
      <c r="AW110" s="806"/>
      <c r="AX110" s="806"/>
      <c r="AY110" s="809"/>
      <c r="AZ110" s="759"/>
      <c r="BA110" s="759"/>
      <c r="BB110" s="759"/>
      <c r="BD110" s="632" t="s">
        <v>81</v>
      </c>
      <c r="BE110" s="611" t="s">
        <v>302</v>
      </c>
      <c r="BF110" s="1142"/>
    </row>
    <row r="111" spans="2:58" ht="344.25">
      <c r="B111" s="1135"/>
      <c r="C111" s="698"/>
      <c r="D111" s="698"/>
      <c r="E111" s="936" t="s">
        <v>361</v>
      </c>
      <c r="F111" s="936" t="s">
        <v>59</v>
      </c>
      <c r="G111" s="936"/>
      <c r="H111" s="936" t="s">
        <v>787</v>
      </c>
      <c r="I111" s="936" t="s">
        <v>61</v>
      </c>
      <c r="J111" s="936" t="s">
        <v>620</v>
      </c>
      <c r="K111" s="936" t="s">
        <v>111</v>
      </c>
      <c r="L111" s="130"/>
      <c r="M111" s="1101"/>
      <c r="N111" s="65" t="s">
        <v>141</v>
      </c>
      <c r="O111" s="63" t="s">
        <v>929</v>
      </c>
      <c r="P111" s="89" t="s">
        <v>930</v>
      </c>
      <c r="Q111" s="16">
        <v>0.25</v>
      </c>
      <c r="R111" s="2">
        <v>44501</v>
      </c>
      <c r="S111" s="2">
        <v>44560</v>
      </c>
      <c r="T111" s="64">
        <v>0</v>
      </c>
      <c r="U111" s="64">
        <v>0</v>
      </c>
      <c r="V111" s="64">
        <v>0</v>
      </c>
      <c r="W111" s="64">
        <v>1</v>
      </c>
      <c r="X111" s="109"/>
      <c r="Y111" s="178">
        <v>0</v>
      </c>
      <c r="Z111" s="523" t="s">
        <v>86</v>
      </c>
      <c r="AA111" s="66" t="s">
        <v>61</v>
      </c>
      <c r="AB111" s="543">
        <v>0</v>
      </c>
      <c r="AC111" s="523" t="s">
        <v>86</v>
      </c>
      <c r="AD111" s="66" t="s">
        <v>61</v>
      </c>
      <c r="AE111" s="185">
        <v>0</v>
      </c>
      <c r="AF111" s="523" t="s">
        <v>86</v>
      </c>
      <c r="AG111" s="66" t="s">
        <v>61</v>
      </c>
      <c r="AH111" s="185">
        <v>1</v>
      </c>
      <c r="AI111" s="70" t="s">
        <v>931</v>
      </c>
      <c r="AJ111" s="70" t="s">
        <v>928</v>
      </c>
      <c r="AK111" s="974"/>
      <c r="AL111" s="1021"/>
      <c r="AM111" s="1021"/>
      <c r="AN111" s="769"/>
      <c r="AO111" s="769"/>
      <c r="AP111" s="1014"/>
      <c r="AQ111" s="769"/>
      <c r="AR111" s="109"/>
      <c r="AS111" s="807"/>
      <c r="AT111" s="807"/>
      <c r="AU111" s="807"/>
      <c r="AV111" s="807"/>
      <c r="AW111" s="807"/>
      <c r="AX111" s="807"/>
      <c r="AY111" s="810"/>
      <c r="AZ111" s="760"/>
      <c r="BA111" s="760"/>
      <c r="BB111" s="760"/>
      <c r="BD111" s="632" t="s">
        <v>81</v>
      </c>
      <c r="BE111" s="611" t="s">
        <v>302</v>
      </c>
      <c r="BF111" s="1142"/>
    </row>
    <row r="112" spans="2:58" ht="60.75">
      <c r="B112" s="1135"/>
      <c r="C112" s="699" t="s">
        <v>845</v>
      </c>
      <c r="D112" s="699" t="s">
        <v>932</v>
      </c>
      <c r="E112" s="935" t="s">
        <v>109</v>
      </c>
      <c r="F112" s="935" t="s">
        <v>59</v>
      </c>
      <c r="G112" s="935" t="s">
        <v>933</v>
      </c>
      <c r="H112" s="935" t="s">
        <v>787</v>
      </c>
      <c r="I112" s="935" t="s">
        <v>61</v>
      </c>
      <c r="J112" s="935" t="s">
        <v>620</v>
      </c>
      <c r="K112" s="935" t="s">
        <v>111</v>
      </c>
      <c r="L112" s="130"/>
      <c r="M112" s="1099" t="s">
        <v>934</v>
      </c>
      <c r="N112" s="68" t="s">
        <v>141</v>
      </c>
      <c r="O112" s="591" t="s">
        <v>935</v>
      </c>
      <c r="P112" s="589" t="s">
        <v>851</v>
      </c>
      <c r="Q112" s="18">
        <v>0.1</v>
      </c>
      <c r="R112" s="4">
        <v>44228</v>
      </c>
      <c r="S112" s="4">
        <v>44286</v>
      </c>
      <c r="T112" s="67">
        <v>1</v>
      </c>
      <c r="U112" s="67">
        <v>1</v>
      </c>
      <c r="V112" s="67">
        <v>1</v>
      </c>
      <c r="W112" s="67">
        <v>1</v>
      </c>
      <c r="X112" s="109"/>
      <c r="Y112" s="178">
        <v>1</v>
      </c>
      <c r="Z112" s="69" t="s">
        <v>893</v>
      </c>
      <c r="AA112" s="69" t="s">
        <v>936</v>
      </c>
      <c r="AB112" s="543">
        <v>1</v>
      </c>
      <c r="AC112" s="69" t="s">
        <v>73</v>
      </c>
      <c r="AD112" s="69" t="s">
        <v>61</v>
      </c>
      <c r="AE112" s="185">
        <v>1</v>
      </c>
      <c r="AF112" s="59" t="s">
        <v>73</v>
      </c>
      <c r="AG112" s="71" t="s">
        <v>61</v>
      </c>
      <c r="AH112" s="185">
        <v>1</v>
      </c>
      <c r="AI112" s="59" t="s">
        <v>73</v>
      </c>
      <c r="AJ112" s="59" t="s">
        <v>61</v>
      </c>
      <c r="AK112" s="972">
        <f>SUMPRODUCT(AH112:AH114,Q112:Q114)</f>
        <v>1</v>
      </c>
      <c r="AL112" s="788" t="s">
        <v>937</v>
      </c>
      <c r="AM112" s="788" t="s">
        <v>938</v>
      </c>
      <c r="AN112" s="874" t="s">
        <v>939</v>
      </c>
      <c r="AO112" s="874" t="s">
        <v>857</v>
      </c>
      <c r="AP112" s="1009" t="str">
        <f t="shared" si="10"/>
        <v>Terminado</v>
      </c>
      <c r="AQ112" s="874" t="s">
        <v>76</v>
      </c>
      <c r="AR112" s="109"/>
      <c r="AS112" s="817">
        <v>83492410</v>
      </c>
      <c r="AT112" s="817">
        <v>83492410</v>
      </c>
      <c r="AU112" s="817">
        <v>83492410</v>
      </c>
      <c r="AV112" s="817">
        <v>85886035</v>
      </c>
      <c r="AW112" s="817">
        <v>85886035</v>
      </c>
      <c r="AX112" s="817">
        <v>85886035</v>
      </c>
      <c r="AY112" s="818" t="s">
        <v>858</v>
      </c>
      <c r="AZ112" s="731" t="s">
        <v>897</v>
      </c>
      <c r="BA112" s="731" t="s">
        <v>860</v>
      </c>
      <c r="BB112" s="731" t="s">
        <v>861</v>
      </c>
      <c r="BD112" s="632" t="s">
        <v>81</v>
      </c>
      <c r="BE112" s="611" t="s">
        <v>570</v>
      </c>
      <c r="BF112" s="1142" t="s">
        <v>940</v>
      </c>
    </row>
    <row r="113" spans="2:58" ht="409.5">
      <c r="B113" s="1135"/>
      <c r="C113" s="699"/>
      <c r="D113" s="699"/>
      <c r="E113" s="935" t="s">
        <v>109</v>
      </c>
      <c r="F113" s="935" t="s">
        <v>59</v>
      </c>
      <c r="G113" s="935"/>
      <c r="H113" s="935" t="s">
        <v>787</v>
      </c>
      <c r="I113" s="935" t="s">
        <v>61</v>
      </c>
      <c r="J113" s="935" t="s">
        <v>620</v>
      </c>
      <c r="K113" s="935" t="s">
        <v>111</v>
      </c>
      <c r="L113" s="130"/>
      <c r="M113" s="1099"/>
      <c r="N113" s="68" t="s">
        <v>141</v>
      </c>
      <c r="O113" s="591" t="s">
        <v>941</v>
      </c>
      <c r="P113" s="589" t="s">
        <v>942</v>
      </c>
      <c r="Q113" s="18">
        <v>0.45</v>
      </c>
      <c r="R113" s="4">
        <v>44378</v>
      </c>
      <c r="S113" s="4">
        <v>44469</v>
      </c>
      <c r="T113" s="67">
        <v>0</v>
      </c>
      <c r="U113" s="67">
        <v>0</v>
      </c>
      <c r="V113" s="67">
        <v>1</v>
      </c>
      <c r="W113" s="67">
        <v>1</v>
      </c>
      <c r="X113" s="109"/>
      <c r="Y113" s="178">
        <v>0</v>
      </c>
      <c r="Z113" s="524" t="s">
        <v>86</v>
      </c>
      <c r="AA113" s="524" t="s">
        <v>61</v>
      </c>
      <c r="AB113" s="543">
        <v>0</v>
      </c>
      <c r="AC113" s="69" t="s">
        <v>86</v>
      </c>
      <c r="AD113" s="524" t="s">
        <v>61</v>
      </c>
      <c r="AE113" s="185">
        <v>1</v>
      </c>
      <c r="AF113" s="71" t="s">
        <v>943</v>
      </c>
      <c r="AG113" s="71" t="s">
        <v>944</v>
      </c>
      <c r="AH113" s="185">
        <v>1</v>
      </c>
      <c r="AI113" s="71" t="s">
        <v>73</v>
      </c>
      <c r="AJ113" s="59" t="s">
        <v>61</v>
      </c>
      <c r="AK113" s="973"/>
      <c r="AL113" s="788"/>
      <c r="AM113" s="788"/>
      <c r="AN113" s="999"/>
      <c r="AO113" s="999"/>
      <c r="AP113" s="1010" t="str">
        <f t="shared" si="10"/>
        <v>Sin iniciar</v>
      </c>
      <c r="AQ113" s="999"/>
      <c r="AR113" s="109"/>
      <c r="AS113" s="745"/>
      <c r="AT113" s="745"/>
      <c r="AU113" s="745"/>
      <c r="AV113" s="745"/>
      <c r="AW113" s="745"/>
      <c r="AX113" s="745"/>
      <c r="AY113" s="818"/>
      <c r="AZ113" s="731"/>
      <c r="BA113" s="731"/>
      <c r="BB113" s="731"/>
      <c r="BD113" s="632" t="s">
        <v>81</v>
      </c>
      <c r="BE113" s="611" t="s">
        <v>281</v>
      </c>
      <c r="BF113" s="1142"/>
    </row>
    <row r="114" spans="2:58" ht="162">
      <c r="B114" s="1135"/>
      <c r="C114" s="699"/>
      <c r="D114" s="699"/>
      <c r="E114" s="935" t="s">
        <v>109</v>
      </c>
      <c r="F114" s="935" t="s">
        <v>59</v>
      </c>
      <c r="G114" s="935"/>
      <c r="H114" s="935" t="s">
        <v>787</v>
      </c>
      <c r="I114" s="935" t="s">
        <v>61</v>
      </c>
      <c r="J114" s="935" t="s">
        <v>620</v>
      </c>
      <c r="K114" s="935" t="s">
        <v>111</v>
      </c>
      <c r="L114" s="130"/>
      <c r="M114" s="1099"/>
      <c r="N114" s="68" t="s">
        <v>141</v>
      </c>
      <c r="O114" s="591" t="s">
        <v>945</v>
      </c>
      <c r="P114" s="589" t="s">
        <v>946</v>
      </c>
      <c r="Q114" s="18">
        <v>0.45</v>
      </c>
      <c r="R114" s="4">
        <v>44470</v>
      </c>
      <c r="S114" s="4">
        <v>44560</v>
      </c>
      <c r="T114" s="67">
        <v>0</v>
      </c>
      <c r="U114" s="67">
        <v>0</v>
      </c>
      <c r="V114" s="67">
        <v>0</v>
      </c>
      <c r="W114" s="67">
        <v>1</v>
      </c>
      <c r="X114" s="109"/>
      <c r="Y114" s="178">
        <v>0</v>
      </c>
      <c r="Z114" s="524" t="s">
        <v>86</v>
      </c>
      <c r="AA114" s="524" t="s">
        <v>61</v>
      </c>
      <c r="AB114" s="543">
        <v>0</v>
      </c>
      <c r="AC114" s="69" t="s">
        <v>86</v>
      </c>
      <c r="AD114" s="524" t="s">
        <v>61</v>
      </c>
      <c r="AE114" s="185">
        <v>0</v>
      </c>
      <c r="AF114" s="524" t="s">
        <v>86</v>
      </c>
      <c r="AG114" s="69" t="s">
        <v>61</v>
      </c>
      <c r="AH114" s="185">
        <v>1</v>
      </c>
      <c r="AI114" s="71" t="s">
        <v>947</v>
      </c>
      <c r="AJ114" s="71" t="s">
        <v>948</v>
      </c>
      <c r="AK114" s="974"/>
      <c r="AL114" s="788"/>
      <c r="AM114" s="788"/>
      <c r="AN114" s="999"/>
      <c r="AO114" s="999"/>
      <c r="AP114" s="1011" t="str">
        <f t="shared" si="10"/>
        <v>Sin iniciar</v>
      </c>
      <c r="AQ114" s="999"/>
      <c r="AR114" s="109"/>
      <c r="AS114" s="745"/>
      <c r="AT114" s="745"/>
      <c r="AU114" s="745"/>
      <c r="AV114" s="745"/>
      <c r="AW114" s="745"/>
      <c r="AX114" s="745"/>
      <c r="AY114" s="818"/>
      <c r="AZ114" s="731"/>
      <c r="BA114" s="731"/>
      <c r="BB114" s="731"/>
      <c r="BD114" s="632" t="s">
        <v>81</v>
      </c>
      <c r="BE114" s="611" t="s">
        <v>302</v>
      </c>
      <c r="BF114" s="1142"/>
    </row>
    <row r="115" spans="2:58" ht="60.75">
      <c r="B115" s="1135"/>
      <c r="C115" s="698" t="s">
        <v>845</v>
      </c>
      <c r="D115" s="698" t="s">
        <v>949</v>
      </c>
      <c r="E115" s="936" t="s">
        <v>109</v>
      </c>
      <c r="F115" s="936" t="s">
        <v>59</v>
      </c>
      <c r="G115" s="936" t="s">
        <v>950</v>
      </c>
      <c r="H115" s="936" t="s">
        <v>787</v>
      </c>
      <c r="I115" s="936" t="s">
        <v>61</v>
      </c>
      <c r="J115" s="936" t="s">
        <v>620</v>
      </c>
      <c r="K115" s="936" t="s">
        <v>111</v>
      </c>
      <c r="L115" s="130"/>
      <c r="M115" s="1101" t="s">
        <v>951</v>
      </c>
      <c r="N115" s="65" t="s">
        <v>141</v>
      </c>
      <c r="O115" s="63" t="s">
        <v>952</v>
      </c>
      <c r="P115" s="89" t="s">
        <v>953</v>
      </c>
      <c r="Q115" s="16">
        <v>0.25</v>
      </c>
      <c r="R115" s="2">
        <v>44214</v>
      </c>
      <c r="S115" s="2">
        <v>44255</v>
      </c>
      <c r="T115" s="64">
        <v>1</v>
      </c>
      <c r="U115" s="64">
        <v>1</v>
      </c>
      <c r="V115" s="64">
        <v>1</v>
      </c>
      <c r="W115" s="64">
        <v>1</v>
      </c>
      <c r="X115" s="109"/>
      <c r="Y115" s="178">
        <v>1</v>
      </c>
      <c r="Z115" s="66" t="s">
        <v>954</v>
      </c>
      <c r="AA115" s="66" t="s">
        <v>955</v>
      </c>
      <c r="AB115" s="543">
        <v>1</v>
      </c>
      <c r="AC115" s="70" t="s">
        <v>73</v>
      </c>
      <c r="AD115" s="58" t="s">
        <v>61</v>
      </c>
      <c r="AE115" s="185">
        <v>1</v>
      </c>
      <c r="AF115" s="70" t="s">
        <v>73</v>
      </c>
      <c r="AG115" s="70" t="s">
        <v>61</v>
      </c>
      <c r="AH115" s="185">
        <v>1</v>
      </c>
      <c r="AI115" s="70" t="s">
        <v>73</v>
      </c>
      <c r="AJ115" s="58" t="s">
        <v>61</v>
      </c>
      <c r="AK115" s="972">
        <f>SUMPRODUCT(AH115:AH117,Q115:Q117)</f>
        <v>1</v>
      </c>
      <c r="AL115" s="768" t="s">
        <v>956</v>
      </c>
      <c r="AM115" s="768" t="s">
        <v>957</v>
      </c>
      <c r="AN115" s="769" t="s">
        <v>958</v>
      </c>
      <c r="AO115" s="769" t="s">
        <v>857</v>
      </c>
      <c r="AP115" s="1009" t="str">
        <f t="shared" si="10"/>
        <v>Terminado</v>
      </c>
      <c r="AQ115" s="769" t="s">
        <v>76</v>
      </c>
      <c r="AR115" s="109"/>
      <c r="AS115" s="805">
        <v>26056946</v>
      </c>
      <c r="AT115" s="805">
        <v>26056946</v>
      </c>
      <c r="AU115" s="805">
        <v>26056946</v>
      </c>
      <c r="AV115" s="805">
        <v>40206050</v>
      </c>
      <c r="AW115" s="805">
        <v>40206050</v>
      </c>
      <c r="AX115" s="805">
        <v>40206050</v>
      </c>
      <c r="AY115" s="808" t="s">
        <v>858</v>
      </c>
      <c r="AZ115" s="758" t="s">
        <v>897</v>
      </c>
      <c r="BA115" s="758" t="s">
        <v>860</v>
      </c>
      <c r="BB115" s="758" t="s">
        <v>861</v>
      </c>
      <c r="BD115" s="632" t="s">
        <v>81</v>
      </c>
      <c r="BE115" s="611" t="s">
        <v>570</v>
      </c>
      <c r="BF115" s="1142" t="s">
        <v>959</v>
      </c>
    </row>
    <row r="116" spans="2:58" ht="141.75">
      <c r="B116" s="1135"/>
      <c r="C116" s="698"/>
      <c r="D116" s="698"/>
      <c r="E116" s="936" t="s">
        <v>109</v>
      </c>
      <c r="F116" s="936" t="s">
        <v>59</v>
      </c>
      <c r="G116" s="936"/>
      <c r="H116" s="936" t="s">
        <v>787</v>
      </c>
      <c r="I116" s="936" t="s">
        <v>61</v>
      </c>
      <c r="J116" s="936" t="s">
        <v>620</v>
      </c>
      <c r="K116" s="936" t="s">
        <v>111</v>
      </c>
      <c r="L116" s="130"/>
      <c r="M116" s="1101"/>
      <c r="N116" s="65" t="s">
        <v>141</v>
      </c>
      <c r="O116" s="63" t="s">
        <v>960</v>
      </c>
      <c r="P116" s="89" t="s">
        <v>961</v>
      </c>
      <c r="Q116" s="16">
        <v>0.3</v>
      </c>
      <c r="R116" s="2">
        <v>44256</v>
      </c>
      <c r="S116" s="2" t="s">
        <v>962</v>
      </c>
      <c r="T116" s="64">
        <v>0.3</v>
      </c>
      <c r="U116" s="64">
        <v>0.4</v>
      </c>
      <c r="V116" s="64">
        <v>1</v>
      </c>
      <c r="W116" s="64">
        <v>1</v>
      </c>
      <c r="X116" s="109"/>
      <c r="Y116" s="178">
        <v>0.1</v>
      </c>
      <c r="Z116" s="66" t="s">
        <v>963</v>
      </c>
      <c r="AA116" s="66" t="s">
        <v>964</v>
      </c>
      <c r="AB116" s="543">
        <v>0.4</v>
      </c>
      <c r="AC116" s="66" t="s">
        <v>965</v>
      </c>
      <c r="AD116" s="66" t="s">
        <v>966</v>
      </c>
      <c r="AE116" s="185">
        <v>1</v>
      </c>
      <c r="AF116" s="70" t="s">
        <v>967</v>
      </c>
      <c r="AG116" s="70" t="s">
        <v>964</v>
      </c>
      <c r="AH116" s="185">
        <v>1</v>
      </c>
      <c r="AI116" s="70" t="s">
        <v>73</v>
      </c>
      <c r="AJ116" s="58" t="s">
        <v>61</v>
      </c>
      <c r="AK116" s="973"/>
      <c r="AL116" s="768"/>
      <c r="AM116" s="768"/>
      <c r="AN116" s="975"/>
      <c r="AO116" s="975"/>
      <c r="AP116" s="1010" t="str">
        <f t="shared" si="10"/>
        <v>Sin iniciar</v>
      </c>
      <c r="AQ116" s="975"/>
      <c r="AR116" s="109"/>
      <c r="AS116" s="806"/>
      <c r="AT116" s="806"/>
      <c r="AU116" s="806"/>
      <c r="AV116" s="806"/>
      <c r="AW116" s="806"/>
      <c r="AX116" s="806"/>
      <c r="AY116" s="809"/>
      <c r="AZ116" s="759"/>
      <c r="BA116" s="759"/>
      <c r="BB116" s="759"/>
      <c r="BD116" s="632" t="s">
        <v>81</v>
      </c>
      <c r="BE116" s="611" t="s">
        <v>281</v>
      </c>
      <c r="BF116" s="1142"/>
    </row>
    <row r="117" spans="2:58" ht="243">
      <c r="B117" s="1136"/>
      <c r="C117" s="698"/>
      <c r="D117" s="698"/>
      <c r="E117" s="936" t="s">
        <v>109</v>
      </c>
      <c r="F117" s="936" t="s">
        <v>59</v>
      </c>
      <c r="G117" s="936"/>
      <c r="H117" s="936" t="s">
        <v>787</v>
      </c>
      <c r="I117" s="936" t="s">
        <v>61</v>
      </c>
      <c r="J117" s="936" t="s">
        <v>620</v>
      </c>
      <c r="K117" s="936" t="s">
        <v>111</v>
      </c>
      <c r="L117" s="130"/>
      <c r="M117" s="1101"/>
      <c r="N117" s="65" t="s">
        <v>141</v>
      </c>
      <c r="O117" s="63" t="s">
        <v>968</v>
      </c>
      <c r="P117" s="89" t="s">
        <v>969</v>
      </c>
      <c r="Q117" s="16">
        <v>0.45</v>
      </c>
      <c r="R117" s="2">
        <v>44470</v>
      </c>
      <c r="S117" s="2">
        <v>44530</v>
      </c>
      <c r="T117" s="64">
        <v>0</v>
      </c>
      <c r="U117" s="64">
        <v>0</v>
      </c>
      <c r="V117" s="64">
        <v>0.4</v>
      </c>
      <c r="W117" s="64">
        <v>1</v>
      </c>
      <c r="X117" s="109"/>
      <c r="Y117" s="178">
        <v>0</v>
      </c>
      <c r="Z117" s="523" t="s">
        <v>86</v>
      </c>
      <c r="AA117" s="66" t="s">
        <v>61</v>
      </c>
      <c r="AB117" s="543">
        <v>0</v>
      </c>
      <c r="AC117" s="66" t="s">
        <v>86</v>
      </c>
      <c r="AD117" s="523" t="s">
        <v>61</v>
      </c>
      <c r="AE117" s="185">
        <v>0.4</v>
      </c>
      <c r="AF117" s="70" t="s">
        <v>970</v>
      </c>
      <c r="AG117" s="70" t="s">
        <v>971</v>
      </c>
      <c r="AH117" s="185">
        <v>1</v>
      </c>
      <c r="AI117" s="70" t="s">
        <v>972</v>
      </c>
      <c r="AJ117" s="70" t="s">
        <v>973</v>
      </c>
      <c r="AK117" s="974"/>
      <c r="AL117" s="768"/>
      <c r="AM117" s="768"/>
      <c r="AN117" s="975"/>
      <c r="AO117" s="975"/>
      <c r="AP117" s="1011" t="str">
        <f t="shared" si="10"/>
        <v>Sin iniciar</v>
      </c>
      <c r="AQ117" s="975"/>
      <c r="AR117" s="109"/>
      <c r="AS117" s="807"/>
      <c r="AT117" s="807"/>
      <c r="AU117" s="807"/>
      <c r="AV117" s="807"/>
      <c r="AW117" s="807"/>
      <c r="AX117" s="807"/>
      <c r="AY117" s="810"/>
      <c r="AZ117" s="760"/>
      <c r="BA117" s="760"/>
      <c r="BB117" s="760"/>
      <c r="BD117" s="632" t="s">
        <v>81</v>
      </c>
      <c r="BE117" s="611" t="s">
        <v>302</v>
      </c>
      <c r="BF117" s="1142"/>
    </row>
    <row r="118" spans="2:58" ht="409.5">
      <c r="B118" s="1137" t="s">
        <v>974</v>
      </c>
      <c r="C118" s="710" t="s">
        <v>974</v>
      </c>
      <c r="D118" s="710" t="s">
        <v>975</v>
      </c>
      <c r="E118" s="966" t="s">
        <v>58</v>
      </c>
      <c r="F118" s="966" t="s">
        <v>59</v>
      </c>
      <c r="G118" s="966" t="s">
        <v>976</v>
      </c>
      <c r="H118" s="966" t="s">
        <v>977</v>
      </c>
      <c r="I118" s="966" t="s">
        <v>61</v>
      </c>
      <c r="J118" s="966" t="s">
        <v>978</v>
      </c>
      <c r="K118" s="966" t="s">
        <v>111</v>
      </c>
      <c r="L118" s="132"/>
      <c r="M118" s="1109" t="s">
        <v>979</v>
      </c>
      <c r="N118" s="11" t="s">
        <v>141</v>
      </c>
      <c r="O118" s="596" t="s">
        <v>980</v>
      </c>
      <c r="P118" s="90" t="s">
        <v>981</v>
      </c>
      <c r="Q118" s="19">
        <v>0.5</v>
      </c>
      <c r="R118" s="12">
        <v>44197</v>
      </c>
      <c r="S118" s="12" t="s">
        <v>982</v>
      </c>
      <c r="T118" s="82">
        <v>0.125</v>
      </c>
      <c r="U118" s="82">
        <v>0.46</v>
      </c>
      <c r="V118" s="82">
        <v>0.86</v>
      </c>
      <c r="W118" s="82">
        <v>1</v>
      </c>
      <c r="X118" s="111"/>
      <c r="Y118" s="552">
        <v>0.125</v>
      </c>
      <c r="Z118" s="526" t="s">
        <v>983</v>
      </c>
      <c r="AA118" s="526" t="s">
        <v>984</v>
      </c>
      <c r="AB118" s="543">
        <v>0.46</v>
      </c>
      <c r="AC118" s="529" t="s">
        <v>985</v>
      </c>
      <c r="AD118" s="529" t="s">
        <v>986</v>
      </c>
      <c r="AE118" s="553">
        <v>0.86</v>
      </c>
      <c r="AF118" s="171" t="s">
        <v>987</v>
      </c>
      <c r="AG118" s="172" t="s">
        <v>988</v>
      </c>
      <c r="AH118" s="553">
        <v>1</v>
      </c>
      <c r="AI118" s="171" t="s">
        <v>989</v>
      </c>
      <c r="AJ118" s="172" t="s">
        <v>990</v>
      </c>
      <c r="AK118" s="1022">
        <f>SUMPRODUCT(AH118:AH119,Q118:Q119)</f>
        <v>1</v>
      </c>
      <c r="AL118" s="1026" t="s">
        <v>991</v>
      </c>
      <c r="AM118" s="1026" t="s">
        <v>992</v>
      </c>
      <c r="AN118" s="1023" t="s">
        <v>993</v>
      </c>
      <c r="AO118" s="1023" t="s">
        <v>994</v>
      </c>
      <c r="AP118" s="1003" t="str">
        <f t="shared" si="10"/>
        <v>Terminado</v>
      </c>
      <c r="AQ118" s="1023" t="s">
        <v>76</v>
      </c>
      <c r="AR118" s="111"/>
      <c r="AS118" s="732">
        <v>341986728</v>
      </c>
      <c r="AT118" s="732">
        <v>341986728</v>
      </c>
      <c r="AU118" s="732">
        <v>341986728</v>
      </c>
      <c r="AV118" s="732">
        <v>839390000</v>
      </c>
      <c r="AW118" s="732">
        <v>839390000</v>
      </c>
      <c r="AX118" s="732">
        <v>799612167</v>
      </c>
      <c r="AY118" s="766" t="s">
        <v>995</v>
      </c>
      <c r="AZ118" s="766" t="s">
        <v>996</v>
      </c>
      <c r="BA118" s="766" t="s">
        <v>997</v>
      </c>
      <c r="BB118" s="766" t="s">
        <v>998</v>
      </c>
      <c r="BD118" s="1140" t="s">
        <v>431</v>
      </c>
      <c r="BE118" s="612" t="s">
        <v>999</v>
      </c>
      <c r="BF118" s="1141" t="s">
        <v>1000</v>
      </c>
    </row>
    <row r="119" spans="2:58" ht="344.25">
      <c r="B119" s="1133"/>
      <c r="C119" s="710"/>
      <c r="D119" s="710"/>
      <c r="E119" s="966" t="s">
        <v>58</v>
      </c>
      <c r="F119" s="966" t="s">
        <v>59</v>
      </c>
      <c r="G119" s="966"/>
      <c r="H119" s="966" t="s">
        <v>977</v>
      </c>
      <c r="I119" s="966" t="s">
        <v>61</v>
      </c>
      <c r="J119" s="966" t="s">
        <v>978</v>
      </c>
      <c r="K119" s="966" t="s">
        <v>111</v>
      </c>
      <c r="L119" s="132"/>
      <c r="M119" s="1109"/>
      <c r="N119" s="11" t="s">
        <v>141</v>
      </c>
      <c r="O119" s="596" t="s">
        <v>1001</v>
      </c>
      <c r="P119" s="90" t="s">
        <v>1002</v>
      </c>
      <c r="Q119" s="19">
        <v>0.5</v>
      </c>
      <c r="R119" s="12">
        <v>44197</v>
      </c>
      <c r="S119" s="12" t="s">
        <v>982</v>
      </c>
      <c r="T119" s="82">
        <v>0.28125</v>
      </c>
      <c r="U119" s="82">
        <v>0.56000000000000005</v>
      </c>
      <c r="V119" s="82">
        <v>0.91</v>
      </c>
      <c r="W119" s="82">
        <v>1</v>
      </c>
      <c r="X119" s="111"/>
      <c r="Y119" s="552">
        <v>0.28125</v>
      </c>
      <c r="Z119" s="526" t="s">
        <v>1003</v>
      </c>
      <c r="AA119" s="526" t="s">
        <v>1004</v>
      </c>
      <c r="AB119" s="543">
        <v>0.56000000000000005</v>
      </c>
      <c r="AC119" s="529" t="s">
        <v>1005</v>
      </c>
      <c r="AD119" s="529" t="s">
        <v>1006</v>
      </c>
      <c r="AE119" s="553">
        <v>0.91</v>
      </c>
      <c r="AF119" s="171" t="s">
        <v>1007</v>
      </c>
      <c r="AG119" s="172" t="s">
        <v>1008</v>
      </c>
      <c r="AH119" s="553">
        <v>1</v>
      </c>
      <c r="AI119" s="171" t="s">
        <v>1009</v>
      </c>
      <c r="AJ119" s="172" t="s">
        <v>1010</v>
      </c>
      <c r="AK119" s="1022"/>
      <c r="AL119" s="1026"/>
      <c r="AM119" s="1026"/>
      <c r="AN119" s="1023"/>
      <c r="AO119" s="1023"/>
      <c r="AP119" s="1003" t="str">
        <f t="shared" si="10"/>
        <v>Sin iniciar</v>
      </c>
      <c r="AQ119" s="1023"/>
      <c r="AR119" s="111"/>
      <c r="AS119" s="732"/>
      <c r="AT119" s="732"/>
      <c r="AU119" s="732"/>
      <c r="AV119" s="732"/>
      <c r="AW119" s="732"/>
      <c r="AX119" s="732"/>
      <c r="AY119" s="766"/>
      <c r="AZ119" s="766"/>
      <c r="BA119" s="766"/>
      <c r="BB119" s="766"/>
      <c r="BD119" s="1140"/>
      <c r="BE119" s="612" t="s">
        <v>1011</v>
      </c>
      <c r="BF119" s="1141"/>
    </row>
    <row r="120" spans="2:58" ht="222.75">
      <c r="B120" s="1133"/>
      <c r="C120" s="711" t="s">
        <v>974</v>
      </c>
      <c r="D120" s="711" t="s">
        <v>1012</v>
      </c>
      <c r="E120" s="965" t="s">
        <v>58</v>
      </c>
      <c r="F120" s="965" t="s">
        <v>59</v>
      </c>
      <c r="G120" s="965" t="s">
        <v>1013</v>
      </c>
      <c r="H120" s="965" t="s">
        <v>977</v>
      </c>
      <c r="I120" s="965" t="s">
        <v>61</v>
      </c>
      <c r="J120" s="965" t="s">
        <v>978</v>
      </c>
      <c r="K120" s="965" t="s">
        <v>434</v>
      </c>
      <c r="L120" s="132"/>
      <c r="M120" s="1108" t="s">
        <v>1014</v>
      </c>
      <c r="N120" s="9" t="s">
        <v>141</v>
      </c>
      <c r="O120" s="597" t="s">
        <v>1015</v>
      </c>
      <c r="P120" s="92" t="s">
        <v>1016</v>
      </c>
      <c r="Q120" s="20">
        <v>0.4</v>
      </c>
      <c r="R120" s="10">
        <v>44197</v>
      </c>
      <c r="S120" s="10" t="s">
        <v>982</v>
      </c>
      <c r="T120" s="79">
        <v>0.25</v>
      </c>
      <c r="U120" s="79">
        <v>0.5</v>
      </c>
      <c r="V120" s="79">
        <v>0.75</v>
      </c>
      <c r="W120" s="79">
        <v>1</v>
      </c>
      <c r="X120" s="111"/>
      <c r="Y120" s="552">
        <v>0.25</v>
      </c>
      <c r="Z120" s="173" t="s">
        <v>1017</v>
      </c>
      <c r="AA120" s="525" t="s">
        <v>1018</v>
      </c>
      <c r="AB120" s="543">
        <v>0.5</v>
      </c>
      <c r="AC120" s="530" t="s">
        <v>1019</v>
      </c>
      <c r="AD120" s="530" t="s">
        <v>1020</v>
      </c>
      <c r="AE120" s="185">
        <v>0.75</v>
      </c>
      <c r="AF120" s="58" t="s">
        <v>1021</v>
      </c>
      <c r="AG120" s="70" t="s">
        <v>1022</v>
      </c>
      <c r="AH120" s="185">
        <v>1</v>
      </c>
      <c r="AI120" s="70" t="s">
        <v>1023</v>
      </c>
      <c r="AJ120" s="58" t="s">
        <v>1024</v>
      </c>
      <c r="AK120" s="972">
        <f>SUMPRODUCT(AH120:AH122,Q120:Q122)</f>
        <v>1</v>
      </c>
      <c r="AL120" s="1027" t="s">
        <v>1025</v>
      </c>
      <c r="AM120" s="1027" t="s">
        <v>1026</v>
      </c>
      <c r="AN120" s="769" t="s">
        <v>1027</v>
      </c>
      <c r="AO120" s="769" t="s">
        <v>1028</v>
      </c>
      <c r="AP120" s="1009" t="str">
        <f t="shared" si="10"/>
        <v>Terminado</v>
      </c>
      <c r="AQ120" s="769" t="s">
        <v>76</v>
      </c>
      <c r="AR120" s="111"/>
      <c r="AS120" s="763">
        <v>43509162</v>
      </c>
      <c r="AT120" s="763">
        <v>43509162</v>
      </c>
      <c r="AU120" s="763">
        <v>43509162</v>
      </c>
      <c r="AV120" s="763">
        <v>464565000</v>
      </c>
      <c r="AW120" s="763">
        <v>464565000</v>
      </c>
      <c r="AX120" s="763">
        <v>417504332.36000001</v>
      </c>
      <c r="AY120" s="765" t="s">
        <v>995</v>
      </c>
      <c r="AZ120" s="761" t="s">
        <v>996</v>
      </c>
      <c r="BA120" s="761" t="s">
        <v>997</v>
      </c>
      <c r="BB120" s="761" t="s">
        <v>998</v>
      </c>
      <c r="BD120" s="1140" t="s">
        <v>431</v>
      </c>
      <c r="BE120" s="612" t="s">
        <v>1029</v>
      </c>
      <c r="BF120" s="1141" t="s">
        <v>1030</v>
      </c>
    </row>
    <row r="121" spans="2:58" ht="121.5">
      <c r="B121" s="1133"/>
      <c r="C121" s="711"/>
      <c r="D121" s="711"/>
      <c r="E121" s="965" t="s">
        <v>58</v>
      </c>
      <c r="F121" s="965" t="s">
        <v>59</v>
      </c>
      <c r="G121" s="965"/>
      <c r="H121" s="965" t="s">
        <v>977</v>
      </c>
      <c r="I121" s="965" t="s">
        <v>61</v>
      </c>
      <c r="J121" s="965" t="s">
        <v>978</v>
      </c>
      <c r="K121" s="965" t="s">
        <v>434</v>
      </c>
      <c r="L121" s="132"/>
      <c r="M121" s="1108"/>
      <c r="N121" s="9" t="s">
        <v>141</v>
      </c>
      <c r="O121" s="597" t="s">
        <v>1031</v>
      </c>
      <c r="P121" s="92" t="s">
        <v>1032</v>
      </c>
      <c r="Q121" s="20">
        <v>0.3</v>
      </c>
      <c r="R121" s="10">
        <v>44197</v>
      </c>
      <c r="S121" s="10" t="s">
        <v>982</v>
      </c>
      <c r="T121" s="79">
        <v>0.25</v>
      </c>
      <c r="U121" s="79">
        <v>0.4</v>
      </c>
      <c r="V121" s="79">
        <v>0.75</v>
      </c>
      <c r="W121" s="79">
        <v>1</v>
      </c>
      <c r="X121" s="111"/>
      <c r="Y121" s="552">
        <v>0.25</v>
      </c>
      <c r="Z121" s="525" t="s">
        <v>1033</v>
      </c>
      <c r="AA121" s="525" t="s">
        <v>1034</v>
      </c>
      <c r="AB121" s="543">
        <v>0.4</v>
      </c>
      <c r="AC121" s="530" t="s">
        <v>1035</v>
      </c>
      <c r="AD121" s="530" t="s">
        <v>1036</v>
      </c>
      <c r="AE121" s="185">
        <v>0.75</v>
      </c>
      <c r="AF121" s="58" t="s">
        <v>1037</v>
      </c>
      <c r="AG121" s="70" t="s">
        <v>1038</v>
      </c>
      <c r="AH121" s="185">
        <v>1</v>
      </c>
      <c r="AI121" s="70" t="s">
        <v>1039</v>
      </c>
      <c r="AJ121" s="70" t="s">
        <v>1040</v>
      </c>
      <c r="AK121" s="973"/>
      <c r="AL121" s="1027"/>
      <c r="AM121" s="1027"/>
      <c r="AN121" s="769"/>
      <c r="AO121" s="769"/>
      <c r="AP121" s="1010" t="str">
        <f t="shared" si="10"/>
        <v>Sin iniciar</v>
      </c>
      <c r="AQ121" s="769"/>
      <c r="AR121" s="111"/>
      <c r="AS121" s="763"/>
      <c r="AT121" s="763"/>
      <c r="AU121" s="763"/>
      <c r="AV121" s="763"/>
      <c r="AW121" s="763"/>
      <c r="AX121" s="763"/>
      <c r="AY121" s="765"/>
      <c r="AZ121" s="761"/>
      <c r="BA121" s="761"/>
      <c r="BB121" s="761"/>
      <c r="BD121" s="1140"/>
      <c r="BE121" s="612" t="s">
        <v>1041</v>
      </c>
      <c r="BF121" s="1141"/>
    </row>
    <row r="122" spans="2:58" ht="101.25">
      <c r="B122" s="1133"/>
      <c r="C122" s="711"/>
      <c r="D122" s="711"/>
      <c r="E122" s="965" t="s">
        <v>58</v>
      </c>
      <c r="F122" s="965" t="s">
        <v>59</v>
      </c>
      <c r="G122" s="965"/>
      <c r="H122" s="965" t="s">
        <v>977</v>
      </c>
      <c r="I122" s="965" t="s">
        <v>61</v>
      </c>
      <c r="J122" s="965" t="s">
        <v>978</v>
      </c>
      <c r="K122" s="965" t="s">
        <v>434</v>
      </c>
      <c r="L122" s="132"/>
      <c r="M122" s="1108"/>
      <c r="N122" s="9" t="s">
        <v>141</v>
      </c>
      <c r="O122" s="597" t="s">
        <v>1042</v>
      </c>
      <c r="P122" s="92" t="s">
        <v>1043</v>
      </c>
      <c r="Q122" s="20">
        <v>0.3</v>
      </c>
      <c r="R122" s="10">
        <v>44197</v>
      </c>
      <c r="S122" s="10" t="s">
        <v>982</v>
      </c>
      <c r="T122" s="79">
        <v>0.25</v>
      </c>
      <c r="U122" s="79">
        <v>0.35</v>
      </c>
      <c r="V122" s="79">
        <v>0.85</v>
      </c>
      <c r="W122" s="79">
        <v>1</v>
      </c>
      <c r="X122" s="111"/>
      <c r="Y122" s="552">
        <v>0.25</v>
      </c>
      <c r="Z122" s="525" t="s">
        <v>1044</v>
      </c>
      <c r="AA122" s="525" t="s">
        <v>1045</v>
      </c>
      <c r="AB122" s="543">
        <v>0.35</v>
      </c>
      <c r="AC122" s="530" t="s">
        <v>1046</v>
      </c>
      <c r="AD122" s="530" t="s">
        <v>1047</v>
      </c>
      <c r="AE122" s="185">
        <v>0.85</v>
      </c>
      <c r="AF122" s="58" t="s">
        <v>1048</v>
      </c>
      <c r="AG122" s="70" t="s">
        <v>1049</v>
      </c>
      <c r="AH122" s="185">
        <v>1</v>
      </c>
      <c r="AI122" s="70" t="s">
        <v>1050</v>
      </c>
      <c r="AJ122" s="58" t="s">
        <v>1051</v>
      </c>
      <c r="AK122" s="974"/>
      <c r="AL122" s="1027"/>
      <c r="AM122" s="1027"/>
      <c r="AN122" s="769"/>
      <c r="AO122" s="769"/>
      <c r="AP122" s="1011" t="str">
        <f t="shared" si="10"/>
        <v>Sin iniciar</v>
      </c>
      <c r="AQ122" s="769"/>
      <c r="AR122" s="111"/>
      <c r="AS122" s="763"/>
      <c r="AT122" s="763"/>
      <c r="AU122" s="763"/>
      <c r="AV122" s="763"/>
      <c r="AW122" s="763"/>
      <c r="AX122" s="763"/>
      <c r="AY122" s="765"/>
      <c r="AZ122" s="761"/>
      <c r="BA122" s="761"/>
      <c r="BB122" s="761"/>
      <c r="BD122" s="1140"/>
      <c r="BE122" s="612" t="s">
        <v>1052</v>
      </c>
      <c r="BF122" s="1141"/>
    </row>
    <row r="123" spans="2:58" ht="409.5">
      <c r="B123" s="1133"/>
      <c r="C123" s="710" t="s">
        <v>974</v>
      </c>
      <c r="D123" s="710" t="s">
        <v>1053</v>
      </c>
      <c r="E123" s="966" t="s">
        <v>58</v>
      </c>
      <c r="F123" s="966" t="s">
        <v>59</v>
      </c>
      <c r="G123" s="966" t="s">
        <v>1054</v>
      </c>
      <c r="H123" s="966" t="s">
        <v>977</v>
      </c>
      <c r="I123" s="966" t="s">
        <v>61</v>
      </c>
      <c r="J123" s="966" t="s">
        <v>978</v>
      </c>
      <c r="K123" s="966" t="s">
        <v>111</v>
      </c>
      <c r="L123" s="132"/>
      <c r="M123" s="1109" t="s">
        <v>1055</v>
      </c>
      <c r="N123" s="11" t="s">
        <v>141</v>
      </c>
      <c r="O123" s="596" t="s">
        <v>1056</v>
      </c>
      <c r="P123" s="90" t="s">
        <v>1057</v>
      </c>
      <c r="Q123" s="19">
        <v>0.5</v>
      </c>
      <c r="R123" s="12">
        <v>44197</v>
      </c>
      <c r="S123" s="12" t="s">
        <v>982</v>
      </c>
      <c r="T123" s="82">
        <v>0.25</v>
      </c>
      <c r="U123" s="82">
        <v>0.5</v>
      </c>
      <c r="V123" s="82">
        <v>0.75</v>
      </c>
      <c r="W123" s="82">
        <v>1</v>
      </c>
      <c r="X123" s="111"/>
      <c r="Y123" s="552">
        <v>0.25</v>
      </c>
      <c r="Z123" s="526" t="s">
        <v>1058</v>
      </c>
      <c r="AA123" s="526" t="s">
        <v>1059</v>
      </c>
      <c r="AB123" s="554">
        <v>0.5</v>
      </c>
      <c r="AC123" s="529" t="s">
        <v>1060</v>
      </c>
      <c r="AD123" s="529" t="s">
        <v>1061</v>
      </c>
      <c r="AE123" s="555">
        <v>0.75</v>
      </c>
      <c r="AF123" s="71" t="s">
        <v>1062</v>
      </c>
      <c r="AG123" s="71" t="s">
        <v>1063</v>
      </c>
      <c r="AH123" s="555">
        <v>0.8</v>
      </c>
      <c r="AI123" s="71" t="s">
        <v>1064</v>
      </c>
      <c r="AJ123" s="71" t="s">
        <v>1065</v>
      </c>
      <c r="AK123" s="1022">
        <f>SUMPRODUCT(AH123:AH124,Q123:Q124)</f>
        <v>0.85000000000000009</v>
      </c>
      <c r="AL123" s="1026" t="s">
        <v>1066</v>
      </c>
      <c r="AM123" s="1026" t="s">
        <v>1067</v>
      </c>
      <c r="AN123" s="874" t="s">
        <v>1068</v>
      </c>
      <c r="AO123" s="874" t="s">
        <v>1069</v>
      </c>
      <c r="AP123" s="1003" t="str">
        <f t="shared" si="10"/>
        <v>En gestión</v>
      </c>
      <c r="AQ123" s="874" t="s">
        <v>1070</v>
      </c>
      <c r="AR123" s="111"/>
      <c r="AS123" s="732">
        <v>171416880</v>
      </c>
      <c r="AT123" s="732">
        <v>171416880</v>
      </c>
      <c r="AU123" s="732">
        <v>171416880</v>
      </c>
      <c r="AV123" s="732">
        <v>8008627000</v>
      </c>
      <c r="AW123" s="732">
        <v>8008627000</v>
      </c>
      <c r="AX123" s="732">
        <v>6920048998.4799995</v>
      </c>
      <c r="AY123" s="766" t="s">
        <v>995</v>
      </c>
      <c r="AZ123" s="766" t="s">
        <v>996</v>
      </c>
      <c r="BA123" s="766" t="s">
        <v>997</v>
      </c>
      <c r="BB123" s="766" t="s">
        <v>1071</v>
      </c>
      <c r="BD123" s="1140" t="s">
        <v>431</v>
      </c>
      <c r="BE123" s="612" t="s">
        <v>1072</v>
      </c>
      <c r="BF123" s="1141" t="s">
        <v>1073</v>
      </c>
    </row>
    <row r="124" spans="2:58" ht="202.5">
      <c r="B124" s="1133"/>
      <c r="C124" s="710"/>
      <c r="D124" s="710"/>
      <c r="E124" s="966" t="s">
        <v>58</v>
      </c>
      <c r="F124" s="966" t="s">
        <v>59</v>
      </c>
      <c r="G124" s="966"/>
      <c r="H124" s="966" t="s">
        <v>977</v>
      </c>
      <c r="I124" s="966" t="s">
        <v>61</v>
      </c>
      <c r="J124" s="966" t="s">
        <v>978</v>
      </c>
      <c r="K124" s="966" t="s">
        <v>111</v>
      </c>
      <c r="L124" s="132"/>
      <c r="M124" s="1109"/>
      <c r="N124" s="11" t="s">
        <v>141</v>
      </c>
      <c r="O124" s="596" t="s">
        <v>1074</v>
      </c>
      <c r="P124" s="589" t="s">
        <v>1075</v>
      </c>
      <c r="Q124" s="19">
        <v>0.5</v>
      </c>
      <c r="R124" s="12">
        <v>44197</v>
      </c>
      <c r="S124" s="12" t="s">
        <v>982</v>
      </c>
      <c r="T124" s="82">
        <v>0.1</v>
      </c>
      <c r="U124" s="82">
        <v>0.3</v>
      </c>
      <c r="V124" s="82">
        <v>0.6</v>
      </c>
      <c r="W124" s="82">
        <v>1</v>
      </c>
      <c r="X124" s="111"/>
      <c r="Y124" s="552">
        <v>0.1</v>
      </c>
      <c r="Z124" s="526" t="s">
        <v>1076</v>
      </c>
      <c r="AA124" s="174" t="s">
        <v>1077</v>
      </c>
      <c r="AB124" s="554">
        <v>0.3</v>
      </c>
      <c r="AC124" s="529" t="s">
        <v>1078</v>
      </c>
      <c r="AD124" s="175" t="s">
        <v>1079</v>
      </c>
      <c r="AE124" s="555">
        <v>0.6</v>
      </c>
      <c r="AF124" s="71" t="s">
        <v>1080</v>
      </c>
      <c r="AG124" s="71" t="s">
        <v>1081</v>
      </c>
      <c r="AH124" s="555">
        <v>0.9</v>
      </c>
      <c r="AI124" s="71" t="s">
        <v>1082</v>
      </c>
      <c r="AJ124" s="71" t="s">
        <v>1083</v>
      </c>
      <c r="AK124" s="1022"/>
      <c r="AL124" s="1026"/>
      <c r="AM124" s="1026"/>
      <c r="AN124" s="874"/>
      <c r="AO124" s="874"/>
      <c r="AP124" s="1003" t="str">
        <f t="shared" si="10"/>
        <v>Sin iniciar</v>
      </c>
      <c r="AQ124" s="874"/>
      <c r="AR124" s="111"/>
      <c r="AS124" s="732"/>
      <c r="AT124" s="732"/>
      <c r="AU124" s="732"/>
      <c r="AV124" s="732"/>
      <c r="AW124" s="732"/>
      <c r="AX124" s="732"/>
      <c r="AY124" s="766"/>
      <c r="AZ124" s="766"/>
      <c r="BA124" s="766"/>
      <c r="BB124" s="766"/>
      <c r="BD124" s="1140"/>
      <c r="BE124" s="612" t="s">
        <v>1084</v>
      </c>
      <c r="BF124" s="1141"/>
    </row>
    <row r="125" spans="2:58" ht="283.5">
      <c r="B125" s="1133"/>
      <c r="C125" s="711" t="s">
        <v>974</v>
      </c>
      <c r="D125" s="711" t="s">
        <v>1085</v>
      </c>
      <c r="E125" s="965" t="s">
        <v>58</v>
      </c>
      <c r="F125" s="965" t="s">
        <v>59</v>
      </c>
      <c r="G125" s="965" t="s">
        <v>1054</v>
      </c>
      <c r="H125" s="965" t="s">
        <v>977</v>
      </c>
      <c r="I125" s="965" t="s">
        <v>61</v>
      </c>
      <c r="J125" s="965" t="s">
        <v>978</v>
      </c>
      <c r="K125" s="965" t="s">
        <v>111</v>
      </c>
      <c r="L125" s="132"/>
      <c r="M125" s="1108" t="s">
        <v>1086</v>
      </c>
      <c r="N125" s="9" t="s">
        <v>141</v>
      </c>
      <c r="O125" s="597" t="s">
        <v>1087</v>
      </c>
      <c r="P125" s="92" t="s">
        <v>1088</v>
      </c>
      <c r="Q125" s="20">
        <v>0.5</v>
      </c>
      <c r="R125" s="10">
        <v>44348</v>
      </c>
      <c r="S125" s="10" t="s">
        <v>982</v>
      </c>
      <c r="T125" s="79">
        <v>0</v>
      </c>
      <c r="U125" s="79">
        <v>0.1</v>
      </c>
      <c r="V125" s="79">
        <v>0.4</v>
      </c>
      <c r="W125" s="79">
        <v>1</v>
      </c>
      <c r="X125" s="111"/>
      <c r="Y125" s="552">
        <v>0</v>
      </c>
      <c r="Z125" s="525" t="s">
        <v>86</v>
      </c>
      <c r="AA125" s="66" t="s">
        <v>61</v>
      </c>
      <c r="AB125" s="554">
        <v>0.1</v>
      </c>
      <c r="AC125" s="530" t="s">
        <v>1089</v>
      </c>
      <c r="AD125" s="530" t="s">
        <v>1090</v>
      </c>
      <c r="AE125" s="555">
        <v>0.4</v>
      </c>
      <c r="AF125" s="70" t="s">
        <v>1091</v>
      </c>
      <c r="AG125" s="70" t="s">
        <v>1092</v>
      </c>
      <c r="AH125" s="555">
        <v>0.6</v>
      </c>
      <c r="AI125" s="70" t="s">
        <v>1093</v>
      </c>
      <c r="AJ125" s="70" t="s">
        <v>1094</v>
      </c>
      <c r="AK125" s="1022">
        <f>SUMPRODUCT(AH125:AH126,Q125:Q126)</f>
        <v>0.64999999999999991</v>
      </c>
      <c r="AL125" s="1027" t="s">
        <v>1095</v>
      </c>
      <c r="AM125" s="1027" t="s">
        <v>1096</v>
      </c>
      <c r="AN125" s="769" t="s">
        <v>1097</v>
      </c>
      <c r="AO125" s="769" t="s">
        <v>1098</v>
      </c>
      <c r="AP125" s="1024" t="str">
        <f t="shared" si="10"/>
        <v>En gestión</v>
      </c>
      <c r="AQ125" s="769" t="s">
        <v>1099</v>
      </c>
      <c r="AR125" s="111"/>
      <c r="AS125" s="763"/>
      <c r="AT125" s="763"/>
      <c r="AU125" s="763"/>
      <c r="AV125" s="763">
        <v>1128705500</v>
      </c>
      <c r="AW125" s="763">
        <v>1128705500</v>
      </c>
      <c r="AX125" s="764">
        <v>836324758.65999997</v>
      </c>
      <c r="AY125" s="765" t="s">
        <v>995</v>
      </c>
      <c r="AZ125" s="761" t="s">
        <v>996</v>
      </c>
      <c r="BA125" s="761" t="s">
        <v>997</v>
      </c>
      <c r="BB125" s="761" t="s">
        <v>1071</v>
      </c>
      <c r="BD125" s="1140" t="s">
        <v>431</v>
      </c>
      <c r="BE125" s="612" t="s">
        <v>1100</v>
      </c>
      <c r="BF125" s="1141" t="s">
        <v>1101</v>
      </c>
    </row>
    <row r="126" spans="2:58" ht="409.5">
      <c r="B126" s="1133"/>
      <c r="C126" s="711"/>
      <c r="D126" s="711"/>
      <c r="E126" s="965" t="s">
        <v>58</v>
      </c>
      <c r="F126" s="965" t="s">
        <v>59</v>
      </c>
      <c r="G126" s="965"/>
      <c r="H126" s="965" t="s">
        <v>977</v>
      </c>
      <c r="I126" s="965" t="s">
        <v>61</v>
      </c>
      <c r="J126" s="965" t="s">
        <v>978</v>
      </c>
      <c r="K126" s="965" t="s">
        <v>111</v>
      </c>
      <c r="L126" s="132"/>
      <c r="M126" s="1108"/>
      <c r="N126" s="9" t="s">
        <v>141</v>
      </c>
      <c r="O126" s="597" t="s">
        <v>1102</v>
      </c>
      <c r="P126" s="92" t="s">
        <v>1103</v>
      </c>
      <c r="Q126" s="20">
        <v>0.5</v>
      </c>
      <c r="R126" s="10">
        <v>44197</v>
      </c>
      <c r="S126" s="10" t="s">
        <v>982</v>
      </c>
      <c r="T126" s="79">
        <v>0.25</v>
      </c>
      <c r="U126" s="79">
        <v>0.3</v>
      </c>
      <c r="V126" s="79">
        <v>0.6</v>
      </c>
      <c r="W126" s="79">
        <v>1</v>
      </c>
      <c r="X126" s="111"/>
      <c r="Y126" s="552">
        <v>0.1</v>
      </c>
      <c r="Z126" s="525" t="s">
        <v>1095</v>
      </c>
      <c r="AA126" s="525" t="s">
        <v>1104</v>
      </c>
      <c r="AB126" s="554">
        <v>0.3</v>
      </c>
      <c r="AC126" s="530" t="s">
        <v>1105</v>
      </c>
      <c r="AD126" s="530" t="s">
        <v>1106</v>
      </c>
      <c r="AE126" s="185">
        <v>0.6</v>
      </c>
      <c r="AF126" s="176" t="s">
        <v>1107</v>
      </c>
      <c r="AG126" s="177" t="s">
        <v>1108</v>
      </c>
      <c r="AH126" s="185">
        <v>0.7</v>
      </c>
      <c r="AI126" s="177" t="s">
        <v>1109</v>
      </c>
      <c r="AJ126" s="177" t="s">
        <v>1110</v>
      </c>
      <c r="AK126" s="1022"/>
      <c r="AL126" s="1027"/>
      <c r="AM126" s="1027"/>
      <c r="AN126" s="769"/>
      <c r="AO126" s="769"/>
      <c r="AP126" s="1025"/>
      <c r="AQ126" s="769"/>
      <c r="AR126" s="111"/>
      <c r="AS126" s="763"/>
      <c r="AT126" s="763"/>
      <c r="AU126" s="763"/>
      <c r="AV126" s="763"/>
      <c r="AW126" s="763"/>
      <c r="AX126" s="763"/>
      <c r="AY126" s="765"/>
      <c r="AZ126" s="761"/>
      <c r="BA126" s="761"/>
      <c r="BB126" s="761"/>
      <c r="BD126" s="1140"/>
      <c r="BE126" s="612" t="s">
        <v>1111</v>
      </c>
      <c r="BF126" s="1141"/>
    </row>
    <row r="127" spans="2:58" ht="121.5">
      <c r="B127" s="1133" t="s">
        <v>1112</v>
      </c>
      <c r="C127" s="699" t="s">
        <v>1112</v>
      </c>
      <c r="D127" s="699" t="s">
        <v>1113</v>
      </c>
      <c r="E127" s="935" t="s">
        <v>109</v>
      </c>
      <c r="F127" s="935" t="s">
        <v>59</v>
      </c>
      <c r="G127" s="935" t="s">
        <v>1114</v>
      </c>
      <c r="H127" s="935" t="s">
        <v>1115</v>
      </c>
      <c r="I127" s="935" t="s">
        <v>787</v>
      </c>
      <c r="J127" s="935" t="s">
        <v>620</v>
      </c>
      <c r="K127" s="935" t="s">
        <v>111</v>
      </c>
      <c r="L127" s="130"/>
      <c r="M127" s="1099" t="s">
        <v>1116</v>
      </c>
      <c r="N127" s="68" t="s">
        <v>1117</v>
      </c>
      <c r="O127" s="591" t="s">
        <v>1118</v>
      </c>
      <c r="P127" s="589" t="s">
        <v>1119</v>
      </c>
      <c r="Q127" s="67">
        <v>0.25</v>
      </c>
      <c r="R127" s="4">
        <v>44200</v>
      </c>
      <c r="S127" s="4">
        <v>44285</v>
      </c>
      <c r="T127" s="67">
        <v>1</v>
      </c>
      <c r="U127" s="67">
        <v>1</v>
      </c>
      <c r="V127" s="67">
        <v>1</v>
      </c>
      <c r="W127" s="67">
        <v>1</v>
      </c>
      <c r="X127" s="109"/>
      <c r="Y127" s="178">
        <v>1</v>
      </c>
      <c r="Z127" s="69" t="s">
        <v>1120</v>
      </c>
      <c r="AA127" s="69" t="s">
        <v>1121</v>
      </c>
      <c r="AB127" s="554">
        <v>1</v>
      </c>
      <c r="AC127" s="69" t="s">
        <v>73</v>
      </c>
      <c r="AD127" s="69" t="s">
        <v>61</v>
      </c>
      <c r="AE127" s="185">
        <v>1</v>
      </c>
      <c r="AF127" s="71" t="s">
        <v>73</v>
      </c>
      <c r="AG127" s="71" t="s">
        <v>61</v>
      </c>
      <c r="AH127" s="185">
        <v>1</v>
      </c>
      <c r="AI127" s="71" t="s">
        <v>73</v>
      </c>
      <c r="AJ127" s="59" t="s">
        <v>61</v>
      </c>
      <c r="AK127" s="972">
        <f>SUMPRODUCT(AH127:AH129,Q127:Q129)</f>
        <v>1</v>
      </c>
      <c r="AL127" s="788" t="s">
        <v>1122</v>
      </c>
      <c r="AM127" s="788" t="s">
        <v>1123</v>
      </c>
      <c r="AN127" s="874" t="s">
        <v>1124</v>
      </c>
      <c r="AO127" s="874" t="s">
        <v>1125</v>
      </c>
      <c r="AP127" s="1009" t="str">
        <f t="shared" si="10"/>
        <v>Terminado</v>
      </c>
      <c r="AQ127" s="874" t="s">
        <v>76</v>
      </c>
      <c r="AR127" s="109"/>
      <c r="AS127" s="731" t="s">
        <v>1126</v>
      </c>
      <c r="AT127" s="731" t="s">
        <v>1126</v>
      </c>
      <c r="AU127" s="731" t="s">
        <v>1126</v>
      </c>
      <c r="AV127" s="762">
        <v>800000000</v>
      </c>
      <c r="AW127" s="762">
        <v>800000000</v>
      </c>
      <c r="AX127" s="762">
        <v>745565514.55999994</v>
      </c>
      <c r="AY127" s="745" t="s">
        <v>1127</v>
      </c>
      <c r="AZ127" s="745" t="s">
        <v>1128</v>
      </c>
      <c r="BA127" s="745" t="s">
        <v>1129</v>
      </c>
      <c r="BB127" s="745" t="s">
        <v>1130</v>
      </c>
      <c r="BD127" s="632" t="s">
        <v>81</v>
      </c>
      <c r="BE127" s="611" t="s">
        <v>570</v>
      </c>
      <c r="BF127" s="1142" t="s">
        <v>1131</v>
      </c>
    </row>
    <row r="128" spans="2:58" ht="101.25">
      <c r="B128" s="1133"/>
      <c r="C128" s="699"/>
      <c r="D128" s="699"/>
      <c r="E128" s="935" t="s">
        <v>109</v>
      </c>
      <c r="F128" s="935" t="s">
        <v>59</v>
      </c>
      <c r="G128" s="935"/>
      <c r="H128" s="935" t="s">
        <v>1115</v>
      </c>
      <c r="I128" s="935" t="s">
        <v>787</v>
      </c>
      <c r="J128" s="935" t="s">
        <v>620</v>
      </c>
      <c r="K128" s="935" t="s">
        <v>111</v>
      </c>
      <c r="L128" s="130"/>
      <c r="M128" s="1099"/>
      <c r="N128" s="68" t="s">
        <v>1117</v>
      </c>
      <c r="O128" s="591" t="s">
        <v>1132</v>
      </c>
      <c r="P128" s="589" t="s">
        <v>1133</v>
      </c>
      <c r="Q128" s="67">
        <v>0.25</v>
      </c>
      <c r="R128" s="4">
        <v>44287</v>
      </c>
      <c r="S128" s="4">
        <v>44377</v>
      </c>
      <c r="T128" s="67">
        <v>0</v>
      </c>
      <c r="U128" s="67">
        <v>1</v>
      </c>
      <c r="V128" s="67">
        <v>1</v>
      </c>
      <c r="W128" s="67">
        <v>1</v>
      </c>
      <c r="X128" s="109"/>
      <c r="Y128" s="178">
        <v>1</v>
      </c>
      <c r="Z128" s="69" t="s">
        <v>1134</v>
      </c>
      <c r="AA128" s="69" t="s">
        <v>1135</v>
      </c>
      <c r="AB128" s="554">
        <v>1</v>
      </c>
      <c r="AC128" s="69" t="s">
        <v>73</v>
      </c>
      <c r="AD128" s="69" t="s">
        <v>61</v>
      </c>
      <c r="AE128" s="185">
        <v>1</v>
      </c>
      <c r="AF128" s="71" t="s">
        <v>73</v>
      </c>
      <c r="AG128" s="71" t="s">
        <v>61</v>
      </c>
      <c r="AH128" s="185">
        <v>1</v>
      </c>
      <c r="AI128" s="71" t="s">
        <v>73</v>
      </c>
      <c r="AJ128" s="59" t="s">
        <v>61</v>
      </c>
      <c r="AK128" s="973"/>
      <c r="AL128" s="788"/>
      <c r="AM128" s="788"/>
      <c r="AN128" s="874"/>
      <c r="AO128" s="874"/>
      <c r="AP128" s="1010" t="str">
        <f t="shared" si="10"/>
        <v>Sin iniciar</v>
      </c>
      <c r="AQ128" s="874"/>
      <c r="AR128" s="109"/>
      <c r="AS128" s="731"/>
      <c r="AT128" s="731"/>
      <c r="AU128" s="731"/>
      <c r="AV128" s="762"/>
      <c r="AW128" s="762"/>
      <c r="AX128" s="762"/>
      <c r="AY128" s="745"/>
      <c r="AZ128" s="745"/>
      <c r="BA128" s="745"/>
      <c r="BB128" s="745"/>
      <c r="BD128" s="632" t="s">
        <v>81</v>
      </c>
      <c r="BE128" s="611" t="s">
        <v>570</v>
      </c>
      <c r="BF128" s="1142"/>
    </row>
    <row r="129" spans="2:58" ht="60.75">
      <c r="B129" s="1133"/>
      <c r="C129" s="699"/>
      <c r="D129" s="699"/>
      <c r="E129" s="935" t="s">
        <v>109</v>
      </c>
      <c r="F129" s="935" t="s">
        <v>59</v>
      </c>
      <c r="G129" s="935"/>
      <c r="H129" s="935" t="s">
        <v>1115</v>
      </c>
      <c r="I129" s="935" t="s">
        <v>787</v>
      </c>
      <c r="J129" s="935" t="s">
        <v>620</v>
      </c>
      <c r="K129" s="935" t="s">
        <v>111</v>
      </c>
      <c r="L129" s="130"/>
      <c r="M129" s="1099"/>
      <c r="N129" s="68" t="s">
        <v>1117</v>
      </c>
      <c r="O129" s="591" t="s">
        <v>1136</v>
      </c>
      <c r="P129" s="589" t="s">
        <v>1137</v>
      </c>
      <c r="Q129" s="67">
        <v>0.5</v>
      </c>
      <c r="R129" s="4">
        <v>44378</v>
      </c>
      <c r="S129" s="4">
        <v>44550</v>
      </c>
      <c r="T129" s="67">
        <v>0</v>
      </c>
      <c r="U129" s="67">
        <v>0</v>
      </c>
      <c r="V129" s="67">
        <v>0.5</v>
      </c>
      <c r="W129" s="67">
        <v>1</v>
      </c>
      <c r="X129" s="109"/>
      <c r="Y129" s="178">
        <v>0</v>
      </c>
      <c r="Z129" s="524" t="s">
        <v>86</v>
      </c>
      <c r="AA129" s="524" t="s">
        <v>61</v>
      </c>
      <c r="AB129" s="554">
        <v>0</v>
      </c>
      <c r="AC129" s="69" t="s">
        <v>86</v>
      </c>
      <c r="AD129" s="524" t="s">
        <v>61</v>
      </c>
      <c r="AE129" s="185">
        <v>0.5</v>
      </c>
      <c r="AF129" s="71" t="s">
        <v>1138</v>
      </c>
      <c r="AG129" s="71" t="s">
        <v>1139</v>
      </c>
      <c r="AH129" s="185">
        <v>1</v>
      </c>
      <c r="AI129" s="71" t="s">
        <v>1140</v>
      </c>
      <c r="AJ129" s="71" t="s">
        <v>1139</v>
      </c>
      <c r="AK129" s="974"/>
      <c r="AL129" s="788"/>
      <c r="AM129" s="788"/>
      <c r="AN129" s="874"/>
      <c r="AO129" s="874"/>
      <c r="AP129" s="1011" t="str">
        <f t="shared" si="10"/>
        <v>Sin iniciar</v>
      </c>
      <c r="AQ129" s="874"/>
      <c r="AR129" s="109"/>
      <c r="AS129" s="731"/>
      <c r="AT129" s="731"/>
      <c r="AU129" s="731"/>
      <c r="AV129" s="762"/>
      <c r="AW129" s="762"/>
      <c r="AX129" s="762"/>
      <c r="AY129" s="745"/>
      <c r="AZ129" s="745"/>
      <c r="BA129" s="745"/>
      <c r="BB129" s="745"/>
      <c r="BD129" s="632" t="s">
        <v>81</v>
      </c>
      <c r="BE129" s="611" t="s">
        <v>302</v>
      </c>
      <c r="BF129" s="1142"/>
    </row>
    <row r="130" spans="2:58" ht="81">
      <c r="B130" s="1133"/>
      <c r="C130" s="698" t="s">
        <v>1112</v>
      </c>
      <c r="D130" s="698" t="s">
        <v>1141</v>
      </c>
      <c r="E130" s="936" t="s">
        <v>109</v>
      </c>
      <c r="F130" s="936" t="s">
        <v>59</v>
      </c>
      <c r="G130" s="936" t="s">
        <v>1142</v>
      </c>
      <c r="H130" s="936" t="s">
        <v>787</v>
      </c>
      <c r="I130" s="936" t="s">
        <v>61</v>
      </c>
      <c r="J130" s="936" t="s">
        <v>1143</v>
      </c>
      <c r="K130" s="936" t="s">
        <v>111</v>
      </c>
      <c r="L130" s="130"/>
      <c r="M130" s="1101" t="s">
        <v>1144</v>
      </c>
      <c r="N130" s="65" t="s">
        <v>141</v>
      </c>
      <c r="O130" s="63" t="s">
        <v>1145</v>
      </c>
      <c r="P130" s="89" t="s">
        <v>1146</v>
      </c>
      <c r="Q130" s="64">
        <v>0.5</v>
      </c>
      <c r="R130" s="2">
        <v>44301</v>
      </c>
      <c r="S130" s="2">
        <v>44560</v>
      </c>
      <c r="T130" s="64">
        <v>0</v>
      </c>
      <c r="U130" s="64">
        <v>0.33329999999999999</v>
      </c>
      <c r="V130" s="64">
        <v>0.66659999999999997</v>
      </c>
      <c r="W130" s="64">
        <v>1</v>
      </c>
      <c r="X130" s="109"/>
      <c r="Y130" s="178">
        <v>0</v>
      </c>
      <c r="Z130" s="523" t="s">
        <v>86</v>
      </c>
      <c r="AA130" s="66" t="s">
        <v>61</v>
      </c>
      <c r="AB130" s="554">
        <v>0.33</v>
      </c>
      <c r="AC130" s="66" t="s">
        <v>1147</v>
      </c>
      <c r="AD130" s="66" t="s">
        <v>1148</v>
      </c>
      <c r="AE130" s="185">
        <v>0.67</v>
      </c>
      <c r="AF130" s="70" t="s">
        <v>1147</v>
      </c>
      <c r="AG130" s="70" t="s">
        <v>1148</v>
      </c>
      <c r="AH130" s="185">
        <v>1</v>
      </c>
      <c r="AI130" s="70" t="s">
        <v>1149</v>
      </c>
      <c r="AJ130" s="70" t="s">
        <v>1148</v>
      </c>
      <c r="AK130" s="1022">
        <f>SUMPRODUCT(AH130:AH131,Q130:Q131)</f>
        <v>1</v>
      </c>
      <c r="AL130" s="768" t="s">
        <v>1150</v>
      </c>
      <c r="AM130" s="768" t="s">
        <v>1151</v>
      </c>
      <c r="AN130" s="769" t="s">
        <v>1152</v>
      </c>
      <c r="AO130" s="769" t="s">
        <v>1153</v>
      </c>
      <c r="AP130" s="1003" t="str">
        <f t="shared" si="10"/>
        <v>Terminado</v>
      </c>
      <c r="AQ130" s="769" t="s">
        <v>76</v>
      </c>
      <c r="AR130" s="109"/>
      <c r="AS130" s="748">
        <v>127750633</v>
      </c>
      <c r="AT130" s="748">
        <v>127750633</v>
      </c>
      <c r="AU130" s="748">
        <v>127750633</v>
      </c>
      <c r="AV130" s="748">
        <v>46361330</v>
      </c>
      <c r="AW130" s="748">
        <v>46361330</v>
      </c>
      <c r="AX130" s="748">
        <v>46361330</v>
      </c>
      <c r="AY130" s="747" t="s">
        <v>521</v>
      </c>
      <c r="AZ130" s="749" t="s">
        <v>522</v>
      </c>
      <c r="BA130" s="749" t="s">
        <v>523</v>
      </c>
      <c r="BB130" s="749" t="s">
        <v>1130</v>
      </c>
      <c r="BD130" s="632" t="s">
        <v>81</v>
      </c>
      <c r="BE130" s="611" t="s">
        <v>302</v>
      </c>
      <c r="BF130" s="1139" t="s">
        <v>1154</v>
      </c>
    </row>
    <row r="131" spans="2:58" ht="121.5">
      <c r="B131" s="1133"/>
      <c r="C131" s="698"/>
      <c r="D131" s="698"/>
      <c r="E131" s="936" t="s">
        <v>109</v>
      </c>
      <c r="F131" s="936" t="s">
        <v>59</v>
      </c>
      <c r="G131" s="936"/>
      <c r="H131" s="936" t="s">
        <v>787</v>
      </c>
      <c r="I131" s="936" t="s">
        <v>61</v>
      </c>
      <c r="J131" s="936" t="s">
        <v>1143</v>
      </c>
      <c r="K131" s="936" t="s">
        <v>111</v>
      </c>
      <c r="L131" s="130"/>
      <c r="M131" s="1101"/>
      <c r="N131" s="65" t="s">
        <v>141</v>
      </c>
      <c r="O131" s="63" t="s">
        <v>1155</v>
      </c>
      <c r="P131" s="89" t="s">
        <v>1156</v>
      </c>
      <c r="Q131" s="64">
        <v>0.5</v>
      </c>
      <c r="R131" s="2">
        <v>44301</v>
      </c>
      <c r="S131" s="2">
        <v>44560</v>
      </c>
      <c r="T131" s="64">
        <v>0</v>
      </c>
      <c r="U131" s="64">
        <v>0.33329999999999999</v>
      </c>
      <c r="V131" s="64">
        <v>0.66659999999999997</v>
      </c>
      <c r="W131" s="64">
        <v>1</v>
      </c>
      <c r="X131" s="109"/>
      <c r="Y131" s="178">
        <v>0</v>
      </c>
      <c r="Z131" s="523" t="s">
        <v>86</v>
      </c>
      <c r="AA131" s="66" t="s">
        <v>61</v>
      </c>
      <c r="AB131" s="554">
        <v>0.33</v>
      </c>
      <c r="AC131" s="66" t="s">
        <v>1157</v>
      </c>
      <c r="AD131" s="66" t="s">
        <v>1158</v>
      </c>
      <c r="AE131" s="185">
        <v>0.67</v>
      </c>
      <c r="AF131" s="70" t="s">
        <v>1159</v>
      </c>
      <c r="AG131" s="70" t="s">
        <v>1160</v>
      </c>
      <c r="AH131" s="185">
        <v>1</v>
      </c>
      <c r="AI131" s="70" t="s">
        <v>1161</v>
      </c>
      <c r="AJ131" s="70" t="s">
        <v>1160</v>
      </c>
      <c r="AK131" s="1022"/>
      <c r="AL131" s="768"/>
      <c r="AM131" s="768"/>
      <c r="AN131" s="769"/>
      <c r="AO131" s="769"/>
      <c r="AP131" s="1003" t="str">
        <f t="shared" si="10"/>
        <v>Sin iniciar</v>
      </c>
      <c r="AQ131" s="769"/>
      <c r="AR131" s="109"/>
      <c r="AS131" s="748"/>
      <c r="AT131" s="748"/>
      <c r="AU131" s="748"/>
      <c r="AV131" s="748"/>
      <c r="AW131" s="748"/>
      <c r="AX131" s="748"/>
      <c r="AY131" s="747"/>
      <c r="AZ131" s="749"/>
      <c r="BA131" s="749"/>
      <c r="BB131" s="749"/>
      <c r="BD131" s="632" t="s">
        <v>81</v>
      </c>
      <c r="BE131" s="611" t="s">
        <v>302</v>
      </c>
      <c r="BF131" s="1139"/>
    </row>
    <row r="132" spans="2:58" ht="81">
      <c r="B132" s="1133"/>
      <c r="C132" s="699" t="s">
        <v>1112</v>
      </c>
      <c r="D132" s="699" t="s">
        <v>1162</v>
      </c>
      <c r="E132" s="935" t="s">
        <v>109</v>
      </c>
      <c r="F132" s="935" t="s">
        <v>59</v>
      </c>
      <c r="G132" s="935" t="s">
        <v>1163</v>
      </c>
      <c r="H132" s="935" t="s">
        <v>787</v>
      </c>
      <c r="I132" s="935" t="s">
        <v>61</v>
      </c>
      <c r="J132" s="935" t="s">
        <v>1164</v>
      </c>
      <c r="K132" s="935" t="s">
        <v>111</v>
      </c>
      <c r="L132" s="130"/>
      <c r="M132" s="1099" t="s">
        <v>1165</v>
      </c>
      <c r="N132" s="68" t="s">
        <v>113</v>
      </c>
      <c r="O132" s="591" t="s">
        <v>1166</v>
      </c>
      <c r="P132" s="589" t="s">
        <v>1167</v>
      </c>
      <c r="Q132" s="67">
        <v>0.3</v>
      </c>
      <c r="R132" s="4">
        <v>44200</v>
      </c>
      <c r="S132" s="4">
        <v>44316</v>
      </c>
      <c r="T132" s="67">
        <v>0.75</v>
      </c>
      <c r="U132" s="67">
        <v>1</v>
      </c>
      <c r="V132" s="67">
        <v>1</v>
      </c>
      <c r="W132" s="67">
        <v>1</v>
      </c>
      <c r="X132" s="109"/>
      <c r="Y132" s="178">
        <v>0.75</v>
      </c>
      <c r="Z132" s="69" t="s">
        <v>1168</v>
      </c>
      <c r="AA132" s="69" t="s">
        <v>1169</v>
      </c>
      <c r="AB132" s="554">
        <v>1</v>
      </c>
      <c r="AC132" s="69" t="s">
        <v>1170</v>
      </c>
      <c r="AD132" s="69" t="s">
        <v>1171</v>
      </c>
      <c r="AE132" s="185">
        <v>1</v>
      </c>
      <c r="AF132" s="71" t="s">
        <v>73</v>
      </c>
      <c r="AG132" s="71" t="s">
        <v>61</v>
      </c>
      <c r="AH132" s="185">
        <v>1</v>
      </c>
      <c r="AI132" s="71" t="s">
        <v>73</v>
      </c>
      <c r="AJ132" s="71" t="s">
        <v>61</v>
      </c>
      <c r="AK132" s="972">
        <f>SUMPRODUCT(AH132:AH134,Q132:Q134)</f>
        <v>1</v>
      </c>
      <c r="AL132" s="788" t="s">
        <v>1172</v>
      </c>
      <c r="AM132" s="788" t="s">
        <v>1173</v>
      </c>
      <c r="AN132" s="874" t="s">
        <v>1174</v>
      </c>
      <c r="AO132" s="937" t="s">
        <v>1175</v>
      </c>
      <c r="AP132" s="1009" t="str">
        <f t="shared" si="10"/>
        <v>Terminado</v>
      </c>
      <c r="AQ132" s="874" t="s">
        <v>76</v>
      </c>
      <c r="AR132" s="109"/>
      <c r="AS132" s="731" t="s">
        <v>1126</v>
      </c>
      <c r="AT132" s="731" t="s">
        <v>1126</v>
      </c>
      <c r="AU132" s="731" t="s">
        <v>1126</v>
      </c>
      <c r="AV132" s="751">
        <v>525866099</v>
      </c>
      <c r="AW132" s="751">
        <v>525866099</v>
      </c>
      <c r="AX132" s="751">
        <v>525866099</v>
      </c>
      <c r="AY132" s="745" t="s">
        <v>1176</v>
      </c>
      <c r="AZ132" s="731" t="s">
        <v>1177</v>
      </c>
      <c r="BA132" s="731" t="s">
        <v>523</v>
      </c>
      <c r="BB132" s="731" t="s">
        <v>1178</v>
      </c>
      <c r="BD132" s="632" t="s">
        <v>81</v>
      </c>
      <c r="BE132" s="611" t="s">
        <v>570</v>
      </c>
      <c r="BF132" s="1142" t="s">
        <v>1179</v>
      </c>
    </row>
    <row r="133" spans="2:58" ht="40.5">
      <c r="B133" s="1133"/>
      <c r="C133" s="699"/>
      <c r="D133" s="699"/>
      <c r="E133" s="935" t="s">
        <v>109</v>
      </c>
      <c r="F133" s="935" t="s">
        <v>59</v>
      </c>
      <c r="G133" s="935"/>
      <c r="H133" s="935" t="s">
        <v>787</v>
      </c>
      <c r="I133" s="935" t="s">
        <v>61</v>
      </c>
      <c r="J133" s="935" t="s">
        <v>1164</v>
      </c>
      <c r="K133" s="935" t="s">
        <v>111</v>
      </c>
      <c r="L133" s="130"/>
      <c r="M133" s="1099"/>
      <c r="N133" s="68" t="s">
        <v>113</v>
      </c>
      <c r="O133" s="591" t="s">
        <v>1180</v>
      </c>
      <c r="P133" s="589" t="s">
        <v>1181</v>
      </c>
      <c r="Q133" s="67">
        <v>0.3</v>
      </c>
      <c r="R133" s="4">
        <v>44317</v>
      </c>
      <c r="S133" s="4">
        <v>44439</v>
      </c>
      <c r="T133" s="67">
        <v>0</v>
      </c>
      <c r="U133" s="67">
        <v>1</v>
      </c>
      <c r="V133" s="67">
        <v>1</v>
      </c>
      <c r="W133" s="67">
        <v>1</v>
      </c>
      <c r="X133" s="109"/>
      <c r="Y133" s="178">
        <v>0</v>
      </c>
      <c r="Z133" s="524" t="s">
        <v>86</v>
      </c>
      <c r="AA133" s="524" t="s">
        <v>61</v>
      </c>
      <c r="AB133" s="554">
        <v>1</v>
      </c>
      <c r="AC133" s="69" t="s">
        <v>1182</v>
      </c>
      <c r="AD133" s="69" t="s">
        <v>1183</v>
      </c>
      <c r="AE133" s="185">
        <v>1</v>
      </c>
      <c r="AF133" s="71" t="s">
        <v>73</v>
      </c>
      <c r="AG133" s="71" t="s">
        <v>61</v>
      </c>
      <c r="AH133" s="185">
        <v>1</v>
      </c>
      <c r="AI133" s="71" t="s">
        <v>73</v>
      </c>
      <c r="AJ133" s="71" t="s">
        <v>61</v>
      </c>
      <c r="AK133" s="973"/>
      <c r="AL133" s="788"/>
      <c r="AM133" s="788"/>
      <c r="AN133" s="874"/>
      <c r="AO133" s="942"/>
      <c r="AP133" s="1010" t="str">
        <f t="shared" si="10"/>
        <v>Sin iniciar</v>
      </c>
      <c r="AQ133" s="874"/>
      <c r="AR133" s="109"/>
      <c r="AS133" s="731"/>
      <c r="AT133" s="731"/>
      <c r="AU133" s="731"/>
      <c r="AV133" s="751"/>
      <c r="AW133" s="751"/>
      <c r="AX133" s="751"/>
      <c r="AY133" s="745"/>
      <c r="AZ133" s="731"/>
      <c r="BA133" s="731"/>
      <c r="BB133" s="731"/>
      <c r="BD133" s="632" t="s">
        <v>81</v>
      </c>
      <c r="BE133" s="611" t="s">
        <v>281</v>
      </c>
      <c r="BF133" s="1142"/>
    </row>
    <row r="134" spans="2:58" ht="60.75">
      <c r="B134" s="1133"/>
      <c r="C134" s="699"/>
      <c r="D134" s="699"/>
      <c r="E134" s="935" t="s">
        <v>109</v>
      </c>
      <c r="F134" s="935" t="s">
        <v>59</v>
      </c>
      <c r="G134" s="935"/>
      <c r="H134" s="935" t="s">
        <v>787</v>
      </c>
      <c r="I134" s="935" t="s">
        <v>61</v>
      </c>
      <c r="J134" s="935" t="s">
        <v>1164</v>
      </c>
      <c r="K134" s="935" t="s">
        <v>111</v>
      </c>
      <c r="L134" s="130"/>
      <c r="M134" s="1099"/>
      <c r="N134" s="68" t="s">
        <v>113</v>
      </c>
      <c r="O134" s="591" t="s">
        <v>1184</v>
      </c>
      <c r="P134" s="589" t="s">
        <v>1185</v>
      </c>
      <c r="Q134" s="67">
        <v>0.4</v>
      </c>
      <c r="R134" s="4">
        <v>44440</v>
      </c>
      <c r="S134" s="4">
        <v>44530</v>
      </c>
      <c r="T134" s="67">
        <v>0</v>
      </c>
      <c r="U134" s="67">
        <v>0</v>
      </c>
      <c r="V134" s="67">
        <v>0.5</v>
      </c>
      <c r="W134" s="67">
        <v>1</v>
      </c>
      <c r="X134" s="109"/>
      <c r="Y134" s="178">
        <v>0</v>
      </c>
      <c r="Z134" s="524" t="s">
        <v>86</v>
      </c>
      <c r="AA134" s="524" t="s">
        <v>61</v>
      </c>
      <c r="AB134" s="554">
        <v>0</v>
      </c>
      <c r="AC134" s="69" t="s">
        <v>86</v>
      </c>
      <c r="AD134" s="524" t="s">
        <v>61</v>
      </c>
      <c r="AE134" s="185">
        <v>0.5</v>
      </c>
      <c r="AF134" s="71" t="s">
        <v>1186</v>
      </c>
      <c r="AG134" s="71" t="s">
        <v>1187</v>
      </c>
      <c r="AH134" s="185">
        <v>1</v>
      </c>
      <c r="AI134" s="71" t="s">
        <v>1188</v>
      </c>
      <c r="AJ134" s="71" t="s">
        <v>1189</v>
      </c>
      <c r="AK134" s="974"/>
      <c r="AL134" s="788"/>
      <c r="AM134" s="788"/>
      <c r="AN134" s="874"/>
      <c r="AO134" s="938"/>
      <c r="AP134" s="1011" t="str">
        <f t="shared" si="10"/>
        <v>Sin iniciar</v>
      </c>
      <c r="AQ134" s="874"/>
      <c r="AR134" s="109"/>
      <c r="AS134" s="731"/>
      <c r="AT134" s="731"/>
      <c r="AU134" s="731"/>
      <c r="AV134" s="751"/>
      <c r="AW134" s="751"/>
      <c r="AX134" s="751"/>
      <c r="AY134" s="745"/>
      <c r="AZ134" s="731"/>
      <c r="BA134" s="731"/>
      <c r="BB134" s="731"/>
      <c r="BD134" s="632" t="s">
        <v>81</v>
      </c>
      <c r="BE134" s="611" t="s">
        <v>302</v>
      </c>
      <c r="BF134" s="1142"/>
    </row>
    <row r="135" spans="2:58" ht="81">
      <c r="B135" s="1133"/>
      <c r="C135" s="698" t="s">
        <v>1112</v>
      </c>
      <c r="D135" s="698" t="s">
        <v>1190</v>
      </c>
      <c r="E135" s="936" t="s">
        <v>109</v>
      </c>
      <c r="F135" s="936" t="s">
        <v>59</v>
      </c>
      <c r="G135" s="936" t="s">
        <v>1191</v>
      </c>
      <c r="H135" s="936" t="s">
        <v>787</v>
      </c>
      <c r="I135" s="936" t="s">
        <v>61</v>
      </c>
      <c r="J135" s="936" t="s">
        <v>1143</v>
      </c>
      <c r="K135" s="936" t="s">
        <v>111</v>
      </c>
      <c r="L135" s="130"/>
      <c r="M135" s="1101" t="s">
        <v>1192</v>
      </c>
      <c r="N135" s="65" t="s">
        <v>141</v>
      </c>
      <c r="O135" s="63" t="s">
        <v>1193</v>
      </c>
      <c r="P135" s="89" t="s">
        <v>1194</v>
      </c>
      <c r="Q135" s="64">
        <v>0.1</v>
      </c>
      <c r="R135" s="2">
        <v>44200</v>
      </c>
      <c r="S135" s="2">
        <v>44283</v>
      </c>
      <c r="T135" s="64">
        <v>1</v>
      </c>
      <c r="U135" s="64">
        <v>1</v>
      </c>
      <c r="V135" s="64">
        <v>1</v>
      </c>
      <c r="W135" s="64">
        <v>1</v>
      </c>
      <c r="X135" s="109"/>
      <c r="Y135" s="178">
        <v>1</v>
      </c>
      <c r="Z135" s="66" t="s">
        <v>1195</v>
      </c>
      <c r="AA135" s="66" t="s">
        <v>1196</v>
      </c>
      <c r="AB135" s="554">
        <v>1</v>
      </c>
      <c r="AC135" s="66" t="s">
        <v>73</v>
      </c>
      <c r="AD135" s="70" t="s">
        <v>61</v>
      </c>
      <c r="AE135" s="185">
        <v>1</v>
      </c>
      <c r="AF135" s="66" t="s">
        <v>73</v>
      </c>
      <c r="AG135" s="70" t="s">
        <v>61</v>
      </c>
      <c r="AH135" s="185">
        <v>1</v>
      </c>
      <c r="AI135" s="66" t="s">
        <v>73</v>
      </c>
      <c r="AJ135" s="70" t="s">
        <v>61</v>
      </c>
      <c r="AK135" s="972">
        <f>SUMPRODUCT(AH135:AH139,Q135:Q139)</f>
        <v>1</v>
      </c>
      <c r="AL135" s="768" t="s">
        <v>1197</v>
      </c>
      <c r="AM135" s="768" t="s">
        <v>1198</v>
      </c>
      <c r="AN135" s="769" t="s">
        <v>1199</v>
      </c>
      <c r="AO135" s="769" t="s">
        <v>1199</v>
      </c>
      <c r="AP135" s="1012" t="str">
        <f t="shared" si="10"/>
        <v>Terminado</v>
      </c>
      <c r="AQ135" s="769" t="s">
        <v>76</v>
      </c>
      <c r="AR135" s="109"/>
      <c r="AS135" s="749" t="s">
        <v>1126</v>
      </c>
      <c r="AT135" s="749" t="s">
        <v>1126</v>
      </c>
      <c r="AU135" s="749" t="s">
        <v>1126</v>
      </c>
      <c r="AV135" s="752">
        <v>312325326</v>
      </c>
      <c r="AW135" s="752">
        <v>312325326</v>
      </c>
      <c r="AX135" s="752">
        <v>312325326</v>
      </c>
      <c r="AY135" s="755" t="s">
        <v>1200</v>
      </c>
      <c r="AZ135" s="758" t="s">
        <v>1177</v>
      </c>
      <c r="BA135" s="758" t="s">
        <v>523</v>
      </c>
      <c r="BB135" s="758" t="s">
        <v>1178</v>
      </c>
      <c r="BD135" s="632" t="s">
        <v>81</v>
      </c>
      <c r="BE135" s="611" t="s">
        <v>570</v>
      </c>
      <c r="BF135" s="1139" t="s">
        <v>1201</v>
      </c>
    </row>
    <row r="136" spans="2:58" ht="60.75">
      <c r="B136" s="1133"/>
      <c r="C136" s="698"/>
      <c r="D136" s="698"/>
      <c r="E136" s="936" t="s">
        <v>109</v>
      </c>
      <c r="F136" s="936" t="s">
        <v>59</v>
      </c>
      <c r="G136" s="936"/>
      <c r="H136" s="936" t="s">
        <v>787</v>
      </c>
      <c r="I136" s="936" t="s">
        <v>61</v>
      </c>
      <c r="J136" s="936" t="s">
        <v>1143</v>
      </c>
      <c r="K136" s="936" t="s">
        <v>111</v>
      </c>
      <c r="L136" s="130"/>
      <c r="M136" s="1101"/>
      <c r="N136" s="65" t="s">
        <v>141</v>
      </c>
      <c r="O136" s="63" t="s">
        <v>1202</v>
      </c>
      <c r="P136" s="89" t="s">
        <v>1203</v>
      </c>
      <c r="Q136" s="64">
        <v>0.2</v>
      </c>
      <c r="R136" s="2">
        <v>44316</v>
      </c>
      <c r="S136" s="2">
        <v>44377</v>
      </c>
      <c r="T136" s="64">
        <v>0</v>
      </c>
      <c r="U136" s="64">
        <v>1</v>
      </c>
      <c r="V136" s="64">
        <v>1</v>
      </c>
      <c r="W136" s="64">
        <v>1</v>
      </c>
      <c r="X136" s="109"/>
      <c r="Y136" s="178">
        <v>0</v>
      </c>
      <c r="Z136" s="523" t="s">
        <v>86</v>
      </c>
      <c r="AA136" s="66" t="s">
        <v>61</v>
      </c>
      <c r="AB136" s="554">
        <v>1</v>
      </c>
      <c r="AC136" s="66" t="s">
        <v>1204</v>
      </c>
      <c r="AD136" s="66" t="s">
        <v>1205</v>
      </c>
      <c r="AE136" s="185">
        <v>1</v>
      </c>
      <c r="AF136" s="66" t="s">
        <v>73</v>
      </c>
      <c r="AG136" s="70" t="s">
        <v>61</v>
      </c>
      <c r="AH136" s="185">
        <v>1</v>
      </c>
      <c r="AI136" s="66" t="s">
        <v>73</v>
      </c>
      <c r="AJ136" s="70" t="s">
        <v>61</v>
      </c>
      <c r="AK136" s="973"/>
      <c r="AL136" s="768"/>
      <c r="AM136" s="768"/>
      <c r="AN136" s="769"/>
      <c r="AO136" s="769"/>
      <c r="AP136" s="1013"/>
      <c r="AQ136" s="769"/>
      <c r="AR136" s="109"/>
      <c r="AS136" s="749"/>
      <c r="AT136" s="749"/>
      <c r="AU136" s="749"/>
      <c r="AV136" s="753"/>
      <c r="AW136" s="753"/>
      <c r="AX136" s="753"/>
      <c r="AY136" s="756"/>
      <c r="AZ136" s="759"/>
      <c r="BA136" s="759"/>
      <c r="BB136" s="759"/>
      <c r="BD136" s="632" t="s">
        <v>81</v>
      </c>
      <c r="BE136" s="611" t="s">
        <v>570</v>
      </c>
      <c r="BF136" s="1139"/>
    </row>
    <row r="137" spans="2:58" ht="40.5">
      <c r="B137" s="1133"/>
      <c r="C137" s="698"/>
      <c r="D137" s="698"/>
      <c r="E137" s="936" t="s">
        <v>109</v>
      </c>
      <c r="F137" s="936" t="s">
        <v>59</v>
      </c>
      <c r="G137" s="936"/>
      <c r="H137" s="936" t="s">
        <v>787</v>
      </c>
      <c r="I137" s="936" t="s">
        <v>61</v>
      </c>
      <c r="J137" s="936" t="s">
        <v>1143</v>
      </c>
      <c r="K137" s="936" t="s">
        <v>111</v>
      </c>
      <c r="L137" s="130"/>
      <c r="M137" s="1101"/>
      <c r="N137" s="65" t="s">
        <v>141</v>
      </c>
      <c r="O137" s="63" t="s">
        <v>1206</v>
      </c>
      <c r="P137" s="89" t="s">
        <v>1207</v>
      </c>
      <c r="Q137" s="64">
        <v>0.1</v>
      </c>
      <c r="R137" s="2">
        <v>44378</v>
      </c>
      <c r="S137" s="2">
        <v>44439</v>
      </c>
      <c r="T137" s="64">
        <v>0</v>
      </c>
      <c r="U137" s="64">
        <v>0</v>
      </c>
      <c r="V137" s="64">
        <v>1</v>
      </c>
      <c r="W137" s="64">
        <v>1</v>
      </c>
      <c r="X137" s="109"/>
      <c r="Y137" s="178">
        <v>0</v>
      </c>
      <c r="Z137" s="523" t="s">
        <v>86</v>
      </c>
      <c r="AA137" s="66" t="s">
        <v>61</v>
      </c>
      <c r="AB137" s="554">
        <v>0</v>
      </c>
      <c r="AC137" s="523" t="s">
        <v>86</v>
      </c>
      <c r="AD137" s="66" t="s">
        <v>61</v>
      </c>
      <c r="AE137" s="185">
        <v>1</v>
      </c>
      <c r="AF137" s="66" t="s">
        <v>73</v>
      </c>
      <c r="AG137" s="70" t="s">
        <v>61</v>
      </c>
      <c r="AH137" s="185">
        <v>1</v>
      </c>
      <c r="AI137" s="66" t="s">
        <v>73</v>
      </c>
      <c r="AJ137" s="70" t="s">
        <v>61</v>
      </c>
      <c r="AK137" s="973"/>
      <c r="AL137" s="768"/>
      <c r="AM137" s="768"/>
      <c r="AN137" s="769"/>
      <c r="AO137" s="769"/>
      <c r="AP137" s="1013"/>
      <c r="AQ137" s="769"/>
      <c r="AR137" s="109"/>
      <c r="AS137" s="749"/>
      <c r="AT137" s="749"/>
      <c r="AU137" s="749"/>
      <c r="AV137" s="753"/>
      <c r="AW137" s="753"/>
      <c r="AX137" s="753"/>
      <c r="AY137" s="756"/>
      <c r="AZ137" s="759"/>
      <c r="BA137" s="759"/>
      <c r="BB137" s="759"/>
      <c r="BD137" s="632" t="s">
        <v>81</v>
      </c>
      <c r="BE137" s="611" t="s">
        <v>281</v>
      </c>
      <c r="BF137" s="1139"/>
    </row>
    <row r="138" spans="2:58" ht="60.75">
      <c r="B138" s="1133"/>
      <c r="C138" s="698"/>
      <c r="D138" s="698"/>
      <c r="E138" s="936" t="s">
        <v>109</v>
      </c>
      <c r="F138" s="936" t="s">
        <v>59</v>
      </c>
      <c r="G138" s="936"/>
      <c r="H138" s="936" t="s">
        <v>787</v>
      </c>
      <c r="I138" s="936" t="s">
        <v>61</v>
      </c>
      <c r="J138" s="936" t="s">
        <v>1143</v>
      </c>
      <c r="K138" s="936" t="s">
        <v>111</v>
      </c>
      <c r="L138" s="130"/>
      <c r="M138" s="1101"/>
      <c r="N138" s="65" t="s">
        <v>141</v>
      </c>
      <c r="O138" s="63" t="s">
        <v>1208</v>
      </c>
      <c r="P138" s="89" t="s">
        <v>1209</v>
      </c>
      <c r="Q138" s="64">
        <v>0.3</v>
      </c>
      <c r="R138" s="2">
        <v>44440</v>
      </c>
      <c r="S138" s="2">
        <v>44561</v>
      </c>
      <c r="T138" s="64">
        <v>0</v>
      </c>
      <c r="U138" s="64">
        <v>0</v>
      </c>
      <c r="V138" s="64">
        <v>0.5</v>
      </c>
      <c r="W138" s="64">
        <v>1</v>
      </c>
      <c r="X138" s="109"/>
      <c r="Y138" s="178">
        <v>0</v>
      </c>
      <c r="Z138" s="523" t="s">
        <v>86</v>
      </c>
      <c r="AA138" s="66" t="s">
        <v>61</v>
      </c>
      <c r="AB138" s="554">
        <v>0</v>
      </c>
      <c r="AC138" s="66" t="s">
        <v>86</v>
      </c>
      <c r="AD138" s="523" t="s">
        <v>61</v>
      </c>
      <c r="AE138" s="185">
        <v>0.5</v>
      </c>
      <c r="AF138" s="70" t="s">
        <v>1210</v>
      </c>
      <c r="AG138" s="70" t="s">
        <v>1211</v>
      </c>
      <c r="AH138" s="185">
        <v>1</v>
      </c>
      <c r="AI138" s="70" t="s">
        <v>1212</v>
      </c>
      <c r="AJ138" s="70" t="s">
        <v>1211</v>
      </c>
      <c r="AK138" s="973"/>
      <c r="AL138" s="768"/>
      <c r="AM138" s="768"/>
      <c r="AN138" s="769"/>
      <c r="AO138" s="769"/>
      <c r="AP138" s="1013"/>
      <c r="AQ138" s="769"/>
      <c r="AR138" s="109"/>
      <c r="AS138" s="749"/>
      <c r="AT138" s="749"/>
      <c r="AU138" s="749"/>
      <c r="AV138" s="753"/>
      <c r="AW138" s="753"/>
      <c r="AX138" s="753"/>
      <c r="AY138" s="756"/>
      <c r="AZ138" s="759"/>
      <c r="BA138" s="759"/>
      <c r="BB138" s="759"/>
      <c r="BD138" s="632" t="s">
        <v>81</v>
      </c>
      <c r="BE138" s="611" t="s">
        <v>302</v>
      </c>
      <c r="BF138" s="1139"/>
    </row>
    <row r="139" spans="2:58" ht="60.75">
      <c r="B139" s="1133"/>
      <c r="C139" s="698"/>
      <c r="D139" s="698"/>
      <c r="E139" s="936" t="s">
        <v>109</v>
      </c>
      <c r="F139" s="936" t="s">
        <v>59</v>
      </c>
      <c r="G139" s="936"/>
      <c r="H139" s="936" t="s">
        <v>787</v>
      </c>
      <c r="I139" s="936" t="s">
        <v>61</v>
      </c>
      <c r="J139" s="936" t="s">
        <v>1143</v>
      </c>
      <c r="K139" s="936" t="s">
        <v>111</v>
      </c>
      <c r="L139" s="130"/>
      <c r="M139" s="1101"/>
      <c r="N139" s="65" t="s">
        <v>141</v>
      </c>
      <c r="O139" s="63" t="s">
        <v>1213</v>
      </c>
      <c r="P139" s="89" t="s">
        <v>1214</v>
      </c>
      <c r="Q139" s="64">
        <v>0.3</v>
      </c>
      <c r="R139" s="2">
        <v>44440</v>
      </c>
      <c r="S139" s="2">
        <v>44561</v>
      </c>
      <c r="T139" s="64">
        <v>0</v>
      </c>
      <c r="U139" s="64">
        <v>0</v>
      </c>
      <c r="V139" s="64">
        <v>0.5</v>
      </c>
      <c r="W139" s="64">
        <v>1</v>
      </c>
      <c r="X139" s="109"/>
      <c r="Y139" s="178">
        <v>0</v>
      </c>
      <c r="Z139" s="523" t="s">
        <v>86</v>
      </c>
      <c r="AA139" s="66" t="s">
        <v>61</v>
      </c>
      <c r="AB139" s="554">
        <v>0</v>
      </c>
      <c r="AC139" s="66" t="s">
        <v>86</v>
      </c>
      <c r="AD139" s="523" t="s">
        <v>61</v>
      </c>
      <c r="AE139" s="185">
        <v>0.5</v>
      </c>
      <c r="AF139" s="70" t="s">
        <v>1215</v>
      </c>
      <c r="AG139" s="70" t="s">
        <v>1216</v>
      </c>
      <c r="AH139" s="185">
        <v>1</v>
      </c>
      <c r="AI139" s="70" t="s">
        <v>1217</v>
      </c>
      <c r="AJ139" s="70" t="s">
        <v>1216</v>
      </c>
      <c r="AK139" s="974"/>
      <c r="AL139" s="768"/>
      <c r="AM139" s="768"/>
      <c r="AN139" s="769"/>
      <c r="AO139" s="769"/>
      <c r="AP139" s="1014"/>
      <c r="AQ139" s="769"/>
      <c r="AR139" s="109"/>
      <c r="AS139" s="749"/>
      <c r="AT139" s="749"/>
      <c r="AU139" s="749"/>
      <c r="AV139" s="754"/>
      <c r="AW139" s="754"/>
      <c r="AX139" s="754"/>
      <c r="AY139" s="757"/>
      <c r="AZ139" s="760"/>
      <c r="BA139" s="760"/>
      <c r="BB139" s="760"/>
      <c r="BD139" s="632" t="s">
        <v>81</v>
      </c>
      <c r="BE139" s="611" t="s">
        <v>302</v>
      </c>
      <c r="BF139" s="1139"/>
    </row>
    <row r="140" spans="2:58" ht="40.5">
      <c r="B140" s="1133"/>
      <c r="C140" s="699" t="s">
        <v>1112</v>
      </c>
      <c r="D140" s="699" t="s">
        <v>1218</v>
      </c>
      <c r="E140" s="935" t="s">
        <v>109</v>
      </c>
      <c r="F140" s="935" t="s">
        <v>362</v>
      </c>
      <c r="G140" s="935" t="s">
        <v>1219</v>
      </c>
      <c r="H140" s="935" t="s">
        <v>1220</v>
      </c>
      <c r="I140" s="935" t="s">
        <v>1221</v>
      </c>
      <c r="J140" s="935" t="s">
        <v>1143</v>
      </c>
      <c r="K140" s="935" t="s">
        <v>111</v>
      </c>
      <c r="L140" s="130"/>
      <c r="M140" s="1099" t="s">
        <v>1222</v>
      </c>
      <c r="N140" s="68" t="s">
        <v>141</v>
      </c>
      <c r="O140" s="591" t="s">
        <v>1223</v>
      </c>
      <c r="P140" s="589" t="s">
        <v>1224</v>
      </c>
      <c r="Q140" s="18">
        <v>0.04</v>
      </c>
      <c r="R140" s="4">
        <v>44200</v>
      </c>
      <c r="S140" s="4">
        <v>44226</v>
      </c>
      <c r="T140" s="602">
        <v>1</v>
      </c>
      <c r="U140" s="602">
        <v>1</v>
      </c>
      <c r="V140" s="602">
        <v>1</v>
      </c>
      <c r="W140" s="602">
        <v>1</v>
      </c>
      <c r="X140" s="113"/>
      <c r="Y140" s="178">
        <v>1</v>
      </c>
      <c r="Z140" s="69" t="s">
        <v>1225</v>
      </c>
      <c r="AA140" s="524" t="s">
        <v>1226</v>
      </c>
      <c r="AB140" s="554">
        <v>1</v>
      </c>
      <c r="AC140" s="71" t="s">
        <v>73</v>
      </c>
      <c r="AD140" s="71" t="s">
        <v>61</v>
      </c>
      <c r="AE140" s="185">
        <v>1</v>
      </c>
      <c r="AF140" s="71" t="s">
        <v>73</v>
      </c>
      <c r="AG140" s="71" t="s">
        <v>61</v>
      </c>
      <c r="AH140" s="185">
        <v>1</v>
      </c>
      <c r="AI140" s="71" t="s">
        <v>73</v>
      </c>
      <c r="AJ140" s="71" t="s">
        <v>61</v>
      </c>
      <c r="AK140" s="972">
        <f>SUMPRODUCT(AH140:AH142,Q140:Q142)</f>
        <v>1</v>
      </c>
      <c r="AL140" s="788" t="s">
        <v>1227</v>
      </c>
      <c r="AM140" s="788" t="s">
        <v>1228</v>
      </c>
      <c r="AN140" s="874" t="s">
        <v>1229</v>
      </c>
      <c r="AO140" s="874" t="s">
        <v>1230</v>
      </c>
      <c r="AP140" s="1009" t="str">
        <f t="shared" si="10"/>
        <v>Terminado</v>
      </c>
      <c r="AQ140" s="874" t="s">
        <v>76</v>
      </c>
      <c r="AR140" s="113"/>
      <c r="AS140" s="731"/>
      <c r="AT140" s="729">
        <v>25884431</v>
      </c>
      <c r="AU140" s="730">
        <v>25884431</v>
      </c>
      <c r="AV140" s="750">
        <v>67656486</v>
      </c>
      <c r="AW140" s="729">
        <v>75220900</v>
      </c>
      <c r="AX140" s="729">
        <v>75220900</v>
      </c>
      <c r="AY140" s="745" t="s">
        <v>521</v>
      </c>
      <c r="AZ140" s="731" t="s">
        <v>522</v>
      </c>
      <c r="BA140" s="731" t="s">
        <v>523</v>
      </c>
      <c r="BB140" s="731" t="s">
        <v>1231</v>
      </c>
      <c r="BD140" s="632" t="s">
        <v>81</v>
      </c>
      <c r="BE140" s="611" t="s">
        <v>570</v>
      </c>
      <c r="BF140" s="1139" t="s">
        <v>1232</v>
      </c>
    </row>
    <row r="141" spans="2:58" ht="222.75">
      <c r="B141" s="1133"/>
      <c r="C141" s="699"/>
      <c r="D141" s="699"/>
      <c r="E141" s="935" t="s">
        <v>109</v>
      </c>
      <c r="F141" s="935" t="s">
        <v>362</v>
      </c>
      <c r="G141" s="935"/>
      <c r="H141" s="935" t="s">
        <v>1220</v>
      </c>
      <c r="I141" s="935" t="s">
        <v>1221</v>
      </c>
      <c r="J141" s="935" t="s">
        <v>1143</v>
      </c>
      <c r="K141" s="935" t="s">
        <v>111</v>
      </c>
      <c r="L141" s="130"/>
      <c r="M141" s="1099"/>
      <c r="N141" s="68" t="s">
        <v>141</v>
      </c>
      <c r="O141" s="591" t="s">
        <v>1233</v>
      </c>
      <c r="P141" s="589" t="s">
        <v>1234</v>
      </c>
      <c r="Q141" s="18">
        <v>0.6</v>
      </c>
      <c r="R141" s="4">
        <v>44228</v>
      </c>
      <c r="S141" s="4">
        <v>44560</v>
      </c>
      <c r="T141" s="602">
        <v>0.18</v>
      </c>
      <c r="U141" s="602">
        <v>0.45</v>
      </c>
      <c r="V141" s="602">
        <v>0.72</v>
      </c>
      <c r="W141" s="602">
        <v>1</v>
      </c>
      <c r="X141" s="113"/>
      <c r="Y141" s="178">
        <v>0.18</v>
      </c>
      <c r="Z141" s="69" t="s">
        <v>1235</v>
      </c>
      <c r="AA141" s="69" t="s">
        <v>1236</v>
      </c>
      <c r="AB141" s="554">
        <v>0.45</v>
      </c>
      <c r="AC141" s="69" t="s">
        <v>1237</v>
      </c>
      <c r="AD141" s="69" t="s">
        <v>1236</v>
      </c>
      <c r="AE141" s="185">
        <v>0.72</v>
      </c>
      <c r="AF141" s="71" t="s">
        <v>1238</v>
      </c>
      <c r="AG141" s="71" t="s">
        <v>1239</v>
      </c>
      <c r="AH141" s="185">
        <v>1</v>
      </c>
      <c r="AI141" s="71" t="s">
        <v>1240</v>
      </c>
      <c r="AJ141" s="71" t="s">
        <v>1236</v>
      </c>
      <c r="AK141" s="973"/>
      <c r="AL141" s="992"/>
      <c r="AM141" s="992"/>
      <c r="AN141" s="874"/>
      <c r="AO141" s="874"/>
      <c r="AP141" s="1010" t="str">
        <f t="shared" si="10"/>
        <v>Sin iniciar</v>
      </c>
      <c r="AQ141" s="874"/>
      <c r="AR141" s="113"/>
      <c r="AS141" s="731"/>
      <c r="AT141" s="729"/>
      <c r="AU141" s="730"/>
      <c r="AV141" s="750"/>
      <c r="AW141" s="729"/>
      <c r="AX141" s="729"/>
      <c r="AY141" s="745"/>
      <c r="AZ141" s="731"/>
      <c r="BA141" s="731"/>
      <c r="BB141" s="731"/>
      <c r="BD141" s="632" t="s">
        <v>81</v>
      </c>
      <c r="BE141" s="611" t="s">
        <v>302</v>
      </c>
      <c r="BF141" s="1139"/>
    </row>
    <row r="142" spans="2:58" ht="101.25">
      <c r="B142" s="1133"/>
      <c r="C142" s="699"/>
      <c r="D142" s="699"/>
      <c r="E142" s="935" t="s">
        <v>109</v>
      </c>
      <c r="F142" s="935" t="s">
        <v>362</v>
      </c>
      <c r="G142" s="935"/>
      <c r="H142" s="935" t="s">
        <v>1220</v>
      </c>
      <c r="I142" s="935" t="s">
        <v>1221</v>
      </c>
      <c r="J142" s="935" t="s">
        <v>1143</v>
      </c>
      <c r="K142" s="935" t="s">
        <v>111</v>
      </c>
      <c r="L142" s="130"/>
      <c r="M142" s="1099"/>
      <c r="N142" s="68" t="s">
        <v>141</v>
      </c>
      <c r="O142" s="591" t="s">
        <v>1241</v>
      </c>
      <c r="P142" s="589" t="s">
        <v>1242</v>
      </c>
      <c r="Q142" s="18">
        <v>0.36</v>
      </c>
      <c r="R142" s="4">
        <v>44228</v>
      </c>
      <c r="S142" s="4">
        <v>44560</v>
      </c>
      <c r="T142" s="602">
        <v>0.18</v>
      </c>
      <c r="U142" s="602">
        <v>0.45</v>
      </c>
      <c r="V142" s="602">
        <v>0.72</v>
      </c>
      <c r="W142" s="602">
        <v>1</v>
      </c>
      <c r="X142" s="113"/>
      <c r="Y142" s="178">
        <v>0.18</v>
      </c>
      <c r="Z142" s="69" t="s">
        <v>1243</v>
      </c>
      <c r="AA142" s="69" t="s">
        <v>1244</v>
      </c>
      <c r="AB142" s="554">
        <v>0.45</v>
      </c>
      <c r="AC142" s="69" t="s">
        <v>1245</v>
      </c>
      <c r="AD142" s="69" t="s">
        <v>1244</v>
      </c>
      <c r="AE142" s="185">
        <v>0.72</v>
      </c>
      <c r="AF142" s="71" t="s">
        <v>1246</v>
      </c>
      <c r="AG142" s="71" t="s">
        <v>1244</v>
      </c>
      <c r="AH142" s="185">
        <v>1</v>
      </c>
      <c r="AI142" s="71" t="s">
        <v>1247</v>
      </c>
      <c r="AJ142" s="71" t="s">
        <v>1248</v>
      </c>
      <c r="AK142" s="974"/>
      <c r="AL142" s="992"/>
      <c r="AM142" s="992"/>
      <c r="AN142" s="874"/>
      <c r="AO142" s="874"/>
      <c r="AP142" s="1011" t="str">
        <f t="shared" si="10"/>
        <v>Sin iniciar</v>
      </c>
      <c r="AQ142" s="874"/>
      <c r="AR142" s="113"/>
      <c r="AS142" s="731"/>
      <c r="AT142" s="729"/>
      <c r="AU142" s="730"/>
      <c r="AV142" s="750"/>
      <c r="AW142" s="729"/>
      <c r="AX142" s="729"/>
      <c r="AY142" s="745"/>
      <c r="AZ142" s="731"/>
      <c r="BA142" s="731"/>
      <c r="BB142" s="731"/>
      <c r="BD142" s="632" t="s">
        <v>81</v>
      </c>
      <c r="BE142" s="611" t="s">
        <v>302</v>
      </c>
      <c r="BF142" s="1139"/>
    </row>
    <row r="143" spans="2:58" ht="202.5">
      <c r="B143" s="1133"/>
      <c r="C143" s="698" t="s">
        <v>1112</v>
      </c>
      <c r="D143" s="698" t="s">
        <v>1249</v>
      </c>
      <c r="E143" s="936" t="s">
        <v>109</v>
      </c>
      <c r="F143" s="936" t="s">
        <v>362</v>
      </c>
      <c r="G143" s="936" t="s">
        <v>1250</v>
      </c>
      <c r="H143" s="936" t="s">
        <v>1220</v>
      </c>
      <c r="I143" s="936" t="s">
        <v>1251</v>
      </c>
      <c r="J143" s="936" t="s">
        <v>1143</v>
      </c>
      <c r="K143" s="936" t="s">
        <v>111</v>
      </c>
      <c r="L143" s="130"/>
      <c r="M143" s="1101" t="s">
        <v>1252</v>
      </c>
      <c r="N143" s="65" t="s">
        <v>141</v>
      </c>
      <c r="O143" s="63" t="s">
        <v>1253</v>
      </c>
      <c r="P143" s="89" t="s">
        <v>1254</v>
      </c>
      <c r="Q143" s="64">
        <v>0.5</v>
      </c>
      <c r="R143" s="2">
        <v>44198</v>
      </c>
      <c r="S143" s="2">
        <v>44500</v>
      </c>
      <c r="T143" s="64">
        <v>0.22</v>
      </c>
      <c r="U143" s="64">
        <v>0.68</v>
      </c>
      <c r="V143" s="64">
        <v>0.9</v>
      </c>
      <c r="W143" s="64">
        <v>1</v>
      </c>
      <c r="X143" s="109"/>
      <c r="Y143" s="178">
        <v>0.22</v>
      </c>
      <c r="Z143" s="66" t="s">
        <v>1255</v>
      </c>
      <c r="AA143" s="66" t="s">
        <v>1256</v>
      </c>
      <c r="AB143" s="554">
        <v>0.68</v>
      </c>
      <c r="AC143" s="66" t="s">
        <v>1257</v>
      </c>
      <c r="AD143" s="66" t="s">
        <v>1258</v>
      </c>
      <c r="AE143" s="542">
        <v>1</v>
      </c>
      <c r="AF143" s="70" t="s">
        <v>1259</v>
      </c>
      <c r="AG143" s="70" t="s">
        <v>1260</v>
      </c>
      <c r="AH143" s="542">
        <v>1</v>
      </c>
      <c r="AI143" s="66" t="s">
        <v>73</v>
      </c>
      <c r="AJ143" s="70" t="s">
        <v>61</v>
      </c>
      <c r="AK143" s="972">
        <f>SUMPRODUCT(AH143:AH146,Q143:Q146)</f>
        <v>1</v>
      </c>
      <c r="AL143" s="768" t="s">
        <v>1261</v>
      </c>
      <c r="AM143" s="768" t="s">
        <v>1262</v>
      </c>
      <c r="AN143" s="769" t="s">
        <v>1263</v>
      </c>
      <c r="AO143" s="769" t="s">
        <v>1264</v>
      </c>
      <c r="AP143" s="1012" t="str">
        <f t="shared" si="10"/>
        <v>Terminado</v>
      </c>
      <c r="AQ143" s="769" t="s">
        <v>76</v>
      </c>
      <c r="AR143" s="109"/>
      <c r="AS143" s="748">
        <v>90000000</v>
      </c>
      <c r="AT143" s="748">
        <v>86258085</v>
      </c>
      <c r="AU143" s="748">
        <v>86258085</v>
      </c>
      <c r="AV143" s="748">
        <v>85194000</v>
      </c>
      <c r="AW143" s="748">
        <v>85194000</v>
      </c>
      <c r="AX143" s="748">
        <v>85194000</v>
      </c>
      <c r="AY143" s="747" t="s">
        <v>1176</v>
      </c>
      <c r="AZ143" s="749" t="s">
        <v>522</v>
      </c>
      <c r="BA143" s="749" t="s">
        <v>523</v>
      </c>
      <c r="BB143" s="749" t="s">
        <v>1231</v>
      </c>
      <c r="BD143" s="632" t="s">
        <v>81</v>
      </c>
      <c r="BE143" s="611" t="s">
        <v>302</v>
      </c>
      <c r="BF143" s="1139" t="s">
        <v>1265</v>
      </c>
    </row>
    <row r="144" spans="2:58" ht="81">
      <c r="B144" s="1133"/>
      <c r="C144" s="698"/>
      <c r="D144" s="698"/>
      <c r="E144" s="936" t="s">
        <v>109</v>
      </c>
      <c r="F144" s="936" t="s">
        <v>362</v>
      </c>
      <c r="G144" s="936"/>
      <c r="H144" s="936" t="s">
        <v>1220</v>
      </c>
      <c r="I144" s="936" t="s">
        <v>1251</v>
      </c>
      <c r="J144" s="936" t="s">
        <v>1143</v>
      </c>
      <c r="K144" s="936" t="s">
        <v>111</v>
      </c>
      <c r="L144" s="130"/>
      <c r="M144" s="1101"/>
      <c r="N144" s="65" t="s">
        <v>141</v>
      </c>
      <c r="O144" s="63" t="s">
        <v>1266</v>
      </c>
      <c r="P144" s="89" t="s">
        <v>1267</v>
      </c>
      <c r="Q144" s="64">
        <v>0.3</v>
      </c>
      <c r="R144" s="2">
        <v>44409</v>
      </c>
      <c r="S144" s="2">
        <v>44500</v>
      </c>
      <c r="T144" s="64">
        <v>0</v>
      </c>
      <c r="U144" s="64">
        <v>0</v>
      </c>
      <c r="V144" s="64">
        <v>0.67</v>
      </c>
      <c r="W144" s="64">
        <v>1</v>
      </c>
      <c r="X144" s="109"/>
      <c r="Y144" s="178">
        <v>0</v>
      </c>
      <c r="Z144" s="523" t="s">
        <v>86</v>
      </c>
      <c r="AA144" s="66" t="s">
        <v>61</v>
      </c>
      <c r="AB144" s="554">
        <v>0</v>
      </c>
      <c r="AC144" s="523" t="s">
        <v>86</v>
      </c>
      <c r="AD144" s="66" t="s">
        <v>61</v>
      </c>
      <c r="AE144" s="542">
        <v>1</v>
      </c>
      <c r="AF144" s="70" t="s">
        <v>1268</v>
      </c>
      <c r="AG144" s="70" t="s">
        <v>1269</v>
      </c>
      <c r="AH144" s="542">
        <v>1</v>
      </c>
      <c r="AI144" s="66" t="s">
        <v>73</v>
      </c>
      <c r="AJ144" s="70" t="s">
        <v>61</v>
      </c>
      <c r="AK144" s="973"/>
      <c r="AL144" s="768"/>
      <c r="AM144" s="768"/>
      <c r="AN144" s="769"/>
      <c r="AO144" s="769"/>
      <c r="AP144" s="1013"/>
      <c r="AQ144" s="769"/>
      <c r="AR144" s="109"/>
      <c r="AS144" s="748"/>
      <c r="AT144" s="748"/>
      <c r="AU144" s="748"/>
      <c r="AV144" s="748"/>
      <c r="AW144" s="748"/>
      <c r="AX144" s="748"/>
      <c r="AY144" s="747"/>
      <c r="AZ144" s="749"/>
      <c r="BA144" s="749"/>
      <c r="BB144" s="749"/>
      <c r="BD144" s="632" t="s">
        <v>81</v>
      </c>
      <c r="BE144" s="611" t="s">
        <v>302</v>
      </c>
      <c r="BF144" s="1139"/>
    </row>
    <row r="145" spans="2:58" ht="81">
      <c r="B145" s="1133"/>
      <c r="C145" s="698"/>
      <c r="D145" s="698"/>
      <c r="E145" s="936" t="s">
        <v>109</v>
      </c>
      <c r="F145" s="936" t="s">
        <v>362</v>
      </c>
      <c r="G145" s="936"/>
      <c r="H145" s="936" t="s">
        <v>1220</v>
      </c>
      <c r="I145" s="936" t="s">
        <v>1251</v>
      </c>
      <c r="J145" s="936" t="s">
        <v>1143</v>
      </c>
      <c r="K145" s="936" t="s">
        <v>111</v>
      </c>
      <c r="L145" s="130"/>
      <c r="M145" s="1101"/>
      <c r="N145" s="65" t="s">
        <v>141</v>
      </c>
      <c r="O145" s="63" t="s">
        <v>1270</v>
      </c>
      <c r="P145" s="89" t="s">
        <v>1271</v>
      </c>
      <c r="Q145" s="64">
        <v>0.1</v>
      </c>
      <c r="R145" s="2">
        <v>44501</v>
      </c>
      <c r="S145" s="2" t="s">
        <v>1272</v>
      </c>
      <c r="T145" s="64">
        <v>0</v>
      </c>
      <c r="U145" s="64">
        <v>0</v>
      </c>
      <c r="V145" s="64">
        <v>0</v>
      </c>
      <c r="W145" s="64">
        <v>1</v>
      </c>
      <c r="X145" s="109"/>
      <c r="Y145" s="178">
        <v>0</v>
      </c>
      <c r="Z145" s="523" t="s">
        <v>86</v>
      </c>
      <c r="AA145" s="66" t="s">
        <v>61</v>
      </c>
      <c r="AB145" s="554">
        <v>0</v>
      </c>
      <c r="AC145" s="523" t="s">
        <v>86</v>
      </c>
      <c r="AD145" s="66" t="s">
        <v>61</v>
      </c>
      <c r="AE145" s="542">
        <v>1</v>
      </c>
      <c r="AF145" s="70" t="s">
        <v>1273</v>
      </c>
      <c r="AG145" s="70" t="s">
        <v>1274</v>
      </c>
      <c r="AH145" s="542">
        <v>1</v>
      </c>
      <c r="AI145" s="66" t="s">
        <v>73</v>
      </c>
      <c r="AJ145" s="70" t="s">
        <v>61</v>
      </c>
      <c r="AK145" s="973"/>
      <c r="AL145" s="768"/>
      <c r="AM145" s="768"/>
      <c r="AN145" s="769"/>
      <c r="AO145" s="769"/>
      <c r="AP145" s="1013"/>
      <c r="AQ145" s="769"/>
      <c r="AR145" s="109"/>
      <c r="AS145" s="748"/>
      <c r="AT145" s="748"/>
      <c r="AU145" s="748"/>
      <c r="AV145" s="748"/>
      <c r="AW145" s="748"/>
      <c r="AX145" s="748"/>
      <c r="AY145" s="747"/>
      <c r="AZ145" s="749"/>
      <c r="BA145" s="749"/>
      <c r="BB145" s="749"/>
      <c r="BD145" s="632" t="s">
        <v>81</v>
      </c>
      <c r="BE145" s="611" t="s">
        <v>302</v>
      </c>
      <c r="BF145" s="1139"/>
    </row>
    <row r="146" spans="2:58" ht="101.25">
      <c r="B146" s="1133"/>
      <c r="C146" s="698"/>
      <c r="D146" s="698"/>
      <c r="E146" s="936" t="s">
        <v>109</v>
      </c>
      <c r="F146" s="936" t="s">
        <v>362</v>
      </c>
      <c r="G146" s="936"/>
      <c r="H146" s="936" t="s">
        <v>1220</v>
      </c>
      <c r="I146" s="936" t="s">
        <v>1251</v>
      </c>
      <c r="J146" s="936" t="s">
        <v>1143</v>
      </c>
      <c r="K146" s="936" t="s">
        <v>111</v>
      </c>
      <c r="L146" s="130"/>
      <c r="M146" s="1101"/>
      <c r="N146" s="65" t="s">
        <v>141</v>
      </c>
      <c r="O146" s="63" t="s">
        <v>1275</v>
      </c>
      <c r="P146" s="89" t="s">
        <v>1276</v>
      </c>
      <c r="Q146" s="64">
        <v>0.1</v>
      </c>
      <c r="R146" s="2">
        <v>44531</v>
      </c>
      <c r="S146" s="2">
        <v>44561</v>
      </c>
      <c r="T146" s="64">
        <v>0</v>
      </c>
      <c r="U146" s="64">
        <v>0</v>
      </c>
      <c r="V146" s="64">
        <v>0</v>
      </c>
      <c r="W146" s="64">
        <v>1</v>
      </c>
      <c r="X146" s="109"/>
      <c r="Y146" s="178">
        <v>0</v>
      </c>
      <c r="Z146" s="523" t="s">
        <v>86</v>
      </c>
      <c r="AA146" s="66" t="s">
        <v>61</v>
      </c>
      <c r="AB146" s="554">
        <v>0</v>
      </c>
      <c r="AC146" s="523" t="s">
        <v>86</v>
      </c>
      <c r="AD146" s="66" t="s">
        <v>61</v>
      </c>
      <c r="AE146" s="542">
        <v>1</v>
      </c>
      <c r="AF146" s="70" t="s">
        <v>1277</v>
      </c>
      <c r="AG146" s="70" t="s">
        <v>1278</v>
      </c>
      <c r="AH146" s="542">
        <v>1</v>
      </c>
      <c r="AI146" s="66" t="s">
        <v>73</v>
      </c>
      <c r="AJ146" s="70" t="s">
        <v>61</v>
      </c>
      <c r="AK146" s="974"/>
      <c r="AL146" s="768"/>
      <c r="AM146" s="768"/>
      <c r="AN146" s="769"/>
      <c r="AO146" s="769"/>
      <c r="AP146" s="1014"/>
      <c r="AQ146" s="769"/>
      <c r="AR146" s="109"/>
      <c r="AS146" s="748"/>
      <c r="AT146" s="748"/>
      <c r="AU146" s="748"/>
      <c r="AV146" s="748"/>
      <c r="AW146" s="748"/>
      <c r="AX146" s="748"/>
      <c r="AY146" s="747"/>
      <c r="AZ146" s="749"/>
      <c r="BA146" s="749"/>
      <c r="BB146" s="749"/>
      <c r="BD146" s="632" t="s">
        <v>81</v>
      </c>
      <c r="BE146" s="611" t="s">
        <v>302</v>
      </c>
      <c r="BF146" s="1139"/>
    </row>
    <row r="147" spans="2:58" ht="141.75">
      <c r="B147" s="1133"/>
      <c r="C147" s="699" t="s">
        <v>1112</v>
      </c>
      <c r="D147" s="699" t="s">
        <v>1279</v>
      </c>
      <c r="E147" s="935" t="s">
        <v>109</v>
      </c>
      <c r="F147" s="935" t="s">
        <v>362</v>
      </c>
      <c r="G147" s="935" t="s">
        <v>1280</v>
      </c>
      <c r="H147" s="935" t="s">
        <v>1220</v>
      </c>
      <c r="I147" s="935" t="s">
        <v>1281</v>
      </c>
      <c r="J147" s="935" t="s">
        <v>1143</v>
      </c>
      <c r="K147" s="935" t="s">
        <v>111</v>
      </c>
      <c r="L147" s="130"/>
      <c r="M147" s="1099" t="s">
        <v>1282</v>
      </c>
      <c r="N147" s="68" t="s">
        <v>141</v>
      </c>
      <c r="O147" s="591" t="s">
        <v>1283</v>
      </c>
      <c r="P147" s="589" t="s">
        <v>1284</v>
      </c>
      <c r="Q147" s="67">
        <v>0.3</v>
      </c>
      <c r="R147" s="4">
        <v>44229</v>
      </c>
      <c r="S147" s="4">
        <v>44560</v>
      </c>
      <c r="T147" s="67">
        <v>0.18</v>
      </c>
      <c r="U147" s="67">
        <v>0.46</v>
      </c>
      <c r="V147" s="67">
        <v>0.73</v>
      </c>
      <c r="W147" s="67">
        <v>1</v>
      </c>
      <c r="X147" s="109"/>
      <c r="Y147" s="178">
        <v>0.18</v>
      </c>
      <c r="Z147" s="69" t="s">
        <v>1285</v>
      </c>
      <c r="AA147" s="69" t="s">
        <v>1286</v>
      </c>
      <c r="AB147" s="554">
        <v>0.46</v>
      </c>
      <c r="AC147" s="69" t="s">
        <v>1287</v>
      </c>
      <c r="AD147" s="69" t="s">
        <v>1288</v>
      </c>
      <c r="AE147" s="185">
        <v>0.73</v>
      </c>
      <c r="AF147" s="71" t="s">
        <v>1289</v>
      </c>
      <c r="AG147" s="71" t="s">
        <v>1290</v>
      </c>
      <c r="AH147" s="185">
        <v>1</v>
      </c>
      <c r="AI147" s="71" t="s">
        <v>1291</v>
      </c>
      <c r="AJ147" s="71" t="s">
        <v>1292</v>
      </c>
      <c r="AK147" s="972">
        <f>SUMPRODUCT(AH147:AH149,Q147:Q149)</f>
        <v>0.99999999999999989</v>
      </c>
      <c r="AL147" s="788" t="s">
        <v>1293</v>
      </c>
      <c r="AM147" s="788" t="s">
        <v>1294</v>
      </c>
      <c r="AN147" s="874" t="s">
        <v>1295</v>
      </c>
      <c r="AO147" s="874" t="s">
        <v>1296</v>
      </c>
      <c r="AP147" s="1009" t="str">
        <f t="shared" si="10"/>
        <v>Terminado</v>
      </c>
      <c r="AQ147" s="874" t="s">
        <v>76</v>
      </c>
      <c r="AR147" s="109"/>
      <c r="AS147" s="730">
        <v>155000000</v>
      </c>
      <c r="AT147" s="730">
        <v>155000000</v>
      </c>
      <c r="AU147" s="730">
        <v>155000000</v>
      </c>
      <c r="AV147" s="730"/>
      <c r="AW147" s="730">
        <v>117107000</v>
      </c>
      <c r="AX147" s="730">
        <v>117107000</v>
      </c>
      <c r="AY147" s="745" t="s">
        <v>521</v>
      </c>
      <c r="AZ147" s="745" t="s">
        <v>523</v>
      </c>
      <c r="BA147" s="745" t="s">
        <v>1231</v>
      </c>
      <c r="BB147" s="745" t="s">
        <v>1231</v>
      </c>
      <c r="BD147" s="632" t="s">
        <v>81</v>
      </c>
      <c r="BE147" s="611" t="s">
        <v>302</v>
      </c>
      <c r="BF147" s="1139" t="s">
        <v>1297</v>
      </c>
    </row>
    <row r="148" spans="2:58" ht="81">
      <c r="B148" s="1133"/>
      <c r="C148" s="699"/>
      <c r="D148" s="699"/>
      <c r="E148" s="935" t="s">
        <v>109</v>
      </c>
      <c r="F148" s="935" t="s">
        <v>362</v>
      </c>
      <c r="G148" s="935"/>
      <c r="H148" s="935" t="s">
        <v>1220</v>
      </c>
      <c r="I148" s="935" t="s">
        <v>1281</v>
      </c>
      <c r="J148" s="935" t="s">
        <v>1143</v>
      </c>
      <c r="K148" s="935" t="s">
        <v>111</v>
      </c>
      <c r="L148" s="130"/>
      <c r="M148" s="1099"/>
      <c r="N148" s="68" t="s">
        <v>141</v>
      </c>
      <c r="O148" s="591" t="s">
        <v>1298</v>
      </c>
      <c r="P148" s="589" t="s">
        <v>1299</v>
      </c>
      <c r="Q148" s="67">
        <v>0.35</v>
      </c>
      <c r="R148" s="4">
        <v>44287</v>
      </c>
      <c r="S148" s="4">
        <v>44560</v>
      </c>
      <c r="T148" s="67">
        <v>0</v>
      </c>
      <c r="U148" s="67">
        <v>0.5</v>
      </c>
      <c r="V148" s="67">
        <v>0.5</v>
      </c>
      <c r="W148" s="67">
        <v>1</v>
      </c>
      <c r="X148" s="109"/>
      <c r="Y148" s="178">
        <v>0</v>
      </c>
      <c r="Z148" s="524" t="s">
        <v>86</v>
      </c>
      <c r="AA148" s="524" t="s">
        <v>61</v>
      </c>
      <c r="AB148" s="554">
        <v>0.5</v>
      </c>
      <c r="AC148" s="69" t="s">
        <v>1300</v>
      </c>
      <c r="AD148" s="69" t="s">
        <v>1301</v>
      </c>
      <c r="AE148" s="185">
        <v>0.5</v>
      </c>
      <c r="AF148" s="524" t="s">
        <v>86</v>
      </c>
      <c r="AG148" s="69" t="s">
        <v>61</v>
      </c>
      <c r="AH148" s="185">
        <v>1</v>
      </c>
      <c r="AI148" s="71" t="s">
        <v>1302</v>
      </c>
      <c r="AJ148" s="71" t="s">
        <v>1303</v>
      </c>
      <c r="AK148" s="973"/>
      <c r="AL148" s="788"/>
      <c r="AM148" s="788"/>
      <c r="AN148" s="874"/>
      <c r="AO148" s="874"/>
      <c r="AP148" s="1010" t="str">
        <f t="shared" ref="AP148:AP211" si="13">IF(AK148&lt;1%,"Sin iniciar",IF(AK148=100%,"Terminado","En gestión"))</f>
        <v>Sin iniciar</v>
      </c>
      <c r="AQ148" s="874"/>
      <c r="AR148" s="109"/>
      <c r="AS148" s="730"/>
      <c r="AT148" s="730"/>
      <c r="AU148" s="730"/>
      <c r="AV148" s="730"/>
      <c r="AW148" s="730"/>
      <c r="AX148" s="730"/>
      <c r="AY148" s="745"/>
      <c r="AZ148" s="745"/>
      <c r="BA148" s="745"/>
      <c r="BB148" s="745"/>
      <c r="BD148" s="632" t="s">
        <v>81</v>
      </c>
      <c r="BE148" s="611" t="s">
        <v>302</v>
      </c>
      <c r="BF148" s="1139"/>
    </row>
    <row r="149" spans="2:58" ht="101.25">
      <c r="B149" s="1133"/>
      <c r="C149" s="699"/>
      <c r="D149" s="699"/>
      <c r="E149" s="935" t="s">
        <v>109</v>
      </c>
      <c r="F149" s="935" t="s">
        <v>362</v>
      </c>
      <c r="G149" s="935"/>
      <c r="H149" s="935" t="s">
        <v>1220</v>
      </c>
      <c r="I149" s="935" t="s">
        <v>1281</v>
      </c>
      <c r="J149" s="935" t="s">
        <v>1143</v>
      </c>
      <c r="K149" s="935" t="s">
        <v>111</v>
      </c>
      <c r="L149" s="130"/>
      <c r="M149" s="1099"/>
      <c r="N149" s="68" t="s">
        <v>141</v>
      </c>
      <c r="O149" s="591" t="s">
        <v>1304</v>
      </c>
      <c r="P149" s="589" t="s">
        <v>1305</v>
      </c>
      <c r="Q149" s="67">
        <v>0.35</v>
      </c>
      <c r="R149" s="4">
        <v>44287</v>
      </c>
      <c r="S149" s="4">
        <v>44560</v>
      </c>
      <c r="T149" s="67">
        <v>0</v>
      </c>
      <c r="U149" s="67">
        <v>0.5</v>
      </c>
      <c r="V149" s="67">
        <v>0.5</v>
      </c>
      <c r="W149" s="67">
        <v>1</v>
      </c>
      <c r="X149" s="109"/>
      <c r="Y149" s="178">
        <v>0</v>
      </c>
      <c r="Z149" s="524" t="s">
        <v>86</v>
      </c>
      <c r="AA149" s="524" t="s">
        <v>61</v>
      </c>
      <c r="AB149" s="554">
        <v>0.5</v>
      </c>
      <c r="AC149" s="69" t="s">
        <v>1306</v>
      </c>
      <c r="AD149" s="69" t="s">
        <v>1307</v>
      </c>
      <c r="AE149" s="185">
        <v>0.5</v>
      </c>
      <c r="AF149" s="524" t="s">
        <v>86</v>
      </c>
      <c r="AG149" s="69" t="s">
        <v>61</v>
      </c>
      <c r="AH149" s="185">
        <v>1</v>
      </c>
      <c r="AI149" s="71" t="s">
        <v>1308</v>
      </c>
      <c r="AJ149" s="71" t="s">
        <v>1309</v>
      </c>
      <c r="AK149" s="974"/>
      <c r="AL149" s="788"/>
      <c r="AM149" s="788"/>
      <c r="AN149" s="874"/>
      <c r="AO149" s="874"/>
      <c r="AP149" s="1011" t="str">
        <f t="shared" si="13"/>
        <v>Sin iniciar</v>
      </c>
      <c r="AQ149" s="874"/>
      <c r="AR149" s="109"/>
      <c r="AS149" s="730"/>
      <c r="AT149" s="730"/>
      <c r="AU149" s="730"/>
      <c r="AV149" s="730"/>
      <c r="AW149" s="730"/>
      <c r="AX149" s="730"/>
      <c r="AY149" s="745"/>
      <c r="AZ149" s="745"/>
      <c r="BA149" s="745"/>
      <c r="BB149" s="745"/>
      <c r="BD149" s="632" t="s">
        <v>81</v>
      </c>
      <c r="BE149" s="611" t="s">
        <v>302</v>
      </c>
      <c r="BF149" s="1139"/>
    </row>
    <row r="150" spans="2:58" ht="162">
      <c r="B150" s="1133"/>
      <c r="C150" s="698" t="s">
        <v>1112</v>
      </c>
      <c r="D150" s="698" t="s">
        <v>1310</v>
      </c>
      <c r="E150" s="936" t="s">
        <v>109</v>
      </c>
      <c r="F150" s="936" t="s">
        <v>362</v>
      </c>
      <c r="G150" s="936" t="s">
        <v>1311</v>
      </c>
      <c r="H150" s="936" t="s">
        <v>1220</v>
      </c>
      <c r="I150" s="936" t="s">
        <v>61</v>
      </c>
      <c r="J150" s="936" t="s">
        <v>1143</v>
      </c>
      <c r="K150" s="936" t="s">
        <v>111</v>
      </c>
      <c r="L150" s="130"/>
      <c r="M150" s="1101" t="s">
        <v>1312</v>
      </c>
      <c r="N150" s="65" t="s">
        <v>141</v>
      </c>
      <c r="O150" s="63" t="s">
        <v>1313</v>
      </c>
      <c r="P150" s="89" t="s">
        <v>1314</v>
      </c>
      <c r="Q150" s="16">
        <v>0.1</v>
      </c>
      <c r="R150" s="2">
        <v>44200</v>
      </c>
      <c r="S150" s="2" t="s">
        <v>1315</v>
      </c>
      <c r="T150" s="603">
        <v>1</v>
      </c>
      <c r="U150" s="603">
        <v>1</v>
      </c>
      <c r="V150" s="603">
        <v>1</v>
      </c>
      <c r="W150" s="603">
        <v>1</v>
      </c>
      <c r="X150" s="113"/>
      <c r="Y150" s="178">
        <v>1</v>
      </c>
      <c r="Z150" s="66" t="s">
        <v>1316</v>
      </c>
      <c r="AA150" s="66" t="s">
        <v>1317</v>
      </c>
      <c r="AB150" s="554">
        <v>1</v>
      </c>
      <c r="AC150" s="66" t="s">
        <v>73</v>
      </c>
      <c r="AD150" s="58" t="s">
        <v>61</v>
      </c>
      <c r="AE150" s="185">
        <v>1</v>
      </c>
      <c r="AF150" s="66" t="s">
        <v>73</v>
      </c>
      <c r="AG150" s="70" t="s">
        <v>61</v>
      </c>
      <c r="AH150" s="185">
        <v>1</v>
      </c>
      <c r="AI150" s="66" t="s">
        <v>73</v>
      </c>
      <c r="AJ150" s="58" t="s">
        <v>61</v>
      </c>
      <c r="AK150" s="972">
        <f>SUMPRODUCT(AH150:AH152,Q150:Q152)</f>
        <v>1</v>
      </c>
      <c r="AL150" s="768" t="s">
        <v>1318</v>
      </c>
      <c r="AM150" s="768" t="s">
        <v>1319</v>
      </c>
      <c r="AN150" s="975" t="s">
        <v>1264</v>
      </c>
      <c r="AO150" s="975" t="s">
        <v>1264</v>
      </c>
      <c r="AP150" s="1009" t="str">
        <f t="shared" si="13"/>
        <v>Terminado</v>
      </c>
      <c r="AQ150" s="769" t="s">
        <v>76</v>
      </c>
      <c r="AR150" s="113"/>
      <c r="AS150" s="746">
        <v>22141196</v>
      </c>
      <c r="AT150" s="746">
        <v>22141196</v>
      </c>
      <c r="AU150" s="746">
        <v>22141196</v>
      </c>
      <c r="AV150" s="746">
        <v>30611787.29211</v>
      </c>
      <c r="AW150" s="746">
        <v>30611787</v>
      </c>
      <c r="AX150" s="746">
        <v>30611787</v>
      </c>
      <c r="AY150" s="747" t="s">
        <v>521</v>
      </c>
      <c r="AZ150" s="747" t="s">
        <v>522</v>
      </c>
      <c r="BA150" s="747" t="s">
        <v>523</v>
      </c>
      <c r="BB150" s="747" t="s">
        <v>1320</v>
      </c>
      <c r="BD150" s="632" t="s">
        <v>81</v>
      </c>
      <c r="BE150" s="611" t="s">
        <v>570</v>
      </c>
      <c r="BF150" s="1139" t="s">
        <v>1321</v>
      </c>
    </row>
    <row r="151" spans="2:58" ht="81">
      <c r="B151" s="1133"/>
      <c r="C151" s="698"/>
      <c r="D151" s="698"/>
      <c r="E151" s="936" t="s">
        <v>109</v>
      </c>
      <c r="F151" s="936" t="s">
        <v>362</v>
      </c>
      <c r="G151" s="936"/>
      <c r="H151" s="936" t="s">
        <v>1220</v>
      </c>
      <c r="I151" s="936" t="s">
        <v>61</v>
      </c>
      <c r="J151" s="936" t="s">
        <v>1143</v>
      </c>
      <c r="K151" s="936" t="s">
        <v>111</v>
      </c>
      <c r="L151" s="130"/>
      <c r="M151" s="1101"/>
      <c r="N151" s="65" t="s">
        <v>141</v>
      </c>
      <c r="O151" s="63" t="s">
        <v>1322</v>
      </c>
      <c r="P151" s="89" t="s">
        <v>1323</v>
      </c>
      <c r="Q151" s="16">
        <v>0.1</v>
      </c>
      <c r="R151" s="2">
        <v>44228</v>
      </c>
      <c r="S151" s="2">
        <v>44255</v>
      </c>
      <c r="T151" s="603">
        <v>1</v>
      </c>
      <c r="U151" s="603">
        <v>1</v>
      </c>
      <c r="V151" s="603">
        <v>1</v>
      </c>
      <c r="W151" s="603">
        <v>1</v>
      </c>
      <c r="X151" s="113"/>
      <c r="Y151" s="178">
        <v>1</v>
      </c>
      <c r="Z151" s="66" t="s">
        <v>1324</v>
      </c>
      <c r="AA151" s="66" t="s">
        <v>1317</v>
      </c>
      <c r="AB151" s="554">
        <v>1</v>
      </c>
      <c r="AC151" s="66" t="s">
        <v>73</v>
      </c>
      <c r="AD151" s="58" t="s">
        <v>61</v>
      </c>
      <c r="AE151" s="185">
        <v>1</v>
      </c>
      <c r="AF151" s="66" t="s">
        <v>73</v>
      </c>
      <c r="AG151" s="70" t="s">
        <v>61</v>
      </c>
      <c r="AH151" s="185">
        <v>1</v>
      </c>
      <c r="AI151" s="66" t="s">
        <v>73</v>
      </c>
      <c r="AJ151" s="58" t="s">
        <v>61</v>
      </c>
      <c r="AK151" s="973"/>
      <c r="AL151" s="724"/>
      <c r="AM151" s="724"/>
      <c r="AN151" s="975"/>
      <c r="AO151" s="975"/>
      <c r="AP151" s="1010" t="str">
        <f t="shared" si="13"/>
        <v>Sin iniciar</v>
      </c>
      <c r="AQ151" s="975"/>
      <c r="AR151" s="113"/>
      <c r="AS151" s="746"/>
      <c r="AT151" s="746"/>
      <c r="AU151" s="746"/>
      <c r="AV151" s="746"/>
      <c r="AW151" s="746"/>
      <c r="AX151" s="746"/>
      <c r="AY151" s="747"/>
      <c r="AZ151" s="747"/>
      <c r="BA151" s="747"/>
      <c r="BB151" s="747"/>
      <c r="BD151" s="632" t="s">
        <v>81</v>
      </c>
      <c r="BE151" s="611" t="s">
        <v>570</v>
      </c>
      <c r="BF151" s="1139"/>
    </row>
    <row r="152" spans="2:58" ht="162">
      <c r="B152" s="1133"/>
      <c r="C152" s="698"/>
      <c r="D152" s="698"/>
      <c r="E152" s="936" t="s">
        <v>109</v>
      </c>
      <c r="F152" s="936" t="s">
        <v>362</v>
      </c>
      <c r="G152" s="936"/>
      <c r="H152" s="936" t="s">
        <v>1220</v>
      </c>
      <c r="I152" s="936" t="s">
        <v>61</v>
      </c>
      <c r="J152" s="936" t="s">
        <v>1143</v>
      </c>
      <c r="K152" s="936" t="s">
        <v>111</v>
      </c>
      <c r="L152" s="130"/>
      <c r="M152" s="1101"/>
      <c r="N152" s="65" t="s">
        <v>141</v>
      </c>
      <c r="O152" s="63" t="s">
        <v>1325</v>
      </c>
      <c r="P152" s="89" t="s">
        <v>1326</v>
      </c>
      <c r="Q152" s="16">
        <v>0.8</v>
      </c>
      <c r="R152" s="2">
        <v>44256</v>
      </c>
      <c r="S152" s="2">
        <v>44377</v>
      </c>
      <c r="T152" s="603">
        <v>0</v>
      </c>
      <c r="U152" s="603">
        <v>1</v>
      </c>
      <c r="V152" s="603">
        <v>1</v>
      </c>
      <c r="W152" s="603">
        <v>1</v>
      </c>
      <c r="X152" s="113"/>
      <c r="Y152" s="178">
        <v>0.25</v>
      </c>
      <c r="Z152" s="525" t="s">
        <v>1327</v>
      </c>
      <c r="AA152" s="66" t="s">
        <v>1328</v>
      </c>
      <c r="AB152" s="554">
        <v>1</v>
      </c>
      <c r="AC152" s="525" t="s">
        <v>1329</v>
      </c>
      <c r="AD152" s="66" t="s">
        <v>1330</v>
      </c>
      <c r="AE152" s="185">
        <v>1</v>
      </c>
      <c r="AF152" s="66" t="s">
        <v>73</v>
      </c>
      <c r="AG152" s="70" t="s">
        <v>61</v>
      </c>
      <c r="AH152" s="185">
        <v>1</v>
      </c>
      <c r="AI152" s="66" t="s">
        <v>73</v>
      </c>
      <c r="AJ152" s="58" t="s">
        <v>61</v>
      </c>
      <c r="AK152" s="974"/>
      <c r="AL152" s="724"/>
      <c r="AM152" s="724"/>
      <c r="AN152" s="975"/>
      <c r="AO152" s="975"/>
      <c r="AP152" s="1011" t="str">
        <f t="shared" si="13"/>
        <v>Sin iniciar</v>
      </c>
      <c r="AQ152" s="975"/>
      <c r="AR152" s="113"/>
      <c r="AS152" s="746"/>
      <c r="AT152" s="746"/>
      <c r="AU152" s="746"/>
      <c r="AV152" s="746"/>
      <c r="AW152" s="746"/>
      <c r="AX152" s="746"/>
      <c r="AY152" s="747"/>
      <c r="AZ152" s="747"/>
      <c r="BA152" s="747"/>
      <c r="BB152" s="747"/>
      <c r="BD152" s="632" t="s">
        <v>81</v>
      </c>
      <c r="BE152" s="611" t="s">
        <v>570</v>
      </c>
      <c r="BF152" s="1139"/>
    </row>
    <row r="153" spans="2:58" ht="81">
      <c r="B153" s="1133"/>
      <c r="C153" s="699" t="s">
        <v>1112</v>
      </c>
      <c r="D153" s="699" t="s">
        <v>1331</v>
      </c>
      <c r="E153" s="935" t="s">
        <v>1332</v>
      </c>
      <c r="F153" s="935" t="s">
        <v>362</v>
      </c>
      <c r="G153" s="935" t="s">
        <v>1333</v>
      </c>
      <c r="H153" s="935" t="s">
        <v>1220</v>
      </c>
      <c r="I153" s="935" t="s">
        <v>61</v>
      </c>
      <c r="J153" s="935" t="s">
        <v>1143</v>
      </c>
      <c r="K153" s="935" t="s">
        <v>111</v>
      </c>
      <c r="L153" s="130"/>
      <c r="M153" s="1099" t="s">
        <v>1334</v>
      </c>
      <c r="N153" s="68" t="s">
        <v>141</v>
      </c>
      <c r="O153" s="591" t="s">
        <v>1335</v>
      </c>
      <c r="P153" s="589" t="s">
        <v>1336</v>
      </c>
      <c r="Q153" s="18">
        <v>0.2</v>
      </c>
      <c r="R153" s="4">
        <v>44211</v>
      </c>
      <c r="S153" s="4">
        <v>44316</v>
      </c>
      <c r="T153" s="602">
        <v>1</v>
      </c>
      <c r="U153" s="602">
        <v>1</v>
      </c>
      <c r="V153" s="602">
        <v>1</v>
      </c>
      <c r="W153" s="602">
        <v>1</v>
      </c>
      <c r="X153" s="113"/>
      <c r="Y153" s="556">
        <v>0.7</v>
      </c>
      <c r="Z153" s="69" t="s">
        <v>1337</v>
      </c>
      <c r="AA153" s="69" t="s">
        <v>1338</v>
      </c>
      <c r="AB153" s="554">
        <v>1</v>
      </c>
      <c r="AC153" s="69" t="s">
        <v>1339</v>
      </c>
      <c r="AD153" s="69" t="s">
        <v>1340</v>
      </c>
      <c r="AE153" s="185">
        <v>1</v>
      </c>
      <c r="AF153" s="71" t="s">
        <v>73</v>
      </c>
      <c r="AG153" s="71" t="s">
        <v>61</v>
      </c>
      <c r="AH153" s="185">
        <v>1</v>
      </c>
      <c r="AI153" s="71" t="s">
        <v>73</v>
      </c>
      <c r="AJ153" s="71" t="s">
        <v>61</v>
      </c>
      <c r="AK153" s="972">
        <f>SUMPRODUCT(AH153:AH156,Q153:Q156)</f>
        <v>1</v>
      </c>
      <c r="AL153" s="788" t="s">
        <v>1341</v>
      </c>
      <c r="AM153" s="788" t="s">
        <v>1342</v>
      </c>
      <c r="AN153" s="874" t="s">
        <v>1343</v>
      </c>
      <c r="AO153" s="937" t="s">
        <v>1344</v>
      </c>
      <c r="AP153" s="982" t="str">
        <f t="shared" si="13"/>
        <v>Terminado</v>
      </c>
      <c r="AQ153" s="874" t="s">
        <v>76</v>
      </c>
      <c r="AR153" s="113"/>
      <c r="AS153" s="729">
        <v>74680024</v>
      </c>
      <c r="AT153" s="729">
        <v>74680024</v>
      </c>
      <c r="AU153" s="729">
        <v>74680024</v>
      </c>
      <c r="AV153" s="729"/>
      <c r="AW153" s="729">
        <v>3852200</v>
      </c>
      <c r="AX153" s="729">
        <v>3852200</v>
      </c>
      <c r="AY153" s="745" t="s">
        <v>521</v>
      </c>
      <c r="AZ153" s="731" t="s">
        <v>522</v>
      </c>
      <c r="BA153" s="731" t="s">
        <v>523</v>
      </c>
      <c r="BB153" s="731" t="s">
        <v>1231</v>
      </c>
      <c r="BD153" s="632" t="s">
        <v>81</v>
      </c>
      <c r="BE153" s="611" t="s">
        <v>570</v>
      </c>
      <c r="BF153" s="1139" t="s">
        <v>1345</v>
      </c>
    </row>
    <row r="154" spans="2:58" ht="101.25">
      <c r="B154" s="1133"/>
      <c r="C154" s="699"/>
      <c r="D154" s="699"/>
      <c r="E154" s="935" t="s">
        <v>1332</v>
      </c>
      <c r="F154" s="935" t="s">
        <v>362</v>
      </c>
      <c r="G154" s="935"/>
      <c r="H154" s="935" t="s">
        <v>1220</v>
      </c>
      <c r="I154" s="935" t="s">
        <v>61</v>
      </c>
      <c r="J154" s="935" t="s">
        <v>1143</v>
      </c>
      <c r="K154" s="935" t="s">
        <v>111</v>
      </c>
      <c r="L154" s="130"/>
      <c r="M154" s="1099"/>
      <c r="N154" s="68" t="s">
        <v>141</v>
      </c>
      <c r="O154" s="591" t="s">
        <v>1346</v>
      </c>
      <c r="P154" s="589" t="s">
        <v>1347</v>
      </c>
      <c r="Q154" s="18">
        <v>0.2</v>
      </c>
      <c r="R154" s="4">
        <v>44317</v>
      </c>
      <c r="S154" s="4">
        <v>44346</v>
      </c>
      <c r="T154" s="602">
        <v>0</v>
      </c>
      <c r="U154" s="602">
        <v>1</v>
      </c>
      <c r="V154" s="602">
        <v>1</v>
      </c>
      <c r="W154" s="602">
        <v>1</v>
      </c>
      <c r="X154" s="113"/>
      <c r="Y154" s="178">
        <v>0</v>
      </c>
      <c r="Z154" s="524" t="s">
        <v>86</v>
      </c>
      <c r="AA154" s="524" t="s">
        <v>61</v>
      </c>
      <c r="AB154" s="554">
        <v>1</v>
      </c>
      <c r="AC154" s="69" t="s">
        <v>1348</v>
      </c>
      <c r="AD154" s="69" t="s">
        <v>1349</v>
      </c>
      <c r="AE154" s="185">
        <v>1</v>
      </c>
      <c r="AF154" s="71" t="s">
        <v>73</v>
      </c>
      <c r="AG154" s="71" t="s">
        <v>61</v>
      </c>
      <c r="AH154" s="185">
        <v>1</v>
      </c>
      <c r="AI154" s="71" t="s">
        <v>73</v>
      </c>
      <c r="AJ154" s="71" t="s">
        <v>61</v>
      </c>
      <c r="AK154" s="973"/>
      <c r="AL154" s="788"/>
      <c r="AM154" s="788"/>
      <c r="AN154" s="874"/>
      <c r="AO154" s="942"/>
      <c r="AP154" s="983"/>
      <c r="AQ154" s="874"/>
      <c r="AR154" s="113"/>
      <c r="AS154" s="729"/>
      <c r="AT154" s="729"/>
      <c r="AU154" s="729"/>
      <c r="AV154" s="729"/>
      <c r="AW154" s="729"/>
      <c r="AX154" s="729"/>
      <c r="AY154" s="745"/>
      <c r="AZ154" s="731"/>
      <c r="BA154" s="731"/>
      <c r="BB154" s="731"/>
      <c r="BD154" s="632" t="s">
        <v>81</v>
      </c>
      <c r="BE154" s="611" t="s">
        <v>570</v>
      </c>
      <c r="BF154" s="1139"/>
    </row>
    <row r="155" spans="2:58" ht="182.25">
      <c r="B155" s="1133"/>
      <c r="C155" s="699"/>
      <c r="D155" s="699"/>
      <c r="E155" s="935" t="s">
        <v>1332</v>
      </c>
      <c r="F155" s="935" t="s">
        <v>362</v>
      </c>
      <c r="G155" s="935"/>
      <c r="H155" s="935" t="s">
        <v>1220</v>
      </c>
      <c r="I155" s="935" t="s">
        <v>61</v>
      </c>
      <c r="J155" s="935" t="s">
        <v>1143</v>
      </c>
      <c r="K155" s="935" t="s">
        <v>111</v>
      </c>
      <c r="L155" s="130"/>
      <c r="M155" s="1099"/>
      <c r="N155" s="68" t="s">
        <v>141</v>
      </c>
      <c r="O155" s="591" t="s">
        <v>1350</v>
      </c>
      <c r="P155" s="589" t="s">
        <v>1351</v>
      </c>
      <c r="Q155" s="18">
        <v>0.4</v>
      </c>
      <c r="R155" s="4">
        <v>44348</v>
      </c>
      <c r="S155" s="4">
        <v>44498</v>
      </c>
      <c r="T155" s="602">
        <v>0</v>
      </c>
      <c r="U155" s="602">
        <v>0.2</v>
      </c>
      <c r="V155" s="602">
        <v>0.8</v>
      </c>
      <c r="W155" s="602">
        <v>1</v>
      </c>
      <c r="X155" s="113"/>
      <c r="Y155" s="178">
        <v>0</v>
      </c>
      <c r="Z155" s="524" t="s">
        <v>86</v>
      </c>
      <c r="AA155" s="524" t="s">
        <v>61</v>
      </c>
      <c r="AB155" s="554">
        <v>0.2</v>
      </c>
      <c r="AC155" s="69" t="s">
        <v>1352</v>
      </c>
      <c r="AD155" s="69" t="s">
        <v>1353</v>
      </c>
      <c r="AE155" s="185">
        <v>0.8</v>
      </c>
      <c r="AF155" s="71" t="s">
        <v>1354</v>
      </c>
      <c r="AG155" s="71" t="s">
        <v>1355</v>
      </c>
      <c r="AH155" s="185">
        <v>1</v>
      </c>
      <c r="AI155" s="71" t="s">
        <v>1356</v>
      </c>
      <c r="AJ155" s="71" t="s">
        <v>1357</v>
      </c>
      <c r="AK155" s="973"/>
      <c r="AL155" s="788"/>
      <c r="AM155" s="788"/>
      <c r="AN155" s="874"/>
      <c r="AO155" s="942"/>
      <c r="AP155" s="983"/>
      <c r="AQ155" s="874"/>
      <c r="AR155" s="113"/>
      <c r="AS155" s="729"/>
      <c r="AT155" s="729"/>
      <c r="AU155" s="729"/>
      <c r="AV155" s="729"/>
      <c r="AW155" s="729"/>
      <c r="AX155" s="729"/>
      <c r="AY155" s="745"/>
      <c r="AZ155" s="731"/>
      <c r="BA155" s="731"/>
      <c r="BB155" s="731"/>
      <c r="BD155" s="632" t="s">
        <v>81</v>
      </c>
      <c r="BE155" s="611" t="s">
        <v>302</v>
      </c>
      <c r="BF155" s="1139"/>
    </row>
    <row r="156" spans="2:58" ht="81">
      <c r="B156" s="1133"/>
      <c r="C156" s="699"/>
      <c r="D156" s="699"/>
      <c r="E156" s="935" t="s">
        <v>1332</v>
      </c>
      <c r="F156" s="935" t="s">
        <v>362</v>
      </c>
      <c r="G156" s="935"/>
      <c r="H156" s="935" t="s">
        <v>1220</v>
      </c>
      <c r="I156" s="935" t="s">
        <v>61</v>
      </c>
      <c r="J156" s="935" t="s">
        <v>1143</v>
      </c>
      <c r="K156" s="935" t="s">
        <v>111</v>
      </c>
      <c r="L156" s="130"/>
      <c r="M156" s="1099"/>
      <c r="N156" s="68" t="s">
        <v>141</v>
      </c>
      <c r="O156" s="591" t="s">
        <v>1358</v>
      </c>
      <c r="P156" s="589" t="s">
        <v>1359</v>
      </c>
      <c r="Q156" s="18">
        <v>0.2</v>
      </c>
      <c r="R156" s="4">
        <v>44502</v>
      </c>
      <c r="S156" s="4">
        <v>44545</v>
      </c>
      <c r="T156" s="602">
        <v>0</v>
      </c>
      <c r="U156" s="602">
        <v>0</v>
      </c>
      <c r="V156" s="602">
        <v>0</v>
      </c>
      <c r="W156" s="602">
        <v>1</v>
      </c>
      <c r="X156" s="113"/>
      <c r="Y156" s="178">
        <v>0</v>
      </c>
      <c r="Z156" s="524" t="s">
        <v>86</v>
      </c>
      <c r="AA156" s="524" t="s">
        <v>61</v>
      </c>
      <c r="AB156" s="554">
        <v>0</v>
      </c>
      <c r="AC156" s="524" t="s">
        <v>86</v>
      </c>
      <c r="AD156" s="524" t="s">
        <v>61</v>
      </c>
      <c r="AE156" s="185">
        <v>0</v>
      </c>
      <c r="AF156" s="524" t="s">
        <v>86</v>
      </c>
      <c r="AG156" s="69" t="s">
        <v>61</v>
      </c>
      <c r="AH156" s="185">
        <v>1</v>
      </c>
      <c r="AI156" s="71" t="s">
        <v>1360</v>
      </c>
      <c r="AJ156" s="71" t="s">
        <v>1361</v>
      </c>
      <c r="AK156" s="974"/>
      <c r="AL156" s="788"/>
      <c r="AM156" s="788"/>
      <c r="AN156" s="874"/>
      <c r="AO156" s="938"/>
      <c r="AP156" s="984"/>
      <c r="AQ156" s="874"/>
      <c r="AR156" s="113"/>
      <c r="AS156" s="729"/>
      <c r="AT156" s="729"/>
      <c r="AU156" s="729"/>
      <c r="AV156" s="729"/>
      <c r="AW156" s="729"/>
      <c r="AX156" s="729"/>
      <c r="AY156" s="745"/>
      <c r="AZ156" s="731"/>
      <c r="BA156" s="731"/>
      <c r="BB156" s="731"/>
      <c r="BD156" s="632" t="s">
        <v>81</v>
      </c>
      <c r="BE156" s="611" t="s">
        <v>302</v>
      </c>
      <c r="BF156" s="1139"/>
    </row>
    <row r="157" spans="2:58" ht="81">
      <c r="B157" s="1133" t="s">
        <v>1362</v>
      </c>
      <c r="C157" s="706" t="s">
        <v>1362</v>
      </c>
      <c r="D157" s="706" t="s">
        <v>1363</v>
      </c>
      <c r="E157" s="936" t="s">
        <v>545</v>
      </c>
      <c r="F157" s="936" t="s">
        <v>362</v>
      </c>
      <c r="G157" s="936" t="s">
        <v>1364</v>
      </c>
      <c r="H157" s="936" t="s">
        <v>61</v>
      </c>
      <c r="I157" s="936" t="s">
        <v>61</v>
      </c>
      <c r="J157" s="936" t="s">
        <v>620</v>
      </c>
      <c r="K157" s="936" t="s">
        <v>111</v>
      </c>
      <c r="L157" s="130"/>
      <c r="M157" s="1101" t="s">
        <v>1365</v>
      </c>
      <c r="N157" s="65" t="s">
        <v>141</v>
      </c>
      <c r="O157" s="63" t="s">
        <v>1366</v>
      </c>
      <c r="P157" s="89" t="s">
        <v>1367</v>
      </c>
      <c r="Q157" s="64">
        <v>0.35</v>
      </c>
      <c r="R157" s="2">
        <v>44201</v>
      </c>
      <c r="S157" s="2">
        <v>44270</v>
      </c>
      <c r="T157" s="64">
        <v>1</v>
      </c>
      <c r="U157" s="64">
        <v>1</v>
      </c>
      <c r="V157" s="64">
        <v>1</v>
      </c>
      <c r="W157" s="64">
        <v>1</v>
      </c>
      <c r="X157" s="109"/>
      <c r="Y157" s="178">
        <v>0</v>
      </c>
      <c r="Z157" s="66" t="s">
        <v>1368</v>
      </c>
      <c r="AA157" s="66" t="s">
        <v>61</v>
      </c>
      <c r="AB157" s="554">
        <v>1</v>
      </c>
      <c r="AC157" s="66" t="s">
        <v>1369</v>
      </c>
      <c r="AD157" s="523" t="s">
        <v>1370</v>
      </c>
      <c r="AE157" s="185">
        <v>1</v>
      </c>
      <c r="AF157" s="70" t="s">
        <v>1371</v>
      </c>
      <c r="AG157" s="70" t="s">
        <v>1372</v>
      </c>
      <c r="AH157" s="185">
        <v>1</v>
      </c>
      <c r="AI157" s="179" t="s">
        <v>1373</v>
      </c>
      <c r="AJ157" s="179" t="s">
        <v>1374</v>
      </c>
      <c r="AK157" s="972">
        <f>SUMPRODUCT(AH157:AH159,Q157:Q159)</f>
        <v>0.99999999999999989</v>
      </c>
      <c r="AL157" s="768" t="s">
        <v>1375</v>
      </c>
      <c r="AM157" s="768" t="s">
        <v>1376</v>
      </c>
      <c r="AN157" s="975" t="s">
        <v>1377</v>
      </c>
      <c r="AO157" s="769" t="s">
        <v>1378</v>
      </c>
      <c r="AP157" s="1009" t="str">
        <f t="shared" si="13"/>
        <v>Terminado</v>
      </c>
      <c r="AQ157" s="769" t="s">
        <v>76</v>
      </c>
      <c r="AR157" s="109"/>
      <c r="AS157" s="728">
        <v>85000000</v>
      </c>
      <c r="AT157" s="728">
        <v>85000000</v>
      </c>
      <c r="AU157" s="728">
        <v>85000000</v>
      </c>
      <c r="AV157" s="728">
        <v>50750000</v>
      </c>
      <c r="AW157" s="728">
        <v>50750000</v>
      </c>
      <c r="AX157" s="728">
        <v>50750000</v>
      </c>
      <c r="AY157" s="743" t="s">
        <v>1379</v>
      </c>
      <c r="AZ157" s="728" t="s">
        <v>522</v>
      </c>
      <c r="BA157" s="728" t="s">
        <v>523</v>
      </c>
      <c r="BB157" s="743" t="s">
        <v>1380</v>
      </c>
      <c r="BD157" s="632" t="s">
        <v>81</v>
      </c>
      <c r="BE157" s="611" t="s">
        <v>258</v>
      </c>
      <c r="BF157" s="1139" t="s">
        <v>1381</v>
      </c>
    </row>
    <row r="158" spans="2:58" ht="101.25">
      <c r="B158" s="1133"/>
      <c r="C158" s="706"/>
      <c r="D158" s="706"/>
      <c r="E158" s="936" t="s">
        <v>545</v>
      </c>
      <c r="F158" s="936" t="s">
        <v>362</v>
      </c>
      <c r="G158" s="936"/>
      <c r="H158" s="936" t="s">
        <v>61</v>
      </c>
      <c r="I158" s="936" t="s">
        <v>61</v>
      </c>
      <c r="J158" s="936" t="s">
        <v>620</v>
      </c>
      <c r="K158" s="936" t="s">
        <v>111</v>
      </c>
      <c r="L158" s="130"/>
      <c r="M158" s="1101"/>
      <c r="N158" s="65" t="s">
        <v>141</v>
      </c>
      <c r="O158" s="63" t="s">
        <v>1382</v>
      </c>
      <c r="P158" s="89" t="s">
        <v>1383</v>
      </c>
      <c r="Q158" s="64">
        <v>0.3</v>
      </c>
      <c r="R158" s="2">
        <v>44271</v>
      </c>
      <c r="S158" s="2">
        <v>44560</v>
      </c>
      <c r="T158" s="64">
        <v>0</v>
      </c>
      <c r="U158" s="64">
        <v>0.33</v>
      </c>
      <c r="V158" s="64">
        <v>0.66</v>
      </c>
      <c r="W158" s="64">
        <v>1</v>
      </c>
      <c r="X158" s="109"/>
      <c r="Y158" s="178">
        <v>0</v>
      </c>
      <c r="Z158" s="66" t="s">
        <v>86</v>
      </c>
      <c r="AA158" s="66" t="s">
        <v>61</v>
      </c>
      <c r="AB158" s="554">
        <v>0.33</v>
      </c>
      <c r="AC158" s="66" t="s">
        <v>1384</v>
      </c>
      <c r="AD158" s="523" t="s">
        <v>1370</v>
      </c>
      <c r="AE158" s="185">
        <v>0.66</v>
      </c>
      <c r="AF158" s="70" t="s">
        <v>1385</v>
      </c>
      <c r="AG158" s="70" t="s">
        <v>1372</v>
      </c>
      <c r="AH158" s="185">
        <v>1</v>
      </c>
      <c r="AI158" s="179" t="s">
        <v>1386</v>
      </c>
      <c r="AJ158" s="179" t="s">
        <v>1387</v>
      </c>
      <c r="AK158" s="973"/>
      <c r="AL158" s="768"/>
      <c r="AM158" s="768"/>
      <c r="AN158" s="975"/>
      <c r="AO158" s="975"/>
      <c r="AP158" s="1010" t="str">
        <f t="shared" si="13"/>
        <v>Sin iniciar</v>
      </c>
      <c r="AQ158" s="975"/>
      <c r="AR158" s="109"/>
      <c r="AS158" s="728"/>
      <c r="AT158" s="728"/>
      <c r="AU158" s="728"/>
      <c r="AV158" s="728"/>
      <c r="AW158" s="728"/>
      <c r="AX158" s="728"/>
      <c r="AY158" s="728"/>
      <c r="AZ158" s="728"/>
      <c r="BA158" s="728"/>
      <c r="BB158" s="728"/>
      <c r="BD158" s="632" t="s">
        <v>81</v>
      </c>
      <c r="BE158" s="611" t="s">
        <v>1388</v>
      </c>
      <c r="BF158" s="1139"/>
    </row>
    <row r="159" spans="2:58" ht="243">
      <c r="B159" s="1133"/>
      <c r="C159" s="706"/>
      <c r="D159" s="706"/>
      <c r="E159" s="936" t="s">
        <v>545</v>
      </c>
      <c r="F159" s="936" t="s">
        <v>362</v>
      </c>
      <c r="G159" s="936"/>
      <c r="H159" s="936" t="s">
        <v>61</v>
      </c>
      <c r="I159" s="936" t="s">
        <v>61</v>
      </c>
      <c r="J159" s="936" t="s">
        <v>620</v>
      </c>
      <c r="K159" s="936" t="s">
        <v>111</v>
      </c>
      <c r="L159" s="130"/>
      <c r="M159" s="1101"/>
      <c r="N159" s="65" t="s">
        <v>141</v>
      </c>
      <c r="O159" s="63" t="s">
        <v>1389</v>
      </c>
      <c r="P159" s="89" t="s">
        <v>1390</v>
      </c>
      <c r="Q159" s="64">
        <v>0.35</v>
      </c>
      <c r="R159" s="2">
        <v>44201</v>
      </c>
      <c r="S159" s="2">
        <v>44560</v>
      </c>
      <c r="T159" s="64">
        <v>0.25</v>
      </c>
      <c r="U159" s="64">
        <v>0.5</v>
      </c>
      <c r="V159" s="64">
        <v>0.75</v>
      </c>
      <c r="W159" s="64">
        <v>1</v>
      </c>
      <c r="X159" s="109"/>
      <c r="Y159" s="180">
        <v>0.25</v>
      </c>
      <c r="Z159" s="523" t="s">
        <v>1391</v>
      </c>
      <c r="AA159" s="66" t="s">
        <v>61</v>
      </c>
      <c r="AB159" s="554">
        <v>0.25</v>
      </c>
      <c r="AC159" s="523" t="s">
        <v>1391</v>
      </c>
      <c r="AD159" s="523" t="s">
        <v>1370</v>
      </c>
      <c r="AE159" s="185">
        <v>1</v>
      </c>
      <c r="AF159" s="70" t="s">
        <v>1392</v>
      </c>
      <c r="AG159" s="66" t="s">
        <v>1393</v>
      </c>
      <c r="AH159" s="185">
        <v>1</v>
      </c>
      <c r="AI159" s="70" t="s">
        <v>73</v>
      </c>
      <c r="AJ159" s="70" t="s">
        <v>61</v>
      </c>
      <c r="AK159" s="974"/>
      <c r="AL159" s="768"/>
      <c r="AM159" s="768"/>
      <c r="AN159" s="975"/>
      <c r="AO159" s="975"/>
      <c r="AP159" s="1011" t="str">
        <f t="shared" si="13"/>
        <v>Sin iniciar</v>
      </c>
      <c r="AQ159" s="975"/>
      <c r="AR159" s="109"/>
      <c r="AS159" s="728"/>
      <c r="AT159" s="728"/>
      <c r="AU159" s="728"/>
      <c r="AV159" s="728"/>
      <c r="AW159" s="728"/>
      <c r="AX159" s="728"/>
      <c r="AY159" s="728"/>
      <c r="AZ159" s="728"/>
      <c r="BA159" s="728"/>
      <c r="BB159" s="728"/>
      <c r="BD159" s="632" t="s">
        <v>81</v>
      </c>
      <c r="BE159" s="611" t="s">
        <v>1394</v>
      </c>
      <c r="BF159" s="1139"/>
    </row>
    <row r="160" spans="2:58" ht="202.5">
      <c r="B160" s="1133"/>
      <c r="C160" s="707" t="s">
        <v>1362</v>
      </c>
      <c r="D160" s="707" t="s">
        <v>1395</v>
      </c>
      <c r="E160" s="935" t="s">
        <v>1396</v>
      </c>
      <c r="F160" s="935" t="s">
        <v>59</v>
      </c>
      <c r="G160" s="935" t="s">
        <v>1397</v>
      </c>
      <c r="H160" s="935" t="s">
        <v>61</v>
      </c>
      <c r="I160" s="935" t="s">
        <v>61</v>
      </c>
      <c r="J160" s="935" t="s">
        <v>620</v>
      </c>
      <c r="K160" s="935" t="s">
        <v>111</v>
      </c>
      <c r="L160" s="130"/>
      <c r="M160" s="1099" t="s">
        <v>1398</v>
      </c>
      <c r="N160" s="68" t="s">
        <v>141</v>
      </c>
      <c r="O160" s="591" t="s">
        <v>1399</v>
      </c>
      <c r="P160" s="589" t="s">
        <v>1400</v>
      </c>
      <c r="Q160" s="67">
        <v>0.5</v>
      </c>
      <c r="R160" s="4">
        <v>44201</v>
      </c>
      <c r="S160" s="4">
        <v>44560</v>
      </c>
      <c r="T160" s="67">
        <v>0.25</v>
      </c>
      <c r="U160" s="67">
        <v>0.5</v>
      </c>
      <c r="V160" s="67">
        <v>0.75</v>
      </c>
      <c r="W160" s="67">
        <v>1</v>
      </c>
      <c r="X160" s="109"/>
      <c r="Y160" s="178">
        <v>0.25</v>
      </c>
      <c r="Z160" s="69" t="s">
        <v>1401</v>
      </c>
      <c r="AA160" s="159" t="s">
        <v>1402</v>
      </c>
      <c r="AB160" s="554">
        <v>0.5</v>
      </c>
      <c r="AC160" s="69" t="s">
        <v>1403</v>
      </c>
      <c r="AD160" s="159" t="s">
        <v>1404</v>
      </c>
      <c r="AE160" s="185">
        <v>0.75</v>
      </c>
      <c r="AF160" s="71" t="s">
        <v>1405</v>
      </c>
      <c r="AG160" s="71" t="s">
        <v>1406</v>
      </c>
      <c r="AH160" s="185">
        <v>1</v>
      </c>
      <c r="AI160" s="181" t="s">
        <v>1407</v>
      </c>
      <c r="AJ160" s="182" t="s">
        <v>1408</v>
      </c>
      <c r="AK160" s="1022">
        <f>SUMPRODUCT(AH160:AH161,Q160:Q161)</f>
        <v>1</v>
      </c>
      <c r="AL160" s="788" t="s">
        <v>1409</v>
      </c>
      <c r="AM160" s="788" t="s">
        <v>1410</v>
      </c>
      <c r="AN160" s="999" t="s">
        <v>1377</v>
      </c>
      <c r="AO160" s="874" t="s">
        <v>1411</v>
      </c>
      <c r="AP160" s="1003" t="str">
        <f t="shared" si="13"/>
        <v>Terminado</v>
      </c>
      <c r="AQ160" s="874" t="s">
        <v>76</v>
      </c>
      <c r="AR160" s="109"/>
      <c r="AS160" s="732">
        <v>54000000</v>
      </c>
      <c r="AT160" s="732">
        <v>54000000</v>
      </c>
      <c r="AU160" s="732">
        <f>13500000*3</f>
        <v>40500000</v>
      </c>
      <c r="AV160" s="732">
        <v>173500000</v>
      </c>
      <c r="AW160" s="21">
        <f>+AV160-69000000-10835416</f>
        <v>93664584</v>
      </c>
      <c r="AX160" s="21">
        <v>91000000</v>
      </c>
      <c r="AY160" s="91" t="s">
        <v>521</v>
      </c>
      <c r="AZ160" s="13" t="s">
        <v>522</v>
      </c>
      <c r="BA160" s="86" t="s">
        <v>523</v>
      </c>
      <c r="BB160" s="44" t="s">
        <v>1412</v>
      </c>
      <c r="BD160" s="632" t="s">
        <v>81</v>
      </c>
      <c r="BE160" s="611" t="s">
        <v>1413</v>
      </c>
      <c r="BF160" s="1139" t="s">
        <v>1414</v>
      </c>
    </row>
    <row r="161" spans="2:58" ht="141.75">
      <c r="B161" s="1133"/>
      <c r="C161" s="707"/>
      <c r="D161" s="707"/>
      <c r="E161" s="935" t="s">
        <v>1396</v>
      </c>
      <c r="F161" s="935" t="s">
        <v>59</v>
      </c>
      <c r="G161" s="935"/>
      <c r="H161" s="935" t="s">
        <v>61</v>
      </c>
      <c r="I161" s="935" t="s">
        <v>61</v>
      </c>
      <c r="J161" s="935" t="s">
        <v>620</v>
      </c>
      <c r="K161" s="935" t="s">
        <v>111</v>
      </c>
      <c r="L161" s="130"/>
      <c r="M161" s="1099"/>
      <c r="N161" s="68" t="s">
        <v>141</v>
      </c>
      <c r="O161" s="591" t="s">
        <v>1415</v>
      </c>
      <c r="P161" s="589" t="s">
        <v>1416</v>
      </c>
      <c r="Q161" s="67">
        <v>0.5</v>
      </c>
      <c r="R161" s="4">
        <v>44201</v>
      </c>
      <c r="S161" s="4">
        <v>44560</v>
      </c>
      <c r="T161" s="67">
        <v>0.25</v>
      </c>
      <c r="U161" s="67">
        <v>0.5</v>
      </c>
      <c r="V161" s="67">
        <v>0.75</v>
      </c>
      <c r="W161" s="67">
        <v>1</v>
      </c>
      <c r="X161" s="109"/>
      <c r="Y161" s="178">
        <v>0.25</v>
      </c>
      <c r="Z161" s="69" t="s">
        <v>1417</v>
      </c>
      <c r="AA161" s="183" t="s">
        <v>1418</v>
      </c>
      <c r="AB161" s="554">
        <v>0.5</v>
      </c>
      <c r="AC161" s="69" t="s">
        <v>1419</v>
      </c>
      <c r="AD161" s="184" t="s">
        <v>1420</v>
      </c>
      <c r="AE161" s="185">
        <v>0.75</v>
      </c>
      <c r="AF161" s="71" t="s">
        <v>1421</v>
      </c>
      <c r="AG161" s="71" t="s">
        <v>1406</v>
      </c>
      <c r="AH161" s="185">
        <v>1</v>
      </c>
      <c r="AI161" s="181" t="s">
        <v>1422</v>
      </c>
      <c r="AJ161" s="182" t="s">
        <v>1423</v>
      </c>
      <c r="AK161" s="1022"/>
      <c r="AL161" s="788"/>
      <c r="AM161" s="788"/>
      <c r="AN161" s="999"/>
      <c r="AO161" s="999"/>
      <c r="AP161" s="1003" t="str">
        <f t="shared" si="13"/>
        <v>Sin iniciar</v>
      </c>
      <c r="AQ161" s="999"/>
      <c r="AR161" s="109"/>
      <c r="AS161" s="732"/>
      <c r="AT161" s="732"/>
      <c r="AU161" s="732"/>
      <c r="AV161" s="732"/>
      <c r="AW161" s="21">
        <v>69000000</v>
      </c>
      <c r="AX161" s="93">
        <v>26950000</v>
      </c>
      <c r="AY161" s="91" t="s">
        <v>1424</v>
      </c>
      <c r="AZ161" s="13" t="s">
        <v>1425</v>
      </c>
      <c r="BA161" s="86" t="s">
        <v>1426</v>
      </c>
      <c r="BB161" s="44" t="s">
        <v>1427</v>
      </c>
      <c r="BD161" s="632" t="s">
        <v>81</v>
      </c>
      <c r="BE161" s="611" t="s">
        <v>1428</v>
      </c>
      <c r="BF161" s="1139"/>
    </row>
    <row r="162" spans="2:58" ht="243">
      <c r="B162" s="1133" t="s">
        <v>1429</v>
      </c>
      <c r="C162" s="706" t="s">
        <v>1430</v>
      </c>
      <c r="D162" s="706" t="s">
        <v>1431</v>
      </c>
      <c r="E162" s="936" t="s">
        <v>58</v>
      </c>
      <c r="F162" s="936" t="s">
        <v>362</v>
      </c>
      <c r="G162" s="936" t="s">
        <v>1432</v>
      </c>
      <c r="H162" s="936" t="s">
        <v>61</v>
      </c>
      <c r="I162" s="936" t="s">
        <v>61</v>
      </c>
      <c r="J162" s="936" t="s">
        <v>620</v>
      </c>
      <c r="K162" s="936" t="s">
        <v>414</v>
      </c>
      <c r="L162" s="130"/>
      <c r="M162" s="1101" t="s">
        <v>1433</v>
      </c>
      <c r="N162" s="65" t="s">
        <v>141</v>
      </c>
      <c r="O162" s="63" t="s">
        <v>1434</v>
      </c>
      <c r="P162" s="89" t="s">
        <v>1435</v>
      </c>
      <c r="Q162" s="16">
        <v>0.1</v>
      </c>
      <c r="R162" s="2">
        <v>44197</v>
      </c>
      <c r="S162" s="2">
        <v>44316</v>
      </c>
      <c r="T162" s="603">
        <v>0.75</v>
      </c>
      <c r="U162" s="603">
        <v>1</v>
      </c>
      <c r="V162" s="603">
        <v>1</v>
      </c>
      <c r="W162" s="603">
        <v>1</v>
      </c>
      <c r="X162" s="113"/>
      <c r="Y162" s="557">
        <v>1</v>
      </c>
      <c r="Z162" s="66" t="s">
        <v>1436</v>
      </c>
      <c r="AA162" s="66" t="s">
        <v>1393</v>
      </c>
      <c r="AB162" s="554">
        <v>1</v>
      </c>
      <c r="AC162" s="66" t="s">
        <v>73</v>
      </c>
      <c r="AD162" s="66" t="s">
        <v>61</v>
      </c>
      <c r="AE162" s="185">
        <v>1</v>
      </c>
      <c r="AF162" s="66" t="s">
        <v>73</v>
      </c>
      <c r="AG162" s="66" t="s">
        <v>61</v>
      </c>
      <c r="AH162" s="185">
        <v>1</v>
      </c>
      <c r="AI162" s="66" t="s">
        <v>73</v>
      </c>
      <c r="AJ162" s="66" t="s">
        <v>61</v>
      </c>
      <c r="AK162" s="972">
        <f>SUMPRODUCT(AH162:AH165,Q162:Q165)</f>
        <v>0.94</v>
      </c>
      <c r="AL162" s="768" t="s">
        <v>1437</v>
      </c>
      <c r="AM162" s="768" t="s">
        <v>1438</v>
      </c>
      <c r="AN162" s="769" t="s">
        <v>1439</v>
      </c>
      <c r="AO162" s="769" t="s">
        <v>1440</v>
      </c>
      <c r="AP162" s="1015" t="str">
        <f t="shared" si="13"/>
        <v>En gestión</v>
      </c>
      <c r="AQ162" s="939" t="s">
        <v>1441</v>
      </c>
      <c r="AR162" s="113"/>
      <c r="AS162" s="855">
        <v>24406518</v>
      </c>
      <c r="AT162" s="855">
        <v>24406518</v>
      </c>
      <c r="AU162" s="855">
        <v>24406518</v>
      </c>
      <c r="AV162" s="841">
        <v>169785377</v>
      </c>
      <c r="AW162" s="841">
        <v>169785377</v>
      </c>
      <c r="AX162" s="841">
        <v>169785377</v>
      </c>
      <c r="AY162" s="841" t="s">
        <v>1442</v>
      </c>
      <c r="AZ162" s="841" t="s">
        <v>1443</v>
      </c>
      <c r="BA162" s="841" t="s">
        <v>1444</v>
      </c>
      <c r="BB162" s="841" t="s">
        <v>1445</v>
      </c>
      <c r="BD162" s="1140" t="s">
        <v>431</v>
      </c>
      <c r="BE162" s="612" t="s">
        <v>1446</v>
      </c>
      <c r="BF162" s="1141" t="s">
        <v>1447</v>
      </c>
    </row>
    <row r="163" spans="2:58" ht="101.25">
      <c r="B163" s="1133"/>
      <c r="C163" s="706"/>
      <c r="D163" s="706"/>
      <c r="E163" s="936" t="s">
        <v>58</v>
      </c>
      <c r="F163" s="936" t="s">
        <v>362</v>
      </c>
      <c r="G163" s="936"/>
      <c r="H163" s="936" t="s">
        <v>61</v>
      </c>
      <c r="I163" s="936" t="s">
        <v>61</v>
      </c>
      <c r="J163" s="936" t="s">
        <v>620</v>
      </c>
      <c r="K163" s="936" t="s">
        <v>414</v>
      </c>
      <c r="L163" s="130"/>
      <c r="M163" s="1101"/>
      <c r="N163" s="65" t="s">
        <v>141</v>
      </c>
      <c r="O163" s="63" t="s">
        <v>1448</v>
      </c>
      <c r="P163" s="89" t="s">
        <v>1449</v>
      </c>
      <c r="Q163" s="16">
        <v>0.3</v>
      </c>
      <c r="R163" s="2">
        <v>44409</v>
      </c>
      <c r="S163" s="2">
        <v>44561</v>
      </c>
      <c r="T163" s="603">
        <v>0</v>
      </c>
      <c r="U163" s="603">
        <v>0</v>
      </c>
      <c r="V163" s="603">
        <v>0.66</v>
      </c>
      <c r="W163" s="603">
        <v>1</v>
      </c>
      <c r="X163" s="113"/>
      <c r="Y163" s="178">
        <v>0</v>
      </c>
      <c r="Z163" s="523" t="s">
        <v>86</v>
      </c>
      <c r="AA163" s="523" t="s">
        <v>61</v>
      </c>
      <c r="AB163" s="554">
        <v>0.2</v>
      </c>
      <c r="AC163" s="66" t="s">
        <v>1450</v>
      </c>
      <c r="AD163" s="66" t="s">
        <v>1451</v>
      </c>
      <c r="AE163" s="185">
        <v>0.94</v>
      </c>
      <c r="AF163" s="70" t="s">
        <v>1452</v>
      </c>
      <c r="AG163" s="70" t="s">
        <v>1453</v>
      </c>
      <c r="AH163" s="185">
        <v>1</v>
      </c>
      <c r="AI163" s="70" t="s">
        <v>1454</v>
      </c>
      <c r="AJ163" s="70" t="s">
        <v>1455</v>
      </c>
      <c r="AK163" s="973"/>
      <c r="AL163" s="768"/>
      <c r="AM163" s="768"/>
      <c r="AN163" s="769"/>
      <c r="AO163" s="769"/>
      <c r="AP163" s="1016"/>
      <c r="AQ163" s="940"/>
      <c r="AR163" s="113"/>
      <c r="AS163" s="855"/>
      <c r="AT163" s="855"/>
      <c r="AU163" s="855"/>
      <c r="AV163" s="841"/>
      <c r="AW163" s="841"/>
      <c r="AX163" s="841"/>
      <c r="AY163" s="841"/>
      <c r="AZ163" s="841"/>
      <c r="BA163" s="841"/>
      <c r="BB163" s="841"/>
      <c r="BD163" s="1140"/>
      <c r="BE163" s="612" t="s">
        <v>1456</v>
      </c>
      <c r="BF163" s="1141"/>
    </row>
    <row r="164" spans="2:58" ht="101.25">
      <c r="B164" s="1133"/>
      <c r="C164" s="706"/>
      <c r="D164" s="706"/>
      <c r="E164" s="936" t="s">
        <v>58</v>
      </c>
      <c r="F164" s="936" t="s">
        <v>362</v>
      </c>
      <c r="G164" s="936"/>
      <c r="H164" s="936" t="s">
        <v>61</v>
      </c>
      <c r="I164" s="936" t="s">
        <v>61</v>
      </c>
      <c r="J164" s="936" t="s">
        <v>620</v>
      </c>
      <c r="K164" s="936" t="s">
        <v>414</v>
      </c>
      <c r="L164" s="130"/>
      <c r="M164" s="1101"/>
      <c r="N164" s="65" t="s">
        <v>141</v>
      </c>
      <c r="O164" s="63" t="s">
        <v>1457</v>
      </c>
      <c r="P164" s="89" t="s">
        <v>1458</v>
      </c>
      <c r="Q164" s="16">
        <v>0.3</v>
      </c>
      <c r="R164" s="2">
        <v>44378</v>
      </c>
      <c r="S164" s="2">
        <v>44561</v>
      </c>
      <c r="T164" s="603">
        <v>0</v>
      </c>
      <c r="U164" s="603">
        <v>0</v>
      </c>
      <c r="V164" s="603">
        <v>0.4</v>
      </c>
      <c r="W164" s="603">
        <v>1</v>
      </c>
      <c r="X164" s="113"/>
      <c r="Y164" s="178">
        <v>0</v>
      </c>
      <c r="Z164" s="523" t="s">
        <v>86</v>
      </c>
      <c r="AA164" s="523" t="s">
        <v>61</v>
      </c>
      <c r="AB164" s="554">
        <v>0</v>
      </c>
      <c r="AC164" s="523" t="s">
        <v>86</v>
      </c>
      <c r="AD164" s="523" t="s">
        <v>61</v>
      </c>
      <c r="AE164" s="185">
        <v>0.6</v>
      </c>
      <c r="AF164" s="70" t="s">
        <v>1459</v>
      </c>
      <c r="AG164" s="70" t="s">
        <v>1460</v>
      </c>
      <c r="AH164" s="548">
        <v>0.8</v>
      </c>
      <c r="AI164" s="513" t="s">
        <v>1461</v>
      </c>
      <c r="AJ164" s="70" t="s">
        <v>1462</v>
      </c>
      <c r="AK164" s="973"/>
      <c r="AL164" s="768"/>
      <c r="AM164" s="768"/>
      <c r="AN164" s="769"/>
      <c r="AO164" s="769"/>
      <c r="AP164" s="1016"/>
      <c r="AQ164" s="940"/>
      <c r="AR164" s="113"/>
      <c r="AS164" s="855"/>
      <c r="AT164" s="855"/>
      <c r="AU164" s="855"/>
      <c r="AV164" s="841"/>
      <c r="AW164" s="841"/>
      <c r="AX164" s="841"/>
      <c r="AY164" s="841"/>
      <c r="AZ164" s="841"/>
      <c r="BA164" s="841"/>
      <c r="BB164" s="841"/>
      <c r="BD164" s="1140"/>
      <c r="BE164" s="612" t="s">
        <v>1463</v>
      </c>
      <c r="BF164" s="1141"/>
    </row>
    <row r="165" spans="2:58" ht="121.5">
      <c r="B165" s="1133"/>
      <c r="C165" s="706"/>
      <c r="D165" s="706"/>
      <c r="E165" s="936" t="s">
        <v>58</v>
      </c>
      <c r="F165" s="936" t="s">
        <v>362</v>
      </c>
      <c r="G165" s="936"/>
      <c r="H165" s="936" t="s">
        <v>61</v>
      </c>
      <c r="I165" s="936" t="s">
        <v>61</v>
      </c>
      <c r="J165" s="936" t="s">
        <v>620</v>
      </c>
      <c r="K165" s="936" t="s">
        <v>414</v>
      </c>
      <c r="L165" s="130"/>
      <c r="M165" s="1101"/>
      <c r="N165" s="65" t="s">
        <v>141</v>
      </c>
      <c r="O165" s="63" t="s">
        <v>1464</v>
      </c>
      <c r="P165" s="89" t="s">
        <v>1465</v>
      </c>
      <c r="Q165" s="16">
        <v>0.3</v>
      </c>
      <c r="R165" s="2">
        <v>44348</v>
      </c>
      <c r="S165" s="2">
        <v>44561</v>
      </c>
      <c r="T165" s="603">
        <v>0</v>
      </c>
      <c r="U165" s="603">
        <v>0.2</v>
      </c>
      <c r="V165" s="603">
        <v>0.6</v>
      </c>
      <c r="W165" s="603">
        <v>1</v>
      </c>
      <c r="X165" s="113"/>
      <c r="Y165" s="178">
        <v>0</v>
      </c>
      <c r="Z165" s="523" t="s">
        <v>86</v>
      </c>
      <c r="AA165" s="523" t="s">
        <v>61</v>
      </c>
      <c r="AB165" s="554">
        <v>0.2</v>
      </c>
      <c r="AC165" s="66" t="s">
        <v>1466</v>
      </c>
      <c r="AD165" s="66" t="s">
        <v>1467</v>
      </c>
      <c r="AE165" s="185">
        <v>1</v>
      </c>
      <c r="AF165" s="70" t="s">
        <v>1468</v>
      </c>
      <c r="AG165" s="70" t="s">
        <v>1469</v>
      </c>
      <c r="AH165" s="185">
        <v>1</v>
      </c>
      <c r="AI165" s="66" t="s">
        <v>73</v>
      </c>
      <c r="AJ165" s="66" t="s">
        <v>61</v>
      </c>
      <c r="AK165" s="974"/>
      <c r="AL165" s="768"/>
      <c r="AM165" s="768"/>
      <c r="AN165" s="769"/>
      <c r="AO165" s="769"/>
      <c r="AP165" s="1017"/>
      <c r="AQ165" s="941"/>
      <c r="AR165" s="113"/>
      <c r="AS165" s="855"/>
      <c r="AT165" s="855"/>
      <c r="AU165" s="855"/>
      <c r="AV165" s="841"/>
      <c r="AW165" s="841"/>
      <c r="AX165" s="841"/>
      <c r="AY165" s="841"/>
      <c r="AZ165" s="841"/>
      <c r="BA165" s="841"/>
      <c r="BB165" s="841"/>
      <c r="BD165" s="1140"/>
      <c r="BE165" s="612" t="s">
        <v>1470</v>
      </c>
      <c r="BF165" s="1141"/>
    </row>
    <row r="166" spans="2:58" ht="101.25">
      <c r="B166" s="1133"/>
      <c r="C166" s="707" t="s">
        <v>1430</v>
      </c>
      <c r="D166" s="707" t="s">
        <v>1471</v>
      </c>
      <c r="E166" s="935" t="s">
        <v>545</v>
      </c>
      <c r="F166" s="935" t="s">
        <v>59</v>
      </c>
      <c r="G166" s="935" t="s">
        <v>1472</v>
      </c>
      <c r="H166" s="935" t="s">
        <v>61</v>
      </c>
      <c r="I166" s="935" t="s">
        <v>61</v>
      </c>
      <c r="J166" s="935" t="s">
        <v>620</v>
      </c>
      <c r="K166" s="935" t="s">
        <v>414</v>
      </c>
      <c r="L166" s="130"/>
      <c r="M166" s="1099" t="s">
        <v>1473</v>
      </c>
      <c r="N166" s="68" t="s">
        <v>141</v>
      </c>
      <c r="O166" s="591" t="s">
        <v>1474</v>
      </c>
      <c r="P166" s="589" t="s">
        <v>1475</v>
      </c>
      <c r="Q166" s="18">
        <v>0.2</v>
      </c>
      <c r="R166" s="4">
        <v>44197</v>
      </c>
      <c r="S166" s="4" t="s">
        <v>1476</v>
      </c>
      <c r="T166" s="602">
        <v>1</v>
      </c>
      <c r="U166" s="602">
        <v>1</v>
      </c>
      <c r="V166" s="602">
        <v>1</v>
      </c>
      <c r="W166" s="602">
        <v>1</v>
      </c>
      <c r="X166" s="113"/>
      <c r="Y166" s="557">
        <v>1</v>
      </c>
      <c r="Z166" s="69" t="s">
        <v>1477</v>
      </c>
      <c r="AA166" s="69" t="s">
        <v>1478</v>
      </c>
      <c r="AB166" s="554">
        <v>1</v>
      </c>
      <c r="AC166" s="69" t="s">
        <v>73</v>
      </c>
      <c r="AD166" s="69" t="s">
        <v>61</v>
      </c>
      <c r="AE166" s="185">
        <v>1</v>
      </c>
      <c r="AF166" s="59" t="s">
        <v>73</v>
      </c>
      <c r="AG166" s="71" t="s">
        <v>61</v>
      </c>
      <c r="AH166" s="185">
        <v>1</v>
      </c>
      <c r="AI166" s="59" t="s">
        <v>73</v>
      </c>
      <c r="AJ166" s="59" t="s">
        <v>61</v>
      </c>
      <c r="AK166" s="972">
        <f>SUMPRODUCT(AH166:AH169,Q166:Q169)</f>
        <v>1</v>
      </c>
      <c r="AL166" s="788" t="s">
        <v>1479</v>
      </c>
      <c r="AM166" s="788" t="s">
        <v>1480</v>
      </c>
      <c r="AN166" s="999" t="s">
        <v>1481</v>
      </c>
      <c r="AO166" s="999" t="s">
        <v>1481</v>
      </c>
      <c r="AP166" s="1015" t="str">
        <f t="shared" si="13"/>
        <v>Terminado</v>
      </c>
      <c r="AQ166" s="874" t="s">
        <v>76</v>
      </c>
      <c r="AR166" s="113"/>
      <c r="AS166" s="741">
        <v>24406518</v>
      </c>
      <c r="AT166" s="1116">
        <v>24406518</v>
      </c>
      <c r="AU166" s="1116">
        <v>24406518</v>
      </c>
      <c r="AV166" s="725">
        <v>0</v>
      </c>
      <c r="AW166" s="725">
        <v>0</v>
      </c>
      <c r="AX166" s="741">
        <v>0</v>
      </c>
      <c r="AY166" s="854" t="s">
        <v>1482</v>
      </c>
      <c r="AZ166" s="854" t="s">
        <v>1482</v>
      </c>
      <c r="BA166" s="854" t="s">
        <v>1482</v>
      </c>
      <c r="BB166" s="854" t="s">
        <v>1482</v>
      </c>
      <c r="BD166" s="1140" t="s">
        <v>431</v>
      </c>
      <c r="BE166" s="612" t="s">
        <v>1483</v>
      </c>
      <c r="BF166" s="1141" t="s">
        <v>1484</v>
      </c>
    </row>
    <row r="167" spans="2:58" ht="60.75">
      <c r="B167" s="1133"/>
      <c r="C167" s="707"/>
      <c r="D167" s="707"/>
      <c r="E167" s="935" t="s">
        <v>545</v>
      </c>
      <c r="F167" s="935" t="s">
        <v>59</v>
      </c>
      <c r="G167" s="935"/>
      <c r="H167" s="935" t="s">
        <v>61</v>
      </c>
      <c r="I167" s="935" t="s">
        <v>61</v>
      </c>
      <c r="J167" s="935" t="s">
        <v>620</v>
      </c>
      <c r="K167" s="935" t="s">
        <v>414</v>
      </c>
      <c r="L167" s="130"/>
      <c r="M167" s="1099"/>
      <c r="N167" s="68" t="s">
        <v>141</v>
      </c>
      <c r="O167" s="591" t="s">
        <v>1485</v>
      </c>
      <c r="P167" s="589" t="s">
        <v>1486</v>
      </c>
      <c r="Q167" s="18">
        <v>0.2</v>
      </c>
      <c r="R167" s="4" t="s">
        <v>1476</v>
      </c>
      <c r="S167" s="4">
        <v>44316</v>
      </c>
      <c r="T167" s="602">
        <v>0.75</v>
      </c>
      <c r="U167" s="602">
        <v>1</v>
      </c>
      <c r="V167" s="602">
        <v>1</v>
      </c>
      <c r="W167" s="602">
        <v>1</v>
      </c>
      <c r="X167" s="113"/>
      <c r="Y167" s="557">
        <v>1</v>
      </c>
      <c r="Z167" s="69" t="s">
        <v>1487</v>
      </c>
      <c r="AA167" s="69" t="s">
        <v>1488</v>
      </c>
      <c r="AB167" s="554">
        <v>1</v>
      </c>
      <c r="AC167" s="69" t="s">
        <v>73</v>
      </c>
      <c r="AD167" s="69" t="s">
        <v>61</v>
      </c>
      <c r="AE167" s="185">
        <v>1</v>
      </c>
      <c r="AF167" s="59" t="s">
        <v>73</v>
      </c>
      <c r="AG167" s="71" t="s">
        <v>61</v>
      </c>
      <c r="AH167" s="185">
        <v>1</v>
      </c>
      <c r="AI167" s="59" t="s">
        <v>73</v>
      </c>
      <c r="AJ167" s="59" t="s">
        <v>61</v>
      </c>
      <c r="AK167" s="973"/>
      <c r="AL167" s="788"/>
      <c r="AM167" s="788"/>
      <c r="AN167" s="999"/>
      <c r="AO167" s="999"/>
      <c r="AP167" s="1016"/>
      <c r="AQ167" s="999"/>
      <c r="AR167" s="113"/>
      <c r="AS167" s="741"/>
      <c r="AT167" s="1116"/>
      <c r="AU167" s="1116"/>
      <c r="AV167" s="725"/>
      <c r="AW167" s="725"/>
      <c r="AX167" s="741"/>
      <c r="AY167" s="854"/>
      <c r="AZ167" s="854"/>
      <c r="BA167" s="854"/>
      <c r="BB167" s="854"/>
      <c r="BD167" s="1140"/>
      <c r="BE167" s="612" t="s">
        <v>1483</v>
      </c>
      <c r="BF167" s="1141"/>
    </row>
    <row r="168" spans="2:58" ht="60.75">
      <c r="B168" s="1133"/>
      <c r="C168" s="707"/>
      <c r="D168" s="707"/>
      <c r="E168" s="935" t="s">
        <v>545</v>
      </c>
      <c r="F168" s="935" t="s">
        <v>59</v>
      </c>
      <c r="G168" s="935"/>
      <c r="H168" s="935" t="s">
        <v>61</v>
      </c>
      <c r="I168" s="935" t="s">
        <v>61</v>
      </c>
      <c r="J168" s="935" t="s">
        <v>620</v>
      </c>
      <c r="K168" s="935" t="s">
        <v>414</v>
      </c>
      <c r="L168" s="130"/>
      <c r="M168" s="1099"/>
      <c r="N168" s="68" t="s">
        <v>141</v>
      </c>
      <c r="O168" s="591" t="s">
        <v>1489</v>
      </c>
      <c r="P168" s="590" t="s">
        <v>1490</v>
      </c>
      <c r="Q168" s="18">
        <v>0.3</v>
      </c>
      <c r="R168" s="4">
        <v>44316</v>
      </c>
      <c r="S168" s="4">
        <v>44346</v>
      </c>
      <c r="T168" s="602">
        <v>0</v>
      </c>
      <c r="U168" s="602">
        <v>1</v>
      </c>
      <c r="V168" s="602">
        <v>1</v>
      </c>
      <c r="W168" s="602">
        <v>1</v>
      </c>
      <c r="X168" s="113"/>
      <c r="Y168" s="178">
        <v>0</v>
      </c>
      <c r="Z168" s="524" t="s">
        <v>86</v>
      </c>
      <c r="AA168" s="524" t="s">
        <v>148</v>
      </c>
      <c r="AB168" s="554">
        <v>1</v>
      </c>
      <c r="AC168" s="69" t="s">
        <v>1491</v>
      </c>
      <c r="AD168" s="69" t="s">
        <v>1492</v>
      </c>
      <c r="AE168" s="185">
        <v>1</v>
      </c>
      <c r="AF168" s="59" t="s">
        <v>73</v>
      </c>
      <c r="AG168" s="71" t="s">
        <v>61</v>
      </c>
      <c r="AH168" s="185">
        <v>1</v>
      </c>
      <c r="AI168" s="59" t="s">
        <v>73</v>
      </c>
      <c r="AJ168" s="59" t="s">
        <v>61</v>
      </c>
      <c r="AK168" s="973"/>
      <c r="AL168" s="788"/>
      <c r="AM168" s="788"/>
      <c r="AN168" s="999"/>
      <c r="AO168" s="999"/>
      <c r="AP168" s="1016"/>
      <c r="AQ168" s="999"/>
      <c r="AR168" s="113"/>
      <c r="AS168" s="741"/>
      <c r="AT168" s="1116"/>
      <c r="AU168" s="1116"/>
      <c r="AV168" s="725"/>
      <c r="AW168" s="725"/>
      <c r="AX168" s="741"/>
      <c r="AY168" s="854"/>
      <c r="AZ168" s="854"/>
      <c r="BA168" s="854"/>
      <c r="BB168" s="854"/>
      <c r="BD168" s="1140"/>
      <c r="BE168" s="612" t="s">
        <v>1446</v>
      </c>
      <c r="BF168" s="1141"/>
    </row>
    <row r="169" spans="2:58" ht="60.75">
      <c r="B169" s="1133"/>
      <c r="C169" s="707"/>
      <c r="D169" s="707"/>
      <c r="E169" s="935" t="s">
        <v>545</v>
      </c>
      <c r="F169" s="935" t="s">
        <v>59</v>
      </c>
      <c r="G169" s="935"/>
      <c r="H169" s="935" t="s">
        <v>61</v>
      </c>
      <c r="I169" s="935" t="s">
        <v>61</v>
      </c>
      <c r="J169" s="935" t="s">
        <v>620</v>
      </c>
      <c r="K169" s="935" t="s">
        <v>414</v>
      </c>
      <c r="L169" s="130"/>
      <c r="M169" s="1099"/>
      <c r="N169" s="68" t="s">
        <v>141</v>
      </c>
      <c r="O169" s="591" t="s">
        <v>1493</v>
      </c>
      <c r="P169" s="590" t="s">
        <v>1494</v>
      </c>
      <c r="Q169" s="18">
        <v>0.3</v>
      </c>
      <c r="R169" s="4">
        <v>44346</v>
      </c>
      <c r="S169" s="22">
        <v>44560</v>
      </c>
      <c r="T169" s="602">
        <v>0</v>
      </c>
      <c r="U169" s="602">
        <v>0.3</v>
      </c>
      <c r="V169" s="602">
        <v>0.65</v>
      </c>
      <c r="W169" s="602">
        <v>1</v>
      </c>
      <c r="X169" s="113"/>
      <c r="Y169" s="178">
        <v>0</v>
      </c>
      <c r="Z169" s="524" t="s">
        <v>86</v>
      </c>
      <c r="AA169" s="524" t="s">
        <v>148</v>
      </c>
      <c r="AB169" s="554">
        <v>1</v>
      </c>
      <c r="AC169" s="69" t="s">
        <v>1495</v>
      </c>
      <c r="AD169" s="69" t="s">
        <v>1496</v>
      </c>
      <c r="AE169" s="185">
        <v>1</v>
      </c>
      <c r="AF169" s="59" t="s">
        <v>73</v>
      </c>
      <c r="AG169" s="71" t="s">
        <v>61</v>
      </c>
      <c r="AH169" s="185">
        <v>1</v>
      </c>
      <c r="AI169" s="59" t="s">
        <v>73</v>
      </c>
      <c r="AJ169" s="59" t="s">
        <v>61</v>
      </c>
      <c r="AK169" s="974"/>
      <c r="AL169" s="788"/>
      <c r="AM169" s="788"/>
      <c r="AN169" s="999"/>
      <c r="AO169" s="999"/>
      <c r="AP169" s="1017"/>
      <c r="AQ169" s="999"/>
      <c r="AR169" s="113"/>
      <c r="AS169" s="741"/>
      <c r="AT169" s="1116"/>
      <c r="AU169" s="1116"/>
      <c r="AV169" s="725"/>
      <c r="AW169" s="725"/>
      <c r="AX169" s="741"/>
      <c r="AY169" s="854"/>
      <c r="AZ169" s="854"/>
      <c r="BA169" s="854"/>
      <c r="BB169" s="854"/>
      <c r="BD169" s="1140"/>
      <c r="BE169" s="612" t="s">
        <v>1446</v>
      </c>
      <c r="BF169" s="1141"/>
    </row>
    <row r="170" spans="2:58" ht="81">
      <c r="B170" s="1133"/>
      <c r="C170" s="706" t="s">
        <v>1430</v>
      </c>
      <c r="D170" s="706" t="s">
        <v>1497</v>
      </c>
      <c r="E170" s="936" t="s">
        <v>58</v>
      </c>
      <c r="F170" s="936" t="s">
        <v>362</v>
      </c>
      <c r="G170" s="936" t="s">
        <v>1498</v>
      </c>
      <c r="H170" s="936" t="s">
        <v>61</v>
      </c>
      <c r="I170" s="936" t="s">
        <v>61</v>
      </c>
      <c r="J170" s="936" t="s">
        <v>62</v>
      </c>
      <c r="K170" s="936" t="s">
        <v>414</v>
      </c>
      <c r="L170" s="130"/>
      <c r="M170" s="1101" t="s">
        <v>1499</v>
      </c>
      <c r="N170" s="65" t="s">
        <v>141</v>
      </c>
      <c r="O170" s="63" t="s">
        <v>1500</v>
      </c>
      <c r="P170" s="89" t="s">
        <v>1501</v>
      </c>
      <c r="Q170" s="16">
        <v>0.4</v>
      </c>
      <c r="R170" s="2">
        <v>44200</v>
      </c>
      <c r="S170" s="2">
        <v>44377</v>
      </c>
      <c r="T170" s="603">
        <v>0.5</v>
      </c>
      <c r="U170" s="603">
        <v>1</v>
      </c>
      <c r="V170" s="603">
        <v>1</v>
      </c>
      <c r="W170" s="603">
        <v>1</v>
      </c>
      <c r="X170" s="113"/>
      <c r="Y170" s="557">
        <v>0.5</v>
      </c>
      <c r="Z170" s="66" t="s">
        <v>1502</v>
      </c>
      <c r="AA170" s="66" t="s">
        <v>1503</v>
      </c>
      <c r="AB170" s="554">
        <v>1</v>
      </c>
      <c r="AC170" s="66" t="s">
        <v>1504</v>
      </c>
      <c r="AD170" s="66" t="s">
        <v>1505</v>
      </c>
      <c r="AE170" s="185">
        <v>1</v>
      </c>
      <c r="AF170" s="58" t="s">
        <v>73</v>
      </c>
      <c r="AG170" s="70" t="s">
        <v>61</v>
      </c>
      <c r="AH170" s="185">
        <v>1</v>
      </c>
      <c r="AI170" s="58" t="s">
        <v>73</v>
      </c>
      <c r="AJ170" s="58" t="s">
        <v>61</v>
      </c>
      <c r="AK170" s="972">
        <f>SUMPRODUCT(AH170:AH173,Q170:Q173)</f>
        <v>1</v>
      </c>
      <c r="AL170" s="768" t="s">
        <v>1506</v>
      </c>
      <c r="AM170" s="768" t="s">
        <v>1507</v>
      </c>
      <c r="AN170" s="769" t="s">
        <v>1508</v>
      </c>
      <c r="AO170" s="769" t="s">
        <v>1509</v>
      </c>
      <c r="AP170" s="1015" t="str">
        <f t="shared" si="13"/>
        <v>Terminado</v>
      </c>
      <c r="AQ170" s="769" t="s">
        <v>76</v>
      </c>
      <c r="AR170" s="113"/>
      <c r="AS170" s="728">
        <v>0</v>
      </c>
      <c r="AT170" s="728">
        <v>0</v>
      </c>
      <c r="AU170" s="728">
        <v>0</v>
      </c>
      <c r="AV170" s="855">
        <v>41200000</v>
      </c>
      <c r="AW170" s="855">
        <v>41200000</v>
      </c>
      <c r="AX170" s="855">
        <v>41200000</v>
      </c>
      <c r="AY170" s="747" t="s">
        <v>1442</v>
      </c>
      <c r="AZ170" s="747" t="s">
        <v>1510</v>
      </c>
      <c r="BA170" s="747" t="s">
        <v>1511</v>
      </c>
      <c r="BB170" s="747" t="s">
        <v>1512</v>
      </c>
      <c r="BD170" s="1140" t="s">
        <v>431</v>
      </c>
      <c r="BE170" s="612" t="s">
        <v>1446</v>
      </c>
      <c r="BF170" s="1141" t="s">
        <v>1513</v>
      </c>
    </row>
    <row r="171" spans="2:58" ht="81">
      <c r="B171" s="1133"/>
      <c r="C171" s="706"/>
      <c r="D171" s="706"/>
      <c r="E171" s="936" t="s">
        <v>58</v>
      </c>
      <c r="F171" s="936" t="s">
        <v>362</v>
      </c>
      <c r="G171" s="936"/>
      <c r="H171" s="936" t="s">
        <v>61</v>
      </c>
      <c r="I171" s="936" t="s">
        <v>61</v>
      </c>
      <c r="J171" s="936" t="s">
        <v>62</v>
      </c>
      <c r="K171" s="936" t="s">
        <v>414</v>
      </c>
      <c r="L171" s="130"/>
      <c r="M171" s="1101"/>
      <c r="N171" s="65" t="s">
        <v>141</v>
      </c>
      <c r="O171" s="63" t="s">
        <v>1514</v>
      </c>
      <c r="P171" s="89" t="s">
        <v>1515</v>
      </c>
      <c r="Q171" s="16">
        <v>0.4</v>
      </c>
      <c r="R171" s="2">
        <v>44378</v>
      </c>
      <c r="S171" s="2">
        <v>44560</v>
      </c>
      <c r="T171" s="603">
        <v>0</v>
      </c>
      <c r="U171" s="603">
        <v>0.5</v>
      </c>
      <c r="V171" s="603">
        <v>1</v>
      </c>
      <c r="W171" s="603">
        <v>1</v>
      </c>
      <c r="X171" s="113"/>
      <c r="Y171" s="178">
        <v>0</v>
      </c>
      <c r="Z171" s="523" t="s">
        <v>86</v>
      </c>
      <c r="AA171" s="66" t="s">
        <v>61</v>
      </c>
      <c r="AB171" s="554">
        <v>0.5</v>
      </c>
      <c r="AC171" s="66" t="s">
        <v>1516</v>
      </c>
      <c r="AD171" s="66" t="s">
        <v>1517</v>
      </c>
      <c r="AE171" s="185">
        <v>1</v>
      </c>
      <c r="AF171" s="70" t="s">
        <v>1518</v>
      </c>
      <c r="AG171" s="70" t="s">
        <v>1519</v>
      </c>
      <c r="AH171" s="185">
        <v>1</v>
      </c>
      <c r="AI171" s="58" t="s">
        <v>73</v>
      </c>
      <c r="AJ171" s="58" t="s">
        <v>61</v>
      </c>
      <c r="AK171" s="973"/>
      <c r="AL171" s="768"/>
      <c r="AM171" s="768"/>
      <c r="AN171" s="769"/>
      <c r="AO171" s="769"/>
      <c r="AP171" s="1016"/>
      <c r="AQ171" s="769"/>
      <c r="AR171" s="113"/>
      <c r="AS171" s="728"/>
      <c r="AT171" s="728"/>
      <c r="AU171" s="728"/>
      <c r="AV171" s="855"/>
      <c r="AW171" s="855"/>
      <c r="AX171" s="855"/>
      <c r="AY171" s="747"/>
      <c r="AZ171" s="747"/>
      <c r="BA171" s="747"/>
      <c r="BB171" s="747"/>
      <c r="BD171" s="1140"/>
      <c r="BE171" s="612" t="s">
        <v>1520</v>
      </c>
      <c r="BF171" s="1141"/>
    </row>
    <row r="172" spans="2:58" ht="81">
      <c r="B172" s="1133"/>
      <c r="C172" s="706"/>
      <c r="D172" s="706"/>
      <c r="E172" s="936" t="s">
        <v>58</v>
      </c>
      <c r="F172" s="936" t="s">
        <v>362</v>
      </c>
      <c r="G172" s="936"/>
      <c r="H172" s="936" t="s">
        <v>61</v>
      </c>
      <c r="I172" s="936" t="s">
        <v>61</v>
      </c>
      <c r="J172" s="936" t="s">
        <v>62</v>
      </c>
      <c r="K172" s="936" t="s">
        <v>414</v>
      </c>
      <c r="L172" s="130"/>
      <c r="M172" s="1101"/>
      <c r="N172" s="65" t="s">
        <v>141</v>
      </c>
      <c r="O172" s="63" t="s">
        <v>1521</v>
      </c>
      <c r="P172" s="89" t="s">
        <v>1522</v>
      </c>
      <c r="Q172" s="16">
        <v>0.1</v>
      </c>
      <c r="R172" s="2">
        <v>44378</v>
      </c>
      <c r="S172" s="2">
        <v>44469</v>
      </c>
      <c r="T172" s="603">
        <v>0</v>
      </c>
      <c r="U172" s="603">
        <v>0</v>
      </c>
      <c r="V172" s="603">
        <v>1</v>
      </c>
      <c r="W172" s="603">
        <v>1</v>
      </c>
      <c r="X172" s="113"/>
      <c r="Y172" s="178">
        <v>0</v>
      </c>
      <c r="Z172" s="523" t="s">
        <v>86</v>
      </c>
      <c r="AA172" s="66" t="s">
        <v>61</v>
      </c>
      <c r="AB172" s="554">
        <v>0</v>
      </c>
      <c r="AC172" s="523" t="s">
        <v>86</v>
      </c>
      <c r="AD172" s="66" t="s">
        <v>61</v>
      </c>
      <c r="AE172" s="185">
        <v>1</v>
      </c>
      <c r="AF172" s="70" t="s">
        <v>1523</v>
      </c>
      <c r="AG172" s="70" t="s">
        <v>1524</v>
      </c>
      <c r="AH172" s="185">
        <v>1</v>
      </c>
      <c r="AI172" s="58" t="s">
        <v>73</v>
      </c>
      <c r="AJ172" s="58" t="s">
        <v>61</v>
      </c>
      <c r="AK172" s="973"/>
      <c r="AL172" s="768"/>
      <c r="AM172" s="768"/>
      <c r="AN172" s="769"/>
      <c r="AO172" s="769"/>
      <c r="AP172" s="1016"/>
      <c r="AQ172" s="769"/>
      <c r="AR172" s="113"/>
      <c r="AS172" s="728"/>
      <c r="AT172" s="728"/>
      <c r="AU172" s="728"/>
      <c r="AV172" s="855"/>
      <c r="AW172" s="855"/>
      <c r="AX172" s="855"/>
      <c r="AY172" s="747"/>
      <c r="AZ172" s="747"/>
      <c r="BA172" s="747"/>
      <c r="BB172" s="747"/>
      <c r="BD172" s="1140"/>
      <c r="BE172" s="612" t="s">
        <v>1525</v>
      </c>
      <c r="BF172" s="1141"/>
    </row>
    <row r="173" spans="2:58" ht="81">
      <c r="B173" s="1133"/>
      <c r="C173" s="706"/>
      <c r="D173" s="706"/>
      <c r="E173" s="936" t="s">
        <v>58</v>
      </c>
      <c r="F173" s="936" t="s">
        <v>362</v>
      </c>
      <c r="G173" s="936"/>
      <c r="H173" s="936" t="s">
        <v>61</v>
      </c>
      <c r="I173" s="936" t="s">
        <v>61</v>
      </c>
      <c r="J173" s="936" t="s">
        <v>62</v>
      </c>
      <c r="K173" s="936" t="s">
        <v>414</v>
      </c>
      <c r="L173" s="130"/>
      <c r="M173" s="1101"/>
      <c r="N173" s="65" t="s">
        <v>141</v>
      </c>
      <c r="O173" s="63" t="s">
        <v>1526</v>
      </c>
      <c r="P173" s="89" t="s">
        <v>1527</v>
      </c>
      <c r="Q173" s="16">
        <v>0.1</v>
      </c>
      <c r="R173" s="2">
        <v>44348</v>
      </c>
      <c r="S173" s="2">
        <v>44561</v>
      </c>
      <c r="T173" s="603">
        <v>0</v>
      </c>
      <c r="U173" s="603">
        <v>0.2</v>
      </c>
      <c r="V173" s="603">
        <v>0.8</v>
      </c>
      <c r="W173" s="603">
        <v>1</v>
      </c>
      <c r="X173" s="113"/>
      <c r="Y173" s="178">
        <v>0</v>
      </c>
      <c r="Z173" s="523" t="s">
        <v>86</v>
      </c>
      <c r="AA173" s="66" t="s">
        <v>61</v>
      </c>
      <c r="AB173" s="554">
        <v>0.2</v>
      </c>
      <c r="AC173" s="66" t="s">
        <v>1528</v>
      </c>
      <c r="AD173" s="523" t="s">
        <v>1529</v>
      </c>
      <c r="AE173" s="185">
        <v>0.8</v>
      </c>
      <c r="AF173" s="70" t="s">
        <v>1530</v>
      </c>
      <c r="AG173" s="70" t="s">
        <v>1531</v>
      </c>
      <c r="AH173" s="185">
        <v>1</v>
      </c>
      <c r="AI173" s="70" t="s">
        <v>1532</v>
      </c>
      <c r="AJ173" s="70" t="s">
        <v>1533</v>
      </c>
      <c r="AK173" s="974"/>
      <c r="AL173" s="768"/>
      <c r="AM173" s="768"/>
      <c r="AN173" s="769"/>
      <c r="AO173" s="769"/>
      <c r="AP173" s="1017"/>
      <c r="AQ173" s="769"/>
      <c r="AR173" s="113"/>
      <c r="AS173" s="728"/>
      <c r="AT173" s="728"/>
      <c r="AU173" s="728"/>
      <c r="AV173" s="855"/>
      <c r="AW173" s="855"/>
      <c r="AX173" s="855"/>
      <c r="AY173" s="747"/>
      <c r="AZ173" s="747"/>
      <c r="BA173" s="747"/>
      <c r="BB173" s="747"/>
      <c r="BD173" s="1140"/>
      <c r="BE173" s="612" t="s">
        <v>1534</v>
      </c>
      <c r="BF173" s="1141"/>
    </row>
    <row r="174" spans="2:58" ht="141.75">
      <c r="B174" s="1133"/>
      <c r="C174" s="707" t="s">
        <v>1430</v>
      </c>
      <c r="D174" s="707" t="s">
        <v>1535</v>
      </c>
      <c r="E174" s="935" t="s">
        <v>58</v>
      </c>
      <c r="F174" s="935" t="s">
        <v>362</v>
      </c>
      <c r="G174" s="935" t="s">
        <v>1536</v>
      </c>
      <c r="H174" s="935" t="s">
        <v>61</v>
      </c>
      <c r="I174" s="935" t="s">
        <v>61</v>
      </c>
      <c r="J174" s="935" t="s">
        <v>364</v>
      </c>
      <c r="K174" s="935" t="s">
        <v>414</v>
      </c>
      <c r="L174" s="130"/>
      <c r="M174" s="1099" t="s">
        <v>1537</v>
      </c>
      <c r="N174" s="68" t="s">
        <v>141</v>
      </c>
      <c r="O174" s="591" t="s">
        <v>1538</v>
      </c>
      <c r="P174" s="589" t="s">
        <v>1539</v>
      </c>
      <c r="Q174" s="18">
        <v>0.5</v>
      </c>
      <c r="R174" s="4">
        <v>44200</v>
      </c>
      <c r="S174" s="4">
        <v>44377</v>
      </c>
      <c r="T174" s="602">
        <v>0.5</v>
      </c>
      <c r="U174" s="602">
        <v>1</v>
      </c>
      <c r="V174" s="602">
        <v>1</v>
      </c>
      <c r="W174" s="602">
        <v>1</v>
      </c>
      <c r="X174" s="113"/>
      <c r="Y174" s="557">
        <v>0.5</v>
      </c>
      <c r="Z174" s="69" t="s">
        <v>1540</v>
      </c>
      <c r="AA174" s="69" t="s">
        <v>1541</v>
      </c>
      <c r="AB174" s="554">
        <v>1</v>
      </c>
      <c r="AC174" s="69" t="s">
        <v>1542</v>
      </c>
      <c r="AD174" s="69" t="s">
        <v>1543</v>
      </c>
      <c r="AE174" s="185">
        <v>1</v>
      </c>
      <c r="AF174" s="59" t="s">
        <v>73</v>
      </c>
      <c r="AG174" s="71" t="s">
        <v>61</v>
      </c>
      <c r="AH174" s="185">
        <v>1</v>
      </c>
      <c r="AI174" s="59" t="s">
        <v>73</v>
      </c>
      <c r="AJ174" s="59" t="s">
        <v>61</v>
      </c>
      <c r="AK174" s="1022">
        <f>SUMPRODUCT(AH174:AH175,Q174:Q175)</f>
        <v>1</v>
      </c>
      <c r="AL174" s="788" t="s">
        <v>1544</v>
      </c>
      <c r="AM174" s="788" t="s">
        <v>1545</v>
      </c>
      <c r="AN174" s="874" t="s">
        <v>1546</v>
      </c>
      <c r="AO174" s="874" t="s">
        <v>1547</v>
      </c>
      <c r="AP174" s="1003" t="str">
        <f t="shared" si="13"/>
        <v>Terminado</v>
      </c>
      <c r="AQ174" s="874" t="s">
        <v>76</v>
      </c>
      <c r="AR174" s="113"/>
      <c r="AS174" s="741">
        <v>0</v>
      </c>
      <c r="AT174" s="741">
        <v>0</v>
      </c>
      <c r="AU174" s="741">
        <v>0</v>
      </c>
      <c r="AV174" s="744">
        <v>73800000</v>
      </c>
      <c r="AW174" s="744">
        <v>73800000</v>
      </c>
      <c r="AX174" s="744">
        <v>73800000</v>
      </c>
      <c r="AY174" s="745" t="s">
        <v>1548</v>
      </c>
      <c r="AZ174" s="745" t="s">
        <v>1549</v>
      </c>
      <c r="BA174" s="745" t="s">
        <v>1550</v>
      </c>
      <c r="BB174" s="745" t="s">
        <v>1551</v>
      </c>
      <c r="BD174" s="1140" t="s">
        <v>431</v>
      </c>
      <c r="BE174" s="612" t="s">
        <v>1446</v>
      </c>
      <c r="BF174" s="1141" t="s">
        <v>1552</v>
      </c>
    </row>
    <row r="175" spans="2:58" ht="101.25">
      <c r="B175" s="1133"/>
      <c r="C175" s="707"/>
      <c r="D175" s="707"/>
      <c r="E175" s="935" t="s">
        <v>58</v>
      </c>
      <c r="F175" s="935" t="s">
        <v>362</v>
      </c>
      <c r="G175" s="935"/>
      <c r="H175" s="935" t="s">
        <v>61</v>
      </c>
      <c r="I175" s="935" t="s">
        <v>61</v>
      </c>
      <c r="J175" s="935" t="s">
        <v>364</v>
      </c>
      <c r="K175" s="935" t="s">
        <v>414</v>
      </c>
      <c r="L175" s="130"/>
      <c r="M175" s="1099"/>
      <c r="N175" s="68" t="s">
        <v>141</v>
      </c>
      <c r="O175" s="591" t="s">
        <v>1553</v>
      </c>
      <c r="P175" s="589" t="s">
        <v>1554</v>
      </c>
      <c r="Q175" s="18">
        <v>0.5</v>
      </c>
      <c r="R175" s="4">
        <v>44378</v>
      </c>
      <c r="S175" s="4">
        <v>44545</v>
      </c>
      <c r="T175" s="602">
        <v>0</v>
      </c>
      <c r="U175" s="602">
        <v>0.5</v>
      </c>
      <c r="V175" s="602">
        <v>0.6</v>
      </c>
      <c r="W175" s="602">
        <v>1</v>
      </c>
      <c r="X175" s="113"/>
      <c r="Y175" s="178">
        <v>0</v>
      </c>
      <c r="Z175" s="524" t="s">
        <v>86</v>
      </c>
      <c r="AA175" s="524" t="s">
        <v>148</v>
      </c>
      <c r="AB175" s="554">
        <v>0</v>
      </c>
      <c r="AC175" s="69" t="s">
        <v>118</v>
      </c>
      <c r="AD175" s="69" t="s">
        <v>61</v>
      </c>
      <c r="AE175" s="185">
        <v>0.7</v>
      </c>
      <c r="AF175" s="71" t="s">
        <v>1555</v>
      </c>
      <c r="AG175" s="71" t="s">
        <v>1556</v>
      </c>
      <c r="AH175" s="185">
        <v>1</v>
      </c>
      <c r="AI175" s="71" t="s">
        <v>1557</v>
      </c>
      <c r="AJ175" s="71" t="s">
        <v>1558</v>
      </c>
      <c r="AK175" s="1022"/>
      <c r="AL175" s="788"/>
      <c r="AM175" s="788"/>
      <c r="AN175" s="874"/>
      <c r="AO175" s="874"/>
      <c r="AP175" s="1003" t="str">
        <f t="shared" si="13"/>
        <v>Sin iniciar</v>
      </c>
      <c r="AQ175" s="874"/>
      <c r="AR175" s="113"/>
      <c r="AS175" s="741"/>
      <c r="AT175" s="741"/>
      <c r="AU175" s="741"/>
      <c r="AV175" s="744"/>
      <c r="AW175" s="744"/>
      <c r="AX175" s="744"/>
      <c r="AY175" s="745"/>
      <c r="AZ175" s="745"/>
      <c r="BA175" s="745"/>
      <c r="BB175" s="745"/>
      <c r="BD175" s="1140"/>
      <c r="BE175" s="612" t="s">
        <v>1559</v>
      </c>
      <c r="BF175" s="1141"/>
    </row>
    <row r="176" spans="2:58" ht="405">
      <c r="B176" s="1133"/>
      <c r="C176" s="706" t="s">
        <v>1430</v>
      </c>
      <c r="D176" s="706" t="s">
        <v>1560</v>
      </c>
      <c r="E176" s="936" t="s">
        <v>58</v>
      </c>
      <c r="F176" s="936" t="s">
        <v>362</v>
      </c>
      <c r="G176" s="936" t="s">
        <v>1561</v>
      </c>
      <c r="H176" s="936" t="s">
        <v>61</v>
      </c>
      <c r="I176" s="936" t="s">
        <v>61</v>
      </c>
      <c r="J176" s="936" t="s">
        <v>62</v>
      </c>
      <c r="K176" s="936" t="s">
        <v>414</v>
      </c>
      <c r="L176" s="130"/>
      <c r="M176" s="1101" t="s">
        <v>1562</v>
      </c>
      <c r="N176" s="65" t="s">
        <v>1563</v>
      </c>
      <c r="O176" s="63" t="s">
        <v>1564</v>
      </c>
      <c r="P176" s="89" t="s">
        <v>1565</v>
      </c>
      <c r="Q176" s="16">
        <v>0.1</v>
      </c>
      <c r="R176" s="2">
        <v>44200</v>
      </c>
      <c r="S176" s="2">
        <v>44255</v>
      </c>
      <c r="T176" s="603">
        <v>1</v>
      </c>
      <c r="U176" s="603">
        <v>1</v>
      </c>
      <c r="V176" s="603">
        <v>1</v>
      </c>
      <c r="W176" s="603">
        <v>1</v>
      </c>
      <c r="X176" s="113"/>
      <c r="Y176" s="557">
        <v>1</v>
      </c>
      <c r="Z176" s="66" t="s">
        <v>1566</v>
      </c>
      <c r="AA176" s="66" t="s">
        <v>1567</v>
      </c>
      <c r="AB176" s="554">
        <v>1</v>
      </c>
      <c r="AC176" s="66" t="s">
        <v>73</v>
      </c>
      <c r="AD176" s="66" t="s">
        <v>61</v>
      </c>
      <c r="AE176" s="185">
        <v>1</v>
      </c>
      <c r="AF176" s="58" t="s">
        <v>73</v>
      </c>
      <c r="AG176" s="70" t="s">
        <v>61</v>
      </c>
      <c r="AH176" s="185">
        <v>1</v>
      </c>
      <c r="AI176" s="58" t="s">
        <v>73</v>
      </c>
      <c r="AJ176" s="58" t="s">
        <v>61</v>
      </c>
      <c r="AK176" s="972">
        <f>SUMPRODUCT(AH176:AH178,Q176:Q178)</f>
        <v>1</v>
      </c>
      <c r="AL176" s="768" t="s">
        <v>1568</v>
      </c>
      <c r="AM176" s="768" t="s">
        <v>1569</v>
      </c>
      <c r="AN176" s="975" t="s">
        <v>1481</v>
      </c>
      <c r="AO176" s="975" t="s">
        <v>1481</v>
      </c>
      <c r="AP176" s="1009" t="str">
        <f t="shared" si="13"/>
        <v>Terminado</v>
      </c>
      <c r="AQ176" s="769" t="s">
        <v>76</v>
      </c>
      <c r="AR176" s="113"/>
      <c r="AS176" s="728">
        <v>142764372</v>
      </c>
      <c r="AT176" s="848">
        <v>142764372</v>
      </c>
      <c r="AU176" s="848">
        <v>142764372</v>
      </c>
      <c r="AV176" s="811">
        <v>0</v>
      </c>
      <c r="AW176" s="728">
        <v>0</v>
      </c>
      <c r="AX176" s="852"/>
      <c r="AY176" s="852"/>
      <c r="AZ176" s="853"/>
      <c r="BA176" s="853"/>
      <c r="BB176" s="853"/>
      <c r="BD176" s="1140" t="s">
        <v>431</v>
      </c>
      <c r="BE176" s="612" t="s">
        <v>6173</v>
      </c>
      <c r="BF176" s="1144" t="s">
        <v>6175</v>
      </c>
    </row>
    <row r="177" spans="2:58" ht="409.5">
      <c r="B177" s="1133"/>
      <c r="C177" s="706"/>
      <c r="D177" s="706"/>
      <c r="E177" s="936" t="s">
        <v>58</v>
      </c>
      <c r="F177" s="936" t="s">
        <v>362</v>
      </c>
      <c r="G177" s="936"/>
      <c r="H177" s="936" t="s">
        <v>61</v>
      </c>
      <c r="I177" s="936" t="s">
        <v>61</v>
      </c>
      <c r="J177" s="936" t="s">
        <v>62</v>
      </c>
      <c r="K177" s="936" t="s">
        <v>414</v>
      </c>
      <c r="L177" s="130"/>
      <c r="M177" s="1101"/>
      <c r="N177" s="65" t="s">
        <v>1563</v>
      </c>
      <c r="O177" s="63" t="s">
        <v>1570</v>
      </c>
      <c r="P177" s="89" t="s">
        <v>1571</v>
      </c>
      <c r="Q177" s="16">
        <v>0.8</v>
      </c>
      <c r="R177" s="2">
        <v>44207</v>
      </c>
      <c r="S177" s="2">
        <v>44285</v>
      </c>
      <c r="T177" s="603">
        <v>1</v>
      </c>
      <c r="U177" s="603">
        <v>1</v>
      </c>
      <c r="V177" s="603">
        <v>1</v>
      </c>
      <c r="W177" s="603">
        <v>1</v>
      </c>
      <c r="X177" s="113"/>
      <c r="Y177" s="557">
        <v>1</v>
      </c>
      <c r="Z177" s="66" t="s">
        <v>1572</v>
      </c>
      <c r="AA177" s="66" t="s">
        <v>1573</v>
      </c>
      <c r="AB177" s="554">
        <v>1</v>
      </c>
      <c r="AC177" s="66" t="s">
        <v>73</v>
      </c>
      <c r="AD177" s="66" t="s">
        <v>61</v>
      </c>
      <c r="AE177" s="185">
        <v>1</v>
      </c>
      <c r="AF177" s="58" t="s">
        <v>73</v>
      </c>
      <c r="AG177" s="70" t="s">
        <v>61</v>
      </c>
      <c r="AH177" s="185">
        <v>1</v>
      </c>
      <c r="AI177" s="58" t="s">
        <v>73</v>
      </c>
      <c r="AJ177" s="58" t="s">
        <v>61</v>
      </c>
      <c r="AK177" s="973"/>
      <c r="AL177" s="768"/>
      <c r="AM177" s="768"/>
      <c r="AN177" s="975"/>
      <c r="AO177" s="975"/>
      <c r="AP177" s="1010" t="str">
        <f t="shared" si="13"/>
        <v>Sin iniciar</v>
      </c>
      <c r="AQ177" s="975"/>
      <c r="AR177" s="113"/>
      <c r="AS177" s="728"/>
      <c r="AT177" s="849"/>
      <c r="AU177" s="849"/>
      <c r="AV177" s="851"/>
      <c r="AW177" s="728"/>
      <c r="AX177" s="852"/>
      <c r="AY177" s="852"/>
      <c r="AZ177" s="853"/>
      <c r="BA177" s="853"/>
      <c r="BB177" s="853"/>
      <c r="BD177" s="1140"/>
      <c r="BE177" s="612" t="s">
        <v>6174</v>
      </c>
      <c r="BF177" s="1144"/>
    </row>
    <row r="178" spans="2:58" ht="81">
      <c r="B178" s="1133"/>
      <c r="C178" s="706"/>
      <c r="D178" s="706"/>
      <c r="E178" s="936" t="s">
        <v>58</v>
      </c>
      <c r="F178" s="936" t="s">
        <v>362</v>
      </c>
      <c r="G178" s="936"/>
      <c r="H178" s="936" t="s">
        <v>61</v>
      </c>
      <c r="I178" s="936" t="s">
        <v>61</v>
      </c>
      <c r="J178" s="936" t="s">
        <v>62</v>
      </c>
      <c r="K178" s="936" t="s">
        <v>414</v>
      </c>
      <c r="L178" s="130"/>
      <c r="M178" s="1101"/>
      <c r="N178" s="65" t="s">
        <v>1563</v>
      </c>
      <c r="O178" s="63" t="s">
        <v>1574</v>
      </c>
      <c r="P178" s="89" t="s">
        <v>1575</v>
      </c>
      <c r="Q178" s="16">
        <v>0.1</v>
      </c>
      <c r="R178" s="2">
        <v>44263</v>
      </c>
      <c r="S178" s="2">
        <v>44346</v>
      </c>
      <c r="T178" s="603">
        <v>0.5</v>
      </c>
      <c r="U178" s="603">
        <v>1</v>
      </c>
      <c r="V178" s="603">
        <v>1</v>
      </c>
      <c r="W178" s="603">
        <v>1</v>
      </c>
      <c r="X178" s="113"/>
      <c r="Y178" s="557">
        <v>0.5</v>
      </c>
      <c r="Z178" s="66" t="s">
        <v>1576</v>
      </c>
      <c r="AA178" s="66" t="s">
        <v>1577</v>
      </c>
      <c r="AB178" s="554">
        <v>1</v>
      </c>
      <c r="AC178" s="66" t="s">
        <v>1578</v>
      </c>
      <c r="AD178" s="66" t="s">
        <v>1579</v>
      </c>
      <c r="AE178" s="185">
        <v>1</v>
      </c>
      <c r="AF178" s="58" t="s">
        <v>73</v>
      </c>
      <c r="AG178" s="70" t="s">
        <v>61</v>
      </c>
      <c r="AH178" s="185">
        <v>1</v>
      </c>
      <c r="AI178" s="58" t="s">
        <v>73</v>
      </c>
      <c r="AJ178" s="58" t="s">
        <v>61</v>
      </c>
      <c r="AK178" s="974"/>
      <c r="AL178" s="768"/>
      <c r="AM178" s="768"/>
      <c r="AN178" s="975"/>
      <c r="AO178" s="975"/>
      <c r="AP178" s="1011" t="str">
        <f t="shared" si="13"/>
        <v>Sin iniciar</v>
      </c>
      <c r="AQ178" s="975"/>
      <c r="AR178" s="113"/>
      <c r="AS178" s="728"/>
      <c r="AT178" s="850"/>
      <c r="AU178" s="850"/>
      <c r="AV178" s="812"/>
      <c r="AW178" s="728"/>
      <c r="AX178" s="852"/>
      <c r="AY178" s="852"/>
      <c r="AZ178" s="853"/>
      <c r="BA178" s="853"/>
      <c r="BB178" s="853"/>
      <c r="BD178" s="1140"/>
      <c r="BE178" s="612" t="s">
        <v>1446</v>
      </c>
      <c r="BF178" s="1144"/>
    </row>
    <row r="179" spans="2:58" ht="60.75">
      <c r="B179" s="1133"/>
      <c r="C179" s="707" t="s">
        <v>1430</v>
      </c>
      <c r="D179" s="707" t="s">
        <v>1580</v>
      </c>
      <c r="E179" s="935" t="s">
        <v>58</v>
      </c>
      <c r="F179" s="935" t="s">
        <v>59</v>
      </c>
      <c r="G179" s="935" t="s">
        <v>1581</v>
      </c>
      <c r="H179" s="935" t="s">
        <v>61</v>
      </c>
      <c r="I179" s="935" t="s">
        <v>61</v>
      </c>
      <c r="J179" s="935" t="s">
        <v>62</v>
      </c>
      <c r="K179" s="935" t="s">
        <v>414</v>
      </c>
      <c r="L179" s="130"/>
      <c r="M179" s="1099" t="s">
        <v>1582</v>
      </c>
      <c r="N179" s="68" t="s">
        <v>141</v>
      </c>
      <c r="O179" s="591" t="s">
        <v>1583</v>
      </c>
      <c r="P179" s="589" t="s">
        <v>1584</v>
      </c>
      <c r="Q179" s="18">
        <v>0.5</v>
      </c>
      <c r="R179" s="23">
        <v>44200</v>
      </c>
      <c r="S179" s="23">
        <v>44255</v>
      </c>
      <c r="T179" s="604">
        <v>1</v>
      </c>
      <c r="U179" s="604">
        <v>1</v>
      </c>
      <c r="V179" s="604">
        <v>1</v>
      </c>
      <c r="W179" s="604">
        <v>1</v>
      </c>
      <c r="X179" s="114"/>
      <c r="Y179" s="557">
        <v>1</v>
      </c>
      <c r="Z179" s="69" t="s">
        <v>1585</v>
      </c>
      <c r="AA179" s="69" t="s">
        <v>1586</v>
      </c>
      <c r="AB179" s="554">
        <v>1</v>
      </c>
      <c r="AC179" s="69" t="s">
        <v>73</v>
      </c>
      <c r="AD179" s="69" t="s">
        <v>61</v>
      </c>
      <c r="AE179" s="185">
        <v>1</v>
      </c>
      <c r="AF179" s="59" t="s">
        <v>73</v>
      </c>
      <c r="AG179" s="71" t="s">
        <v>61</v>
      </c>
      <c r="AH179" s="185">
        <v>1</v>
      </c>
      <c r="AI179" s="59" t="s">
        <v>73</v>
      </c>
      <c r="AJ179" s="59" t="s">
        <v>61</v>
      </c>
      <c r="AK179" s="972">
        <f>SUMPRODUCT(AH179:AH181,Q179:Q181)</f>
        <v>1</v>
      </c>
      <c r="AL179" s="788" t="s">
        <v>1587</v>
      </c>
      <c r="AM179" s="788" t="s">
        <v>1588</v>
      </c>
      <c r="AN179" s="874" t="s">
        <v>1589</v>
      </c>
      <c r="AO179" s="874" t="s">
        <v>1590</v>
      </c>
      <c r="AP179" s="1009" t="str">
        <f t="shared" si="13"/>
        <v>Terminado</v>
      </c>
      <c r="AQ179" s="874" t="s">
        <v>76</v>
      </c>
      <c r="AR179" s="114"/>
      <c r="AS179" s="741">
        <v>0</v>
      </c>
      <c r="AT179" s="741">
        <v>0</v>
      </c>
      <c r="AU179" s="741">
        <v>0</v>
      </c>
      <c r="AV179" s="744">
        <v>9000000</v>
      </c>
      <c r="AW179" s="744">
        <v>9000000</v>
      </c>
      <c r="AX179" s="744">
        <v>8699994</v>
      </c>
      <c r="AY179" s="745" t="s">
        <v>1548</v>
      </c>
      <c r="AZ179" s="745" t="s">
        <v>1591</v>
      </c>
      <c r="BA179" s="745" t="s">
        <v>1550</v>
      </c>
      <c r="BB179" s="745" t="s">
        <v>1592</v>
      </c>
      <c r="BD179" s="1140" t="s">
        <v>431</v>
      </c>
      <c r="BE179" s="612" t="s">
        <v>1483</v>
      </c>
      <c r="BF179" s="1141" t="s">
        <v>1552</v>
      </c>
    </row>
    <row r="180" spans="2:58" ht="121.5">
      <c r="B180" s="1133"/>
      <c r="C180" s="707"/>
      <c r="D180" s="707"/>
      <c r="E180" s="935" t="s">
        <v>58</v>
      </c>
      <c r="F180" s="935" t="s">
        <v>59</v>
      </c>
      <c r="G180" s="935"/>
      <c r="H180" s="935" t="s">
        <v>61</v>
      </c>
      <c r="I180" s="935" t="s">
        <v>61</v>
      </c>
      <c r="J180" s="935" t="s">
        <v>62</v>
      </c>
      <c r="K180" s="935" t="s">
        <v>414</v>
      </c>
      <c r="L180" s="130"/>
      <c r="M180" s="1099"/>
      <c r="N180" s="68" t="s">
        <v>141</v>
      </c>
      <c r="O180" s="591" t="s">
        <v>1593</v>
      </c>
      <c r="P180" s="589" t="s">
        <v>1594</v>
      </c>
      <c r="Q180" s="18">
        <v>0.3</v>
      </c>
      <c r="R180" s="23">
        <v>44211</v>
      </c>
      <c r="S180" s="23">
        <v>44484</v>
      </c>
      <c r="T180" s="604">
        <v>0.75</v>
      </c>
      <c r="U180" s="604">
        <v>0.85</v>
      </c>
      <c r="V180" s="604">
        <v>0.9</v>
      </c>
      <c r="W180" s="604">
        <v>1</v>
      </c>
      <c r="X180" s="114"/>
      <c r="Y180" s="557">
        <v>0.75</v>
      </c>
      <c r="Z180" s="69" t="s">
        <v>1595</v>
      </c>
      <c r="AA180" s="69" t="s">
        <v>1596</v>
      </c>
      <c r="AB180" s="554">
        <v>0.85</v>
      </c>
      <c r="AC180" s="69" t="s">
        <v>1597</v>
      </c>
      <c r="AD180" s="69" t="s">
        <v>1598</v>
      </c>
      <c r="AE180" s="185">
        <v>0.98</v>
      </c>
      <c r="AF180" s="71" t="s">
        <v>1599</v>
      </c>
      <c r="AG180" s="71" t="s">
        <v>1600</v>
      </c>
      <c r="AH180" s="185">
        <v>1</v>
      </c>
      <c r="AI180" s="71" t="s">
        <v>1601</v>
      </c>
      <c r="AJ180" s="71" t="s">
        <v>1602</v>
      </c>
      <c r="AK180" s="973"/>
      <c r="AL180" s="788"/>
      <c r="AM180" s="788"/>
      <c r="AN180" s="874"/>
      <c r="AO180" s="874"/>
      <c r="AP180" s="1010" t="str">
        <f t="shared" si="13"/>
        <v>Sin iniciar</v>
      </c>
      <c r="AQ180" s="874"/>
      <c r="AR180" s="114"/>
      <c r="AS180" s="741"/>
      <c r="AT180" s="741"/>
      <c r="AU180" s="741"/>
      <c r="AV180" s="744"/>
      <c r="AW180" s="744"/>
      <c r="AX180" s="744"/>
      <c r="AY180" s="745"/>
      <c r="AZ180" s="745"/>
      <c r="BA180" s="745"/>
      <c r="BB180" s="745"/>
      <c r="BD180" s="1140"/>
      <c r="BE180" s="612" t="s">
        <v>1603</v>
      </c>
      <c r="BF180" s="1141"/>
    </row>
    <row r="181" spans="2:58" ht="222.75">
      <c r="B181" s="1133"/>
      <c r="C181" s="707"/>
      <c r="D181" s="707"/>
      <c r="E181" s="935" t="s">
        <v>58</v>
      </c>
      <c r="F181" s="935" t="s">
        <v>59</v>
      </c>
      <c r="G181" s="935"/>
      <c r="H181" s="935" t="s">
        <v>61</v>
      </c>
      <c r="I181" s="935" t="s">
        <v>61</v>
      </c>
      <c r="J181" s="935" t="s">
        <v>62</v>
      </c>
      <c r="K181" s="935" t="s">
        <v>414</v>
      </c>
      <c r="L181" s="130"/>
      <c r="M181" s="1099"/>
      <c r="N181" s="68" t="s">
        <v>141</v>
      </c>
      <c r="O181" s="591" t="s">
        <v>1604</v>
      </c>
      <c r="P181" s="589" t="s">
        <v>1605</v>
      </c>
      <c r="Q181" s="18">
        <v>0.2</v>
      </c>
      <c r="R181" s="23">
        <v>44287</v>
      </c>
      <c r="S181" s="23">
        <v>44469</v>
      </c>
      <c r="T181" s="604">
        <v>0</v>
      </c>
      <c r="U181" s="604">
        <v>0.5</v>
      </c>
      <c r="V181" s="604">
        <v>1</v>
      </c>
      <c r="W181" s="604">
        <v>1</v>
      </c>
      <c r="X181" s="114"/>
      <c r="Y181" s="178">
        <v>0</v>
      </c>
      <c r="Z181" s="524" t="s">
        <v>86</v>
      </c>
      <c r="AA181" s="524" t="s">
        <v>148</v>
      </c>
      <c r="AB181" s="554">
        <v>0</v>
      </c>
      <c r="AC181" s="69" t="s">
        <v>118</v>
      </c>
      <c r="AD181" s="69" t="s">
        <v>61</v>
      </c>
      <c r="AE181" s="185">
        <v>1</v>
      </c>
      <c r="AF181" s="71" t="s">
        <v>1606</v>
      </c>
      <c r="AG181" s="71" t="s">
        <v>1607</v>
      </c>
      <c r="AH181" s="185">
        <v>1</v>
      </c>
      <c r="AI181" s="59" t="s">
        <v>73</v>
      </c>
      <c r="AJ181" s="59" t="s">
        <v>61</v>
      </c>
      <c r="AK181" s="974"/>
      <c r="AL181" s="788"/>
      <c r="AM181" s="788"/>
      <c r="AN181" s="874"/>
      <c r="AO181" s="874"/>
      <c r="AP181" s="1011" t="str">
        <f t="shared" si="13"/>
        <v>Sin iniciar</v>
      </c>
      <c r="AQ181" s="874"/>
      <c r="AR181" s="114"/>
      <c r="AS181" s="741"/>
      <c r="AT181" s="741"/>
      <c r="AU181" s="741"/>
      <c r="AV181" s="744"/>
      <c r="AW181" s="744"/>
      <c r="AX181" s="744"/>
      <c r="AY181" s="745"/>
      <c r="AZ181" s="745"/>
      <c r="BA181" s="745"/>
      <c r="BB181" s="745"/>
      <c r="BD181" s="1140"/>
      <c r="BE181" s="612" t="s">
        <v>6176</v>
      </c>
      <c r="BF181" s="1141"/>
    </row>
    <row r="182" spans="2:58" ht="182.25">
      <c r="B182" s="1133"/>
      <c r="C182" s="706" t="s">
        <v>1430</v>
      </c>
      <c r="D182" s="706" t="s">
        <v>1608</v>
      </c>
      <c r="E182" s="768" t="s">
        <v>58</v>
      </c>
      <c r="F182" s="768" t="s">
        <v>59</v>
      </c>
      <c r="G182" s="768" t="s">
        <v>1609</v>
      </c>
      <c r="H182" s="768" t="s">
        <v>61</v>
      </c>
      <c r="I182" s="768" t="s">
        <v>61</v>
      </c>
      <c r="J182" s="768" t="s">
        <v>364</v>
      </c>
      <c r="K182" s="768" t="s">
        <v>414</v>
      </c>
      <c r="L182" s="130"/>
      <c r="M182" s="706" t="s">
        <v>1610</v>
      </c>
      <c r="N182" s="65" t="s">
        <v>113</v>
      </c>
      <c r="O182" s="63" t="s">
        <v>1611</v>
      </c>
      <c r="P182" s="66" t="s">
        <v>1612</v>
      </c>
      <c r="Q182" s="16">
        <v>0.2</v>
      </c>
      <c r="R182" s="24">
        <v>44235</v>
      </c>
      <c r="S182" s="24">
        <v>44286</v>
      </c>
      <c r="T182" s="25">
        <v>1</v>
      </c>
      <c r="U182" s="25">
        <v>1</v>
      </c>
      <c r="V182" s="25">
        <v>1</v>
      </c>
      <c r="W182" s="25">
        <v>1</v>
      </c>
      <c r="X182" s="114"/>
      <c r="Y182" s="557">
        <v>1</v>
      </c>
      <c r="Z182" s="66" t="s">
        <v>1613</v>
      </c>
      <c r="AA182" s="66" t="s">
        <v>1614</v>
      </c>
      <c r="AB182" s="554">
        <v>1</v>
      </c>
      <c r="AC182" s="66" t="s">
        <v>73</v>
      </c>
      <c r="AD182" s="66" t="s">
        <v>61</v>
      </c>
      <c r="AE182" s="185">
        <v>1</v>
      </c>
      <c r="AF182" s="58" t="s">
        <v>73</v>
      </c>
      <c r="AG182" s="70" t="s">
        <v>61</v>
      </c>
      <c r="AH182" s="185">
        <v>1</v>
      </c>
      <c r="AI182" s="58" t="s">
        <v>73</v>
      </c>
      <c r="AJ182" s="58" t="s">
        <v>61</v>
      </c>
      <c r="AK182" s="972">
        <f>SUMPRODUCT(AH182:AH185,Q182:Q185)</f>
        <v>1</v>
      </c>
      <c r="AL182" s="768" t="s">
        <v>1615</v>
      </c>
      <c r="AM182" s="768" t="s">
        <v>1616</v>
      </c>
      <c r="AN182" s="769" t="s">
        <v>1617</v>
      </c>
      <c r="AO182" s="769" t="s">
        <v>1618</v>
      </c>
      <c r="AP182" s="1000" t="str">
        <f t="shared" si="13"/>
        <v>Terminado</v>
      </c>
      <c r="AQ182" s="769" t="s">
        <v>76</v>
      </c>
      <c r="AR182" s="114"/>
      <c r="AS182" s="841">
        <v>12046596</v>
      </c>
      <c r="AT182" s="841">
        <v>12046596</v>
      </c>
      <c r="AU182" s="841">
        <v>12046596</v>
      </c>
      <c r="AV182" s="841">
        <v>73800000</v>
      </c>
      <c r="AW182" s="841">
        <v>73800000</v>
      </c>
      <c r="AX182" s="841">
        <v>73800000</v>
      </c>
      <c r="AY182" s="747" t="s">
        <v>1548</v>
      </c>
      <c r="AZ182" s="747" t="s">
        <v>1549</v>
      </c>
      <c r="BA182" s="747" t="s">
        <v>1550</v>
      </c>
      <c r="BB182" s="747" t="s">
        <v>1592</v>
      </c>
      <c r="BD182" s="1140" t="s">
        <v>431</v>
      </c>
      <c r="BE182" s="612" t="s">
        <v>1483</v>
      </c>
      <c r="BF182" s="1141" t="s">
        <v>1552</v>
      </c>
    </row>
    <row r="183" spans="2:58" ht="101.25">
      <c r="B183" s="1133"/>
      <c r="C183" s="706"/>
      <c r="D183" s="706"/>
      <c r="E183" s="768" t="s">
        <v>58</v>
      </c>
      <c r="F183" s="768" t="s">
        <v>59</v>
      </c>
      <c r="G183" s="768"/>
      <c r="H183" s="768" t="s">
        <v>61</v>
      </c>
      <c r="I183" s="768" t="s">
        <v>61</v>
      </c>
      <c r="J183" s="768" t="s">
        <v>364</v>
      </c>
      <c r="K183" s="768" t="s">
        <v>414</v>
      </c>
      <c r="L183" s="130"/>
      <c r="M183" s="706"/>
      <c r="N183" s="65" t="s">
        <v>113</v>
      </c>
      <c r="O183" s="63" t="s">
        <v>1619</v>
      </c>
      <c r="P183" s="66" t="s">
        <v>1620</v>
      </c>
      <c r="Q183" s="25">
        <v>0.2</v>
      </c>
      <c r="R183" s="24">
        <v>44287</v>
      </c>
      <c r="S183" s="24">
        <v>44469</v>
      </c>
      <c r="T183" s="25">
        <v>0</v>
      </c>
      <c r="U183" s="25">
        <v>0.6</v>
      </c>
      <c r="V183" s="25">
        <v>1</v>
      </c>
      <c r="W183" s="25">
        <v>1</v>
      </c>
      <c r="X183" s="114"/>
      <c r="Y183" s="178">
        <v>0</v>
      </c>
      <c r="Z183" s="523" t="s">
        <v>86</v>
      </c>
      <c r="AA183" s="66" t="s">
        <v>61</v>
      </c>
      <c r="AB183" s="554">
        <v>0.7</v>
      </c>
      <c r="AC183" s="66" t="s">
        <v>1621</v>
      </c>
      <c r="AD183" s="66" t="s">
        <v>1622</v>
      </c>
      <c r="AE183" s="185">
        <v>1</v>
      </c>
      <c r="AF183" s="70" t="s">
        <v>1623</v>
      </c>
      <c r="AG183" s="70" t="s">
        <v>1624</v>
      </c>
      <c r="AH183" s="185">
        <v>1</v>
      </c>
      <c r="AI183" s="58" t="s">
        <v>73</v>
      </c>
      <c r="AJ183" s="58" t="s">
        <v>61</v>
      </c>
      <c r="AK183" s="973"/>
      <c r="AL183" s="768"/>
      <c r="AM183" s="768"/>
      <c r="AN183" s="769"/>
      <c r="AO183" s="769"/>
      <c r="AP183" s="1001"/>
      <c r="AQ183" s="975"/>
      <c r="AR183" s="114"/>
      <c r="AS183" s="841"/>
      <c r="AT183" s="841"/>
      <c r="AU183" s="841"/>
      <c r="AV183" s="841"/>
      <c r="AW183" s="841"/>
      <c r="AX183" s="841"/>
      <c r="AY183" s="747"/>
      <c r="AZ183" s="747"/>
      <c r="BA183" s="747"/>
      <c r="BB183" s="747"/>
      <c r="BD183" s="1140"/>
      <c r="BE183" s="612" t="s">
        <v>1625</v>
      </c>
      <c r="BF183" s="1141"/>
    </row>
    <row r="184" spans="2:58" ht="121.5">
      <c r="B184" s="1133"/>
      <c r="C184" s="706"/>
      <c r="D184" s="706"/>
      <c r="E184" s="768" t="s">
        <v>58</v>
      </c>
      <c r="F184" s="768" t="s">
        <v>59</v>
      </c>
      <c r="G184" s="768"/>
      <c r="H184" s="768" t="s">
        <v>61</v>
      </c>
      <c r="I184" s="768" t="s">
        <v>61</v>
      </c>
      <c r="J184" s="768" t="s">
        <v>364</v>
      </c>
      <c r="K184" s="768" t="s">
        <v>414</v>
      </c>
      <c r="L184" s="130"/>
      <c r="M184" s="706"/>
      <c r="N184" s="65" t="s">
        <v>113</v>
      </c>
      <c r="O184" s="63" t="s">
        <v>1626</v>
      </c>
      <c r="P184" s="66" t="s">
        <v>1627</v>
      </c>
      <c r="Q184" s="25">
        <v>0.2</v>
      </c>
      <c r="R184" s="24">
        <v>44378</v>
      </c>
      <c r="S184" s="24">
        <v>44561</v>
      </c>
      <c r="T184" s="25">
        <v>0</v>
      </c>
      <c r="U184" s="25">
        <v>0</v>
      </c>
      <c r="V184" s="25">
        <v>0.8</v>
      </c>
      <c r="W184" s="25">
        <v>1</v>
      </c>
      <c r="X184" s="114"/>
      <c r="Y184" s="178">
        <v>0</v>
      </c>
      <c r="Z184" s="523" t="s">
        <v>86</v>
      </c>
      <c r="AA184" s="66" t="s">
        <v>61</v>
      </c>
      <c r="AB184" s="554">
        <v>0</v>
      </c>
      <c r="AC184" s="523" t="s">
        <v>86</v>
      </c>
      <c r="AD184" s="523" t="s">
        <v>61</v>
      </c>
      <c r="AE184" s="185">
        <v>0.8</v>
      </c>
      <c r="AF184" s="70" t="s">
        <v>1628</v>
      </c>
      <c r="AG184" s="70" t="s">
        <v>1629</v>
      </c>
      <c r="AH184" s="185">
        <v>1</v>
      </c>
      <c r="AI184" s="70" t="s">
        <v>1630</v>
      </c>
      <c r="AJ184" s="70" t="s">
        <v>1631</v>
      </c>
      <c r="AK184" s="973"/>
      <c r="AL184" s="768"/>
      <c r="AM184" s="768"/>
      <c r="AN184" s="769"/>
      <c r="AO184" s="769"/>
      <c r="AP184" s="1001"/>
      <c r="AQ184" s="975"/>
      <c r="AR184" s="114"/>
      <c r="AS184" s="841"/>
      <c r="AT184" s="841"/>
      <c r="AU184" s="841"/>
      <c r="AV184" s="841"/>
      <c r="AW184" s="841"/>
      <c r="AX184" s="841"/>
      <c r="AY184" s="747"/>
      <c r="AZ184" s="747"/>
      <c r="BA184" s="747"/>
      <c r="BB184" s="747"/>
      <c r="BD184" s="1140"/>
      <c r="BE184" s="612" t="s">
        <v>1632</v>
      </c>
      <c r="BF184" s="1141"/>
    </row>
    <row r="185" spans="2:58" ht="101.25">
      <c r="B185" s="1133"/>
      <c r="C185" s="706"/>
      <c r="D185" s="706"/>
      <c r="E185" s="768" t="s">
        <v>58</v>
      </c>
      <c r="F185" s="768" t="s">
        <v>59</v>
      </c>
      <c r="G185" s="768"/>
      <c r="H185" s="768" t="s">
        <v>61</v>
      </c>
      <c r="I185" s="768" t="s">
        <v>61</v>
      </c>
      <c r="J185" s="768" t="s">
        <v>364</v>
      </c>
      <c r="K185" s="768" t="s">
        <v>414</v>
      </c>
      <c r="L185" s="130"/>
      <c r="M185" s="706"/>
      <c r="N185" s="65" t="s">
        <v>113</v>
      </c>
      <c r="O185" s="63" t="s">
        <v>1633</v>
      </c>
      <c r="P185" s="66" t="s">
        <v>1634</v>
      </c>
      <c r="Q185" s="25">
        <v>0.4</v>
      </c>
      <c r="R185" s="24">
        <v>44409</v>
      </c>
      <c r="S185" s="24">
        <v>44561</v>
      </c>
      <c r="T185" s="25">
        <v>0</v>
      </c>
      <c r="U185" s="25">
        <v>0</v>
      </c>
      <c r="V185" s="25">
        <v>0.1</v>
      </c>
      <c r="W185" s="25">
        <v>1</v>
      </c>
      <c r="X185" s="114"/>
      <c r="Y185" s="178">
        <v>0</v>
      </c>
      <c r="Z185" s="523" t="s">
        <v>86</v>
      </c>
      <c r="AA185" s="66" t="s">
        <v>61</v>
      </c>
      <c r="AB185" s="554">
        <v>0</v>
      </c>
      <c r="AC185" s="523" t="s">
        <v>86</v>
      </c>
      <c r="AD185" s="523" t="s">
        <v>61</v>
      </c>
      <c r="AE185" s="185">
        <v>0.1</v>
      </c>
      <c r="AF185" s="70" t="s">
        <v>1635</v>
      </c>
      <c r="AG185" s="70" t="s">
        <v>1636</v>
      </c>
      <c r="AH185" s="185">
        <v>1</v>
      </c>
      <c r="AI185" s="70" t="s">
        <v>1637</v>
      </c>
      <c r="AJ185" s="70" t="s">
        <v>1638</v>
      </c>
      <c r="AK185" s="974"/>
      <c r="AL185" s="768"/>
      <c r="AM185" s="768"/>
      <c r="AN185" s="769"/>
      <c r="AO185" s="769"/>
      <c r="AP185" s="1002"/>
      <c r="AQ185" s="975"/>
      <c r="AR185" s="114"/>
      <c r="AS185" s="841"/>
      <c r="AT185" s="841"/>
      <c r="AU185" s="841"/>
      <c r="AV185" s="841"/>
      <c r="AW185" s="841"/>
      <c r="AX185" s="841"/>
      <c r="AY185" s="747"/>
      <c r="AZ185" s="747"/>
      <c r="BA185" s="747"/>
      <c r="BB185" s="747"/>
      <c r="BD185" s="1140"/>
      <c r="BE185" s="612" t="s">
        <v>1639</v>
      </c>
      <c r="BF185" s="1141"/>
    </row>
    <row r="186" spans="2:58" ht="182.25">
      <c r="B186" s="1133"/>
      <c r="C186" s="707" t="s">
        <v>1430</v>
      </c>
      <c r="D186" s="707" t="s">
        <v>1640</v>
      </c>
      <c r="E186" s="935" t="s">
        <v>58</v>
      </c>
      <c r="F186" s="935" t="s">
        <v>59</v>
      </c>
      <c r="G186" s="935" t="s">
        <v>1641</v>
      </c>
      <c r="H186" s="935" t="s">
        <v>61</v>
      </c>
      <c r="I186" s="935" t="s">
        <v>61</v>
      </c>
      <c r="J186" s="935" t="s">
        <v>62</v>
      </c>
      <c r="K186" s="935" t="s">
        <v>414</v>
      </c>
      <c r="L186" s="130"/>
      <c r="M186" s="1099" t="s">
        <v>1642</v>
      </c>
      <c r="N186" s="68" t="s">
        <v>113</v>
      </c>
      <c r="O186" s="591" t="s">
        <v>1643</v>
      </c>
      <c r="P186" s="589" t="s">
        <v>1644</v>
      </c>
      <c r="Q186" s="18">
        <v>0.35</v>
      </c>
      <c r="R186" s="23">
        <v>44197</v>
      </c>
      <c r="S186" s="23">
        <v>44469</v>
      </c>
      <c r="T186" s="604">
        <v>0.2</v>
      </c>
      <c r="U186" s="604">
        <v>0.6</v>
      </c>
      <c r="V186" s="604">
        <v>1</v>
      </c>
      <c r="W186" s="604">
        <v>1</v>
      </c>
      <c r="X186" s="114"/>
      <c r="Y186" s="557">
        <v>0.5</v>
      </c>
      <c r="Z186" s="69" t="s">
        <v>1645</v>
      </c>
      <c r="AA186" s="69" t="s">
        <v>1646</v>
      </c>
      <c r="AB186" s="554">
        <v>0.6</v>
      </c>
      <c r="AC186" s="69" t="s">
        <v>1647</v>
      </c>
      <c r="AD186" s="69" t="s">
        <v>1648</v>
      </c>
      <c r="AE186" s="185">
        <v>1</v>
      </c>
      <c r="AF186" s="71" t="s">
        <v>1649</v>
      </c>
      <c r="AG186" s="71" t="s">
        <v>1650</v>
      </c>
      <c r="AH186" s="185">
        <v>1</v>
      </c>
      <c r="AI186" s="71" t="s">
        <v>73</v>
      </c>
      <c r="AJ186" s="71" t="s">
        <v>61</v>
      </c>
      <c r="AK186" s="972">
        <f>SUMPRODUCT(AH186:AH188,Q186:Q188)</f>
        <v>0.93500000000000005</v>
      </c>
      <c r="AL186" s="788" t="s">
        <v>1651</v>
      </c>
      <c r="AM186" s="788" t="s">
        <v>1652</v>
      </c>
      <c r="AN186" s="874" t="s">
        <v>1653</v>
      </c>
      <c r="AO186" s="874" t="s">
        <v>1654</v>
      </c>
      <c r="AP186" s="1009" t="str">
        <f t="shared" si="13"/>
        <v>En gestión</v>
      </c>
      <c r="AQ186" s="937" t="s">
        <v>1655</v>
      </c>
      <c r="AR186" s="114"/>
      <c r="AS186" s="744">
        <v>73258326</v>
      </c>
      <c r="AT186" s="744">
        <v>73258326</v>
      </c>
      <c r="AU186" s="744">
        <v>73258326</v>
      </c>
      <c r="AV186" s="744">
        <v>128115750</v>
      </c>
      <c r="AW186" s="744">
        <v>128115750</v>
      </c>
      <c r="AX186" s="744">
        <v>128115750</v>
      </c>
      <c r="AY186" s="745" t="s">
        <v>1656</v>
      </c>
      <c r="AZ186" s="745" t="s">
        <v>1657</v>
      </c>
      <c r="BA186" s="745" t="s">
        <v>1658</v>
      </c>
      <c r="BB186" s="745" t="s">
        <v>1659</v>
      </c>
      <c r="BD186" s="1140" t="s">
        <v>431</v>
      </c>
      <c r="BE186" s="612" t="s">
        <v>1660</v>
      </c>
      <c r="BF186" s="1141" t="s">
        <v>1661</v>
      </c>
    </row>
    <row r="187" spans="2:58" ht="101.25">
      <c r="B187" s="1133"/>
      <c r="C187" s="707"/>
      <c r="D187" s="707"/>
      <c r="E187" s="935" t="s">
        <v>58</v>
      </c>
      <c r="F187" s="935" t="s">
        <v>59</v>
      </c>
      <c r="G187" s="935"/>
      <c r="H187" s="935" t="s">
        <v>61</v>
      </c>
      <c r="I187" s="935" t="s">
        <v>61</v>
      </c>
      <c r="J187" s="935" t="s">
        <v>62</v>
      </c>
      <c r="K187" s="935" t="s">
        <v>414</v>
      </c>
      <c r="L187" s="130"/>
      <c r="M187" s="1099"/>
      <c r="N187" s="68" t="s">
        <v>113</v>
      </c>
      <c r="O187" s="591" t="s">
        <v>1662</v>
      </c>
      <c r="P187" s="589" t="s">
        <v>1663</v>
      </c>
      <c r="Q187" s="18">
        <v>0.35</v>
      </c>
      <c r="R187" s="23">
        <v>44287</v>
      </c>
      <c r="S187" s="23">
        <v>44561</v>
      </c>
      <c r="T187" s="604">
        <v>0</v>
      </c>
      <c r="U187" s="604">
        <v>0.52</v>
      </c>
      <c r="V187" s="604">
        <v>0.8</v>
      </c>
      <c r="W187" s="604">
        <v>1</v>
      </c>
      <c r="X187" s="114"/>
      <c r="Y187" s="178">
        <v>0</v>
      </c>
      <c r="Z187" s="524" t="s">
        <v>86</v>
      </c>
      <c r="AA187" s="524" t="s">
        <v>1664</v>
      </c>
      <c r="AB187" s="554">
        <v>0.52</v>
      </c>
      <c r="AC187" s="69" t="s">
        <v>1665</v>
      </c>
      <c r="AD187" s="524" t="s">
        <v>1666</v>
      </c>
      <c r="AE187" s="185">
        <v>0.75</v>
      </c>
      <c r="AF187" s="71" t="s">
        <v>1667</v>
      </c>
      <c r="AG187" s="71" t="s">
        <v>1668</v>
      </c>
      <c r="AH187" s="548">
        <v>0.9</v>
      </c>
      <c r="AI187" s="513" t="s">
        <v>1669</v>
      </c>
      <c r="AJ187" s="71" t="s">
        <v>1670</v>
      </c>
      <c r="AK187" s="973"/>
      <c r="AL187" s="788"/>
      <c r="AM187" s="788"/>
      <c r="AN187" s="874"/>
      <c r="AO187" s="874"/>
      <c r="AP187" s="1010" t="str">
        <f t="shared" si="13"/>
        <v>Sin iniciar</v>
      </c>
      <c r="AQ187" s="942"/>
      <c r="AR187" s="114"/>
      <c r="AS187" s="744"/>
      <c r="AT187" s="744"/>
      <c r="AU187" s="744"/>
      <c r="AV187" s="744"/>
      <c r="AW187" s="744"/>
      <c r="AX187" s="744"/>
      <c r="AY187" s="745"/>
      <c r="AZ187" s="745"/>
      <c r="BA187" s="745"/>
      <c r="BB187" s="745"/>
      <c r="BD187" s="1140"/>
      <c r="BE187" s="612" t="s">
        <v>1671</v>
      </c>
      <c r="BF187" s="1141"/>
    </row>
    <row r="188" spans="2:58" ht="101.25">
      <c r="B188" s="1133"/>
      <c r="C188" s="707"/>
      <c r="D188" s="707"/>
      <c r="E188" s="935" t="s">
        <v>58</v>
      </c>
      <c r="F188" s="935" t="s">
        <v>59</v>
      </c>
      <c r="G188" s="935"/>
      <c r="H188" s="935" t="s">
        <v>61</v>
      </c>
      <c r="I188" s="935" t="s">
        <v>61</v>
      </c>
      <c r="J188" s="935" t="s">
        <v>62</v>
      </c>
      <c r="K188" s="935" t="s">
        <v>414</v>
      </c>
      <c r="L188" s="130"/>
      <c r="M188" s="1099"/>
      <c r="N188" s="68" t="s">
        <v>113</v>
      </c>
      <c r="O188" s="591" t="s">
        <v>1672</v>
      </c>
      <c r="P188" s="589" t="s">
        <v>1673</v>
      </c>
      <c r="Q188" s="18">
        <v>0.3</v>
      </c>
      <c r="R188" s="23">
        <v>44287</v>
      </c>
      <c r="S188" s="23">
        <v>44561</v>
      </c>
      <c r="T188" s="604">
        <v>0</v>
      </c>
      <c r="U188" s="604">
        <v>0.55000000000000004</v>
      </c>
      <c r="V188" s="604">
        <v>0.8</v>
      </c>
      <c r="W188" s="604">
        <v>1</v>
      </c>
      <c r="X188" s="114"/>
      <c r="Y188" s="178">
        <v>0</v>
      </c>
      <c r="Z188" s="524" t="s">
        <v>86</v>
      </c>
      <c r="AA188" s="524" t="s">
        <v>61</v>
      </c>
      <c r="AB188" s="554">
        <v>0.55000000000000004</v>
      </c>
      <c r="AC188" s="69" t="s">
        <v>1674</v>
      </c>
      <c r="AD188" s="524" t="s">
        <v>1675</v>
      </c>
      <c r="AE188" s="185">
        <v>0.8</v>
      </c>
      <c r="AF188" s="71" t="s">
        <v>1676</v>
      </c>
      <c r="AG188" s="71" t="s">
        <v>1677</v>
      </c>
      <c r="AH188" s="548">
        <v>0.9</v>
      </c>
      <c r="AI188" s="71" t="s">
        <v>1678</v>
      </c>
      <c r="AJ188" s="71" t="s">
        <v>1679</v>
      </c>
      <c r="AK188" s="974"/>
      <c r="AL188" s="788"/>
      <c r="AM188" s="788"/>
      <c r="AN188" s="874"/>
      <c r="AO188" s="874"/>
      <c r="AP188" s="1011" t="str">
        <f t="shared" si="13"/>
        <v>Sin iniciar</v>
      </c>
      <c r="AQ188" s="938"/>
      <c r="AR188" s="114"/>
      <c r="AS188" s="744"/>
      <c r="AT188" s="744"/>
      <c r="AU188" s="744"/>
      <c r="AV188" s="744"/>
      <c r="AW188" s="744"/>
      <c r="AX188" s="744"/>
      <c r="AY188" s="745"/>
      <c r="AZ188" s="745"/>
      <c r="BA188" s="745"/>
      <c r="BB188" s="745"/>
      <c r="BD188" s="1140"/>
      <c r="BE188" s="612" t="s">
        <v>1680</v>
      </c>
      <c r="BF188" s="1141"/>
    </row>
    <row r="189" spans="2:58" ht="182.25">
      <c r="B189" s="1133"/>
      <c r="C189" s="706" t="s">
        <v>1430</v>
      </c>
      <c r="D189" s="706" t="s">
        <v>1681</v>
      </c>
      <c r="E189" s="768" t="s">
        <v>58</v>
      </c>
      <c r="F189" s="768" t="s">
        <v>362</v>
      </c>
      <c r="G189" s="768" t="s">
        <v>1682</v>
      </c>
      <c r="H189" s="768" t="s">
        <v>61</v>
      </c>
      <c r="I189" s="768" t="s">
        <v>61</v>
      </c>
      <c r="J189" s="768" t="s">
        <v>62</v>
      </c>
      <c r="K189" s="768" t="s">
        <v>414</v>
      </c>
      <c r="L189" s="130"/>
      <c r="M189" s="706" t="s">
        <v>1683</v>
      </c>
      <c r="N189" s="65" t="s">
        <v>141</v>
      </c>
      <c r="O189" s="63" t="s">
        <v>1684</v>
      </c>
      <c r="P189" s="66" t="s">
        <v>1685</v>
      </c>
      <c r="Q189" s="16">
        <v>0.25</v>
      </c>
      <c r="R189" s="24">
        <v>44378</v>
      </c>
      <c r="S189" s="24">
        <v>44561</v>
      </c>
      <c r="T189" s="25">
        <v>0</v>
      </c>
      <c r="U189" s="25">
        <v>0.5</v>
      </c>
      <c r="V189" s="25">
        <v>0.7</v>
      </c>
      <c r="W189" s="25">
        <v>1</v>
      </c>
      <c r="X189" s="114"/>
      <c r="Y189" s="185">
        <v>0</v>
      </c>
      <c r="Z189" s="524" t="s">
        <v>86</v>
      </c>
      <c r="AA189" s="524" t="s">
        <v>61</v>
      </c>
      <c r="AB189" s="554">
        <v>0.5</v>
      </c>
      <c r="AC189" s="66" t="s">
        <v>1686</v>
      </c>
      <c r="AD189" s="66" t="s">
        <v>1687</v>
      </c>
      <c r="AE189" s="185">
        <v>0.7</v>
      </c>
      <c r="AF189" s="70" t="s">
        <v>1688</v>
      </c>
      <c r="AG189" s="70" t="s">
        <v>1689</v>
      </c>
      <c r="AH189" s="548">
        <v>0.9</v>
      </c>
      <c r="AI189" s="70" t="s">
        <v>1690</v>
      </c>
      <c r="AJ189" s="70" t="s">
        <v>1691</v>
      </c>
      <c r="AK189" s="972">
        <f>SUMPRODUCT(AH189:AH192,Q189:Q192)</f>
        <v>0.96499999999999997</v>
      </c>
      <c r="AL189" s="1075" t="s">
        <v>86</v>
      </c>
      <c r="AM189" s="768" t="s">
        <v>1692</v>
      </c>
      <c r="AN189" s="769" t="s">
        <v>1693</v>
      </c>
      <c r="AO189" s="769" t="s">
        <v>1694</v>
      </c>
      <c r="AP189" s="1000" t="str">
        <f t="shared" si="13"/>
        <v>En gestión</v>
      </c>
      <c r="AQ189" s="939" t="s">
        <v>1695</v>
      </c>
      <c r="AR189" s="114"/>
      <c r="AS189" s="841">
        <v>6400000</v>
      </c>
      <c r="AT189" s="841">
        <v>6400000</v>
      </c>
      <c r="AU189" s="841">
        <v>6400000</v>
      </c>
      <c r="AV189" s="841">
        <v>103144225</v>
      </c>
      <c r="AW189" s="841">
        <v>103144225</v>
      </c>
      <c r="AX189" s="841">
        <v>103144225</v>
      </c>
      <c r="AY189" s="747" t="s">
        <v>1656</v>
      </c>
      <c r="AZ189" s="747" t="s">
        <v>1657</v>
      </c>
      <c r="BA189" s="747" t="s">
        <v>1658</v>
      </c>
      <c r="BB189" s="747" t="s">
        <v>1696</v>
      </c>
      <c r="BD189" s="1140" t="s">
        <v>431</v>
      </c>
      <c r="BE189" s="612" t="s">
        <v>1697</v>
      </c>
      <c r="BF189" s="1141" t="s">
        <v>1698</v>
      </c>
    </row>
    <row r="190" spans="2:58" ht="101.25">
      <c r="B190" s="1133"/>
      <c r="C190" s="706"/>
      <c r="D190" s="706"/>
      <c r="E190" s="768" t="s">
        <v>58</v>
      </c>
      <c r="F190" s="768" t="s">
        <v>362</v>
      </c>
      <c r="G190" s="768"/>
      <c r="H190" s="768" t="s">
        <v>61</v>
      </c>
      <c r="I190" s="768" t="s">
        <v>61</v>
      </c>
      <c r="J190" s="768" t="s">
        <v>62</v>
      </c>
      <c r="K190" s="768" t="s">
        <v>414</v>
      </c>
      <c r="L190" s="130"/>
      <c r="M190" s="706"/>
      <c r="N190" s="65" t="s">
        <v>141</v>
      </c>
      <c r="O190" s="63" t="s">
        <v>1699</v>
      </c>
      <c r="P190" s="66" t="s">
        <v>1700</v>
      </c>
      <c r="Q190" s="25">
        <v>0.25</v>
      </c>
      <c r="R190" s="24">
        <v>44287</v>
      </c>
      <c r="S190" s="24">
        <v>44561</v>
      </c>
      <c r="T190" s="25">
        <v>0</v>
      </c>
      <c r="U190" s="25">
        <v>0.4</v>
      </c>
      <c r="V190" s="25">
        <v>0.7</v>
      </c>
      <c r="W190" s="25">
        <v>1</v>
      </c>
      <c r="X190" s="114"/>
      <c r="Y190" s="185">
        <v>0</v>
      </c>
      <c r="Z190" s="524" t="s">
        <v>86</v>
      </c>
      <c r="AA190" s="524" t="s">
        <v>61</v>
      </c>
      <c r="AB190" s="554">
        <v>0.4</v>
      </c>
      <c r="AC190" s="66" t="s">
        <v>1701</v>
      </c>
      <c r="AD190" s="66" t="s">
        <v>1702</v>
      </c>
      <c r="AE190" s="185">
        <v>0.85</v>
      </c>
      <c r="AF190" s="70" t="s">
        <v>1703</v>
      </c>
      <c r="AG190" s="70" t="s">
        <v>1704</v>
      </c>
      <c r="AH190" s="548">
        <v>0.96</v>
      </c>
      <c r="AI190" s="513" t="s">
        <v>1705</v>
      </c>
      <c r="AJ190" s="70" t="s">
        <v>1706</v>
      </c>
      <c r="AK190" s="973"/>
      <c r="AL190" s="1076"/>
      <c r="AM190" s="768"/>
      <c r="AN190" s="769"/>
      <c r="AO190" s="769"/>
      <c r="AP190" s="1001"/>
      <c r="AQ190" s="940"/>
      <c r="AR190" s="114"/>
      <c r="AS190" s="841"/>
      <c r="AT190" s="841"/>
      <c r="AU190" s="841"/>
      <c r="AV190" s="841"/>
      <c r="AW190" s="841"/>
      <c r="AX190" s="841"/>
      <c r="AY190" s="747"/>
      <c r="AZ190" s="747"/>
      <c r="BA190" s="747"/>
      <c r="BB190" s="747"/>
      <c r="BD190" s="1140"/>
      <c r="BE190" s="612" t="s">
        <v>1707</v>
      </c>
      <c r="BF190" s="1141"/>
    </row>
    <row r="191" spans="2:58" ht="121.5">
      <c r="B191" s="1133"/>
      <c r="C191" s="706"/>
      <c r="D191" s="706"/>
      <c r="E191" s="768" t="s">
        <v>58</v>
      </c>
      <c r="F191" s="768" t="s">
        <v>362</v>
      </c>
      <c r="G191" s="768"/>
      <c r="H191" s="768" t="s">
        <v>61</v>
      </c>
      <c r="I191" s="768" t="s">
        <v>61</v>
      </c>
      <c r="J191" s="768" t="s">
        <v>62</v>
      </c>
      <c r="K191" s="768" t="s">
        <v>414</v>
      </c>
      <c r="L191" s="130"/>
      <c r="M191" s="706"/>
      <c r="N191" s="65" t="s">
        <v>141</v>
      </c>
      <c r="O191" s="63" t="s">
        <v>1708</v>
      </c>
      <c r="P191" s="66" t="s">
        <v>1709</v>
      </c>
      <c r="Q191" s="25">
        <v>0.25</v>
      </c>
      <c r="R191" s="24">
        <v>44287</v>
      </c>
      <c r="S191" s="24">
        <v>44469</v>
      </c>
      <c r="T191" s="25">
        <v>0</v>
      </c>
      <c r="U191" s="25">
        <v>0.6</v>
      </c>
      <c r="V191" s="25">
        <v>1</v>
      </c>
      <c r="W191" s="25">
        <v>1</v>
      </c>
      <c r="X191" s="114"/>
      <c r="Y191" s="185">
        <v>0</v>
      </c>
      <c r="Z191" s="524" t="s">
        <v>86</v>
      </c>
      <c r="AA191" s="524" t="s">
        <v>61</v>
      </c>
      <c r="AB191" s="554">
        <v>0.6</v>
      </c>
      <c r="AC191" s="66" t="s">
        <v>1710</v>
      </c>
      <c r="AD191" s="66" t="s">
        <v>1711</v>
      </c>
      <c r="AE191" s="185">
        <v>1</v>
      </c>
      <c r="AF191" s="70" t="s">
        <v>1712</v>
      </c>
      <c r="AG191" s="70" t="s">
        <v>1713</v>
      </c>
      <c r="AH191" s="185">
        <v>1</v>
      </c>
      <c r="AI191" s="58" t="s">
        <v>73</v>
      </c>
      <c r="AJ191" s="58" t="s">
        <v>61</v>
      </c>
      <c r="AK191" s="973"/>
      <c r="AL191" s="1076"/>
      <c r="AM191" s="768"/>
      <c r="AN191" s="769"/>
      <c r="AO191" s="769"/>
      <c r="AP191" s="1001"/>
      <c r="AQ191" s="940"/>
      <c r="AR191" s="114"/>
      <c r="AS191" s="841"/>
      <c r="AT191" s="841"/>
      <c r="AU191" s="841"/>
      <c r="AV191" s="841"/>
      <c r="AW191" s="841"/>
      <c r="AX191" s="841"/>
      <c r="AY191" s="747"/>
      <c r="AZ191" s="747"/>
      <c r="BA191" s="747"/>
      <c r="BB191" s="747"/>
      <c r="BD191" s="1140"/>
      <c r="BE191" s="612" t="s">
        <v>1714</v>
      </c>
      <c r="BF191" s="1141"/>
    </row>
    <row r="192" spans="2:58" ht="81">
      <c r="B192" s="1133"/>
      <c r="C192" s="706"/>
      <c r="D192" s="706"/>
      <c r="E192" s="768" t="s">
        <v>58</v>
      </c>
      <c r="F192" s="768" t="s">
        <v>362</v>
      </c>
      <c r="G192" s="768"/>
      <c r="H192" s="768" t="s">
        <v>61</v>
      </c>
      <c r="I192" s="768" t="s">
        <v>61</v>
      </c>
      <c r="J192" s="768" t="s">
        <v>62</v>
      </c>
      <c r="K192" s="768" t="s">
        <v>414</v>
      </c>
      <c r="L192" s="130"/>
      <c r="M192" s="706"/>
      <c r="N192" s="65" t="s">
        <v>141</v>
      </c>
      <c r="O192" s="63" t="s">
        <v>1715</v>
      </c>
      <c r="P192" s="66" t="s">
        <v>1716</v>
      </c>
      <c r="Q192" s="25">
        <v>0.25</v>
      </c>
      <c r="R192" s="24">
        <v>44287</v>
      </c>
      <c r="S192" s="24">
        <v>44469</v>
      </c>
      <c r="T192" s="25">
        <v>0</v>
      </c>
      <c r="U192" s="25">
        <v>0.6</v>
      </c>
      <c r="V192" s="25">
        <v>1</v>
      </c>
      <c r="W192" s="25">
        <v>1</v>
      </c>
      <c r="X192" s="114"/>
      <c r="Y192" s="185">
        <v>0</v>
      </c>
      <c r="Z192" s="524" t="s">
        <v>86</v>
      </c>
      <c r="AA192" s="524" t="s">
        <v>61</v>
      </c>
      <c r="AB192" s="554">
        <v>0.6</v>
      </c>
      <c r="AC192" s="66" t="s">
        <v>1717</v>
      </c>
      <c r="AD192" s="66" t="s">
        <v>1718</v>
      </c>
      <c r="AE192" s="185">
        <v>1</v>
      </c>
      <c r="AF192" s="70" t="s">
        <v>1719</v>
      </c>
      <c r="AG192" s="70" t="s">
        <v>1720</v>
      </c>
      <c r="AH192" s="185">
        <v>1</v>
      </c>
      <c r="AI192" s="58" t="s">
        <v>73</v>
      </c>
      <c r="AJ192" s="58" t="s">
        <v>61</v>
      </c>
      <c r="AK192" s="974"/>
      <c r="AL192" s="1077"/>
      <c r="AM192" s="768"/>
      <c r="AN192" s="769"/>
      <c r="AO192" s="769"/>
      <c r="AP192" s="1002"/>
      <c r="AQ192" s="941"/>
      <c r="AR192" s="114"/>
      <c r="AS192" s="841"/>
      <c r="AT192" s="841"/>
      <c r="AU192" s="841"/>
      <c r="AV192" s="841"/>
      <c r="AW192" s="841"/>
      <c r="AX192" s="841"/>
      <c r="AY192" s="747"/>
      <c r="AZ192" s="747"/>
      <c r="BA192" s="747"/>
      <c r="BB192" s="747"/>
      <c r="BD192" s="1140"/>
      <c r="BE192" s="612" t="s">
        <v>1721</v>
      </c>
      <c r="BF192" s="1141"/>
    </row>
    <row r="193" spans="2:58" ht="60.75">
      <c r="B193" s="1133"/>
      <c r="C193" s="708" t="s">
        <v>1430</v>
      </c>
      <c r="D193" s="708" t="s">
        <v>1722</v>
      </c>
      <c r="E193" s="966" t="s">
        <v>58</v>
      </c>
      <c r="F193" s="966" t="s">
        <v>362</v>
      </c>
      <c r="G193" s="966" t="s">
        <v>1723</v>
      </c>
      <c r="H193" s="966" t="s">
        <v>61</v>
      </c>
      <c r="I193" s="966" t="s">
        <v>61</v>
      </c>
      <c r="J193" s="966" t="s">
        <v>62</v>
      </c>
      <c r="K193" s="966" t="s">
        <v>414</v>
      </c>
      <c r="L193" s="132"/>
      <c r="M193" s="1109" t="s">
        <v>1724</v>
      </c>
      <c r="N193" s="11" t="s">
        <v>141</v>
      </c>
      <c r="O193" s="596" t="s">
        <v>1725</v>
      </c>
      <c r="P193" s="90" t="s">
        <v>1726</v>
      </c>
      <c r="Q193" s="19">
        <v>0.3</v>
      </c>
      <c r="R193" s="12">
        <v>44287</v>
      </c>
      <c r="S193" s="12">
        <v>44377</v>
      </c>
      <c r="T193" s="605">
        <v>0</v>
      </c>
      <c r="U193" s="605">
        <v>1</v>
      </c>
      <c r="V193" s="606">
        <v>1</v>
      </c>
      <c r="W193" s="606">
        <v>1</v>
      </c>
      <c r="X193" s="115"/>
      <c r="Y193" s="185">
        <v>0</v>
      </c>
      <c r="Z193" s="524" t="s">
        <v>86</v>
      </c>
      <c r="AA193" s="524" t="s">
        <v>61</v>
      </c>
      <c r="AB193" s="554">
        <v>1</v>
      </c>
      <c r="AC193" s="69" t="s">
        <v>1727</v>
      </c>
      <c r="AD193" s="69" t="s">
        <v>1728</v>
      </c>
      <c r="AE193" s="185">
        <v>1</v>
      </c>
      <c r="AF193" s="59" t="s">
        <v>73</v>
      </c>
      <c r="AG193" s="71" t="s">
        <v>61</v>
      </c>
      <c r="AH193" s="185">
        <v>1</v>
      </c>
      <c r="AI193" s="59" t="s">
        <v>73</v>
      </c>
      <c r="AJ193" s="59" t="s">
        <v>61</v>
      </c>
      <c r="AK193" s="1022">
        <f>SUMPRODUCT(AH193:AH194,Q193:Q194)</f>
        <v>1</v>
      </c>
      <c r="AL193" s="1090" t="s">
        <v>86</v>
      </c>
      <c r="AM193" s="788" t="s">
        <v>1729</v>
      </c>
      <c r="AN193" s="874" t="s">
        <v>1730</v>
      </c>
      <c r="AO193" s="874" t="s">
        <v>1731</v>
      </c>
      <c r="AP193" s="1003" t="str">
        <f t="shared" si="13"/>
        <v>Terminado</v>
      </c>
      <c r="AQ193" s="874" t="s">
        <v>76</v>
      </c>
      <c r="AR193" s="115"/>
      <c r="AS193" s="741">
        <v>0</v>
      </c>
      <c r="AT193" s="741">
        <v>0</v>
      </c>
      <c r="AU193" s="741">
        <v>0</v>
      </c>
      <c r="AV193" s="744">
        <v>149077668</v>
      </c>
      <c r="AW193" s="744">
        <v>149077668</v>
      </c>
      <c r="AX193" s="744">
        <v>149077668</v>
      </c>
      <c r="AY193" s="745" t="s">
        <v>1732</v>
      </c>
      <c r="AZ193" s="745" t="s">
        <v>1733</v>
      </c>
      <c r="BA193" s="745" t="s">
        <v>1734</v>
      </c>
      <c r="BB193" s="745" t="s">
        <v>1735</v>
      </c>
      <c r="BD193" s="1140" t="s">
        <v>431</v>
      </c>
      <c r="BE193" s="612" t="s">
        <v>1446</v>
      </c>
      <c r="BF193" s="1141" t="s">
        <v>1736</v>
      </c>
    </row>
    <row r="194" spans="2:58" ht="81">
      <c r="B194" s="1133"/>
      <c r="C194" s="708"/>
      <c r="D194" s="708"/>
      <c r="E194" s="966" t="s">
        <v>58</v>
      </c>
      <c r="F194" s="966" t="s">
        <v>362</v>
      </c>
      <c r="G194" s="966"/>
      <c r="H194" s="966" t="s">
        <v>61</v>
      </c>
      <c r="I194" s="966" t="s">
        <v>61</v>
      </c>
      <c r="J194" s="966" t="s">
        <v>62</v>
      </c>
      <c r="K194" s="966" t="s">
        <v>414</v>
      </c>
      <c r="L194" s="132"/>
      <c r="M194" s="1109"/>
      <c r="N194" s="11" t="s">
        <v>141</v>
      </c>
      <c r="O194" s="596" t="s">
        <v>1737</v>
      </c>
      <c r="P194" s="90" t="s">
        <v>1738</v>
      </c>
      <c r="Q194" s="19">
        <v>0.7</v>
      </c>
      <c r="R194" s="12">
        <v>44378</v>
      </c>
      <c r="S194" s="12">
        <v>44561</v>
      </c>
      <c r="T194" s="605">
        <v>0</v>
      </c>
      <c r="U194" s="605">
        <v>0</v>
      </c>
      <c r="V194" s="606">
        <v>0.5</v>
      </c>
      <c r="W194" s="606">
        <v>1</v>
      </c>
      <c r="X194" s="115"/>
      <c r="Y194" s="185">
        <v>0</v>
      </c>
      <c r="Z194" s="524" t="s">
        <v>86</v>
      </c>
      <c r="AA194" s="524" t="s">
        <v>61</v>
      </c>
      <c r="AB194" s="554">
        <v>0</v>
      </c>
      <c r="AC194" s="524" t="s">
        <v>86</v>
      </c>
      <c r="AD194" s="524" t="s">
        <v>61</v>
      </c>
      <c r="AE194" s="185">
        <v>0.5</v>
      </c>
      <c r="AF194" s="71" t="s">
        <v>1739</v>
      </c>
      <c r="AG194" s="71" t="s">
        <v>1740</v>
      </c>
      <c r="AH194" s="185">
        <v>1</v>
      </c>
      <c r="AI194" s="71" t="s">
        <v>1741</v>
      </c>
      <c r="AJ194" s="71" t="s">
        <v>1742</v>
      </c>
      <c r="AK194" s="1022"/>
      <c r="AL194" s="1091"/>
      <c r="AM194" s="788"/>
      <c r="AN194" s="874"/>
      <c r="AO194" s="874"/>
      <c r="AP194" s="1003" t="str">
        <f t="shared" si="13"/>
        <v>Sin iniciar</v>
      </c>
      <c r="AQ194" s="874"/>
      <c r="AR194" s="115"/>
      <c r="AS194" s="741"/>
      <c r="AT194" s="741"/>
      <c r="AU194" s="741"/>
      <c r="AV194" s="744"/>
      <c r="AW194" s="744"/>
      <c r="AX194" s="744"/>
      <c r="AY194" s="745"/>
      <c r="AZ194" s="745"/>
      <c r="BA194" s="745"/>
      <c r="BB194" s="745"/>
      <c r="BD194" s="1140"/>
      <c r="BE194" s="612" t="s">
        <v>1743</v>
      </c>
      <c r="BF194" s="1141"/>
    </row>
    <row r="195" spans="2:58" ht="60.75">
      <c r="B195" s="1133"/>
      <c r="C195" s="709" t="s">
        <v>1430</v>
      </c>
      <c r="D195" s="709" t="s">
        <v>1744</v>
      </c>
      <c r="E195" s="965" t="s">
        <v>58</v>
      </c>
      <c r="F195" s="965" t="s">
        <v>362</v>
      </c>
      <c r="G195" s="965" t="s">
        <v>1745</v>
      </c>
      <c r="H195" s="965" t="s">
        <v>61</v>
      </c>
      <c r="I195" s="965" t="s">
        <v>61</v>
      </c>
      <c r="J195" s="965" t="s">
        <v>62</v>
      </c>
      <c r="K195" s="965" t="s">
        <v>414</v>
      </c>
      <c r="L195" s="132"/>
      <c r="M195" s="1108" t="s">
        <v>1746</v>
      </c>
      <c r="N195" s="9" t="s">
        <v>141</v>
      </c>
      <c r="O195" s="597" t="s">
        <v>1747</v>
      </c>
      <c r="P195" s="92" t="s">
        <v>1748</v>
      </c>
      <c r="Q195" s="20">
        <v>0.2</v>
      </c>
      <c r="R195" s="10">
        <v>44378</v>
      </c>
      <c r="S195" s="10">
        <v>44469</v>
      </c>
      <c r="T195" s="607">
        <v>0</v>
      </c>
      <c r="U195" s="607">
        <v>0</v>
      </c>
      <c r="V195" s="608">
        <v>1</v>
      </c>
      <c r="W195" s="608">
        <v>1</v>
      </c>
      <c r="X195" s="115"/>
      <c r="Y195" s="185">
        <v>0</v>
      </c>
      <c r="Z195" s="524" t="s">
        <v>86</v>
      </c>
      <c r="AA195" s="524" t="s">
        <v>61</v>
      </c>
      <c r="AB195" s="554">
        <v>0</v>
      </c>
      <c r="AC195" s="523" t="s">
        <v>86</v>
      </c>
      <c r="AD195" s="523" t="s">
        <v>61</v>
      </c>
      <c r="AE195" s="185">
        <v>1</v>
      </c>
      <c r="AF195" s="70" t="s">
        <v>1749</v>
      </c>
      <c r="AG195" s="70" t="s">
        <v>1750</v>
      </c>
      <c r="AH195" s="185">
        <v>1</v>
      </c>
      <c r="AI195" s="58" t="s">
        <v>73</v>
      </c>
      <c r="AJ195" s="58" t="s">
        <v>61</v>
      </c>
      <c r="AK195" s="972">
        <f>SUMPRODUCT(AH195:AH197,Q195:Q197)</f>
        <v>1</v>
      </c>
      <c r="AL195" s="1075" t="s">
        <v>86</v>
      </c>
      <c r="AM195" s="724" t="s">
        <v>458</v>
      </c>
      <c r="AN195" s="769" t="s">
        <v>1751</v>
      </c>
      <c r="AO195" s="769" t="s">
        <v>1752</v>
      </c>
      <c r="AP195" s="1009" t="str">
        <f t="shared" si="13"/>
        <v>Terminado</v>
      </c>
      <c r="AQ195" s="769" t="s">
        <v>76</v>
      </c>
      <c r="AR195" s="115"/>
      <c r="AS195" s="728">
        <v>0</v>
      </c>
      <c r="AT195" s="728">
        <v>0</v>
      </c>
      <c r="AU195" s="728">
        <v>0</v>
      </c>
      <c r="AV195" s="845">
        <v>126964882</v>
      </c>
      <c r="AW195" s="841">
        <v>126964882</v>
      </c>
      <c r="AX195" s="841">
        <v>126964882</v>
      </c>
      <c r="AY195" s="747" t="s">
        <v>1732</v>
      </c>
      <c r="AZ195" s="747" t="s">
        <v>1733</v>
      </c>
      <c r="BA195" s="747" t="s">
        <v>1734</v>
      </c>
      <c r="BB195" s="747" t="s">
        <v>1735</v>
      </c>
      <c r="BD195" s="1140" t="s">
        <v>431</v>
      </c>
      <c r="BE195" s="612" t="s">
        <v>1753</v>
      </c>
      <c r="BF195" s="1141" t="s">
        <v>1552</v>
      </c>
    </row>
    <row r="196" spans="2:58" ht="202.5">
      <c r="B196" s="1133"/>
      <c r="C196" s="709"/>
      <c r="D196" s="709"/>
      <c r="E196" s="965" t="s">
        <v>58</v>
      </c>
      <c r="F196" s="965" t="s">
        <v>362</v>
      </c>
      <c r="G196" s="965"/>
      <c r="H196" s="965" t="s">
        <v>61</v>
      </c>
      <c r="I196" s="965" t="s">
        <v>61</v>
      </c>
      <c r="J196" s="965" t="s">
        <v>62</v>
      </c>
      <c r="K196" s="965" t="s">
        <v>414</v>
      </c>
      <c r="L196" s="132"/>
      <c r="M196" s="1108"/>
      <c r="N196" s="9" t="s">
        <v>141</v>
      </c>
      <c r="O196" s="597" t="s">
        <v>1754</v>
      </c>
      <c r="P196" s="92" t="s">
        <v>1755</v>
      </c>
      <c r="Q196" s="20">
        <v>0.2</v>
      </c>
      <c r="R196" s="10">
        <v>44378</v>
      </c>
      <c r="S196" s="10">
        <v>44469</v>
      </c>
      <c r="T196" s="607">
        <v>0</v>
      </c>
      <c r="U196" s="607">
        <v>0</v>
      </c>
      <c r="V196" s="608">
        <v>1</v>
      </c>
      <c r="W196" s="608">
        <v>1</v>
      </c>
      <c r="X196" s="115"/>
      <c r="Y196" s="185">
        <v>0</v>
      </c>
      <c r="Z196" s="524" t="s">
        <v>86</v>
      </c>
      <c r="AA196" s="524" t="s">
        <v>61</v>
      </c>
      <c r="AB196" s="554">
        <v>0</v>
      </c>
      <c r="AC196" s="523" t="s">
        <v>86</v>
      </c>
      <c r="AD196" s="523" t="s">
        <v>61</v>
      </c>
      <c r="AE196" s="185">
        <v>1</v>
      </c>
      <c r="AF196" s="70" t="s">
        <v>1756</v>
      </c>
      <c r="AG196" s="70" t="s">
        <v>1757</v>
      </c>
      <c r="AH196" s="185">
        <v>1</v>
      </c>
      <c r="AI196" s="58" t="s">
        <v>73</v>
      </c>
      <c r="AJ196" s="58" t="s">
        <v>61</v>
      </c>
      <c r="AK196" s="973"/>
      <c r="AL196" s="1076"/>
      <c r="AM196" s="724"/>
      <c r="AN196" s="769"/>
      <c r="AO196" s="769"/>
      <c r="AP196" s="1010" t="str">
        <f t="shared" si="13"/>
        <v>Sin iniciar</v>
      </c>
      <c r="AQ196" s="769"/>
      <c r="AR196" s="115"/>
      <c r="AS196" s="728"/>
      <c r="AT196" s="728"/>
      <c r="AU196" s="728"/>
      <c r="AV196" s="846"/>
      <c r="AW196" s="841"/>
      <c r="AX196" s="841"/>
      <c r="AY196" s="747"/>
      <c r="AZ196" s="747"/>
      <c r="BA196" s="747"/>
      <c r="BB196" s="747"/>
      <c r="BD196" s="1140"/>
      <c r="BE196" s="612" t="s">
        <v>6177</v>
      </c>
      <c r="BF196" s="1141"/>
    </row>
    <row r="197" spans="2:58" ht="60.75">
      <c r="B197" s="1133"/>
      <c r="C197" s="709"/>
      <c r="D197" s="709"/>
      <c r="E197" s="965" t="s">
        <v>58</v>
      </c>
      <c r="F197" s="965" t="s">
        <v>362</v>
      </c>
      <c r="G197" s="965"/>
      <c r="H197" s="965" t="s">
        <v>61</v>
      </c>
      <c r="I197" s="965" t="s">
        <v>61</v>
      </c>
      <c r="J197" s="965" t="s">
        <v>62</v>
      </c>
      <c r="K197" s="965" t="s">
        <v>414</v>
      </c>
      <c r="L197" s="132"/>
      <c r="M197" s="1108"/>
      <c r="N197" s="9" t="s">
        <v>141</v>
      </c>
      <c r="O197" s="597" t="s">
        <v>1758</v>
      </c>
      <c r="P197" s="92" t="s">
        <v>1759</v>
      </c>
      <c r="Q197" s="20">
        <v>0.6</v>
      </c>
      <c r="R197" s="10">
        <v>44440</v>
      </c>
      <c r="S197" s="10">
        <v>44561</v>
      </c>
      <c r="T197" s="607">
        <v>0</v>
      </c>
      <c r="U197" s="607">
        <v>0</v>
      </c>
      <c r="V197" s="608">
        <v>0.1</v>
      </c>
      <c r="W197" s="608">
        <v>1</v>
      </c>
      <c r="X197" s="115"/>
      <c r="Y197" s="185">
        <v>0</v>
      </c>
      <c r="Z197" s="524" t="s">
        <v>86</v>
      </c>
      <c r="AA197" s="524" t="s">
        <v>61</v>
      </c>
      <c r="AB197" s="554">
        <v>0</v>
      </c>
      <c r="AC197" s="523" t="s">
        <v>86</v>
      </c>
      <c r="AD197" s="523" t="s">
        <v>61</v>
      </c>
      <c r="AE197" s="185">
        <v>0.1</v>
      </c>
      <c r="AF197" s="70" t="s">
        <v>1760</v>
      </c>
      <c r="AG197" s="70" t="s">
        <v>1761</v>
      </c>
      <c r="AH197" s="185">
        <v>1</v>
      </c>
      <c r="AI197" s="70" t="s">
        <v>1762</v>
      </c>
      <c r="AJ197" s="70" t="s">
        <v>1763</v>
      </c>
      <c r="AK197" s="974"/>
      <c r="AL197" s="1077"/>
      <c r="AM197" s="724"/>
      <c r="AN197" s="769"/>
      <c r="AO197" s="769"/>
      <c r="AP197" s="1011" t="str">
        <f t="shared" si="13"/>
        <v>Sin iniciar</v>
      </c>
      <c r="AQ197" s="769"/>
      <c r="AR197" s="115"/>
      <c r="AS197" s="728"/>
      <c r="AT197" s="728"/>
      <c r="AU197" s="728"/>
      <c r="AV197" s="847"/>
      <c r="AW197" s="841"/>
      <c r="AX197" s="841"/>
      <c r="AY197" s="747"/>
      <c r="AZ197" s="747"/>
      <c r="BA197" s="747"/>
      <c r="BB197" s="747"/>
      <c r="BD197" s="1140"/>
      <c r="BE197" s="612" t="s">
        <v>1764</v>
      </c>
      <c r="BF197" s="1141"/>
    </row>
    <row r="198" spans="2:58" ht="101.25">
      <c r="B198" s="1133"/>
      <c r="C198" s="708" t="s">
        <v>1430</v>
      </c>
      <c r="D198" s="708" t="s">
        <v>1765</v>
      </c>
      <c r="E198" s="966" t="s">
        <v>58</v>
      </c>
      <c r="F198" s="966" t="s">
        <v>362</v>
      </c>
      <c r="G198" s="966" t="s">
        <v>1766</v>
      </c>
      <c r="H198" s="966" t="s">
        <v>61</v>
      </c>
      <c r="I198" s="966" t="s">
        <v>61</v>
      </c>
      <c r="J198" s="966" t="s">
        <v>62</v>
      </c>
      <c r="K198" s="966" t="s">
        <v>414</v>
      </c>
      <c r="L198" s="132"/>
      <c r="M198" s="1109" t="s">
        <v>1767</v>
      </c>
      <c r="N198" s="11" t="s">
        <v>141</v>
      </c>
      <c r="O198" s="596" t="s">
        <v>1768</v>
      </c>
      <c r="P198" s="90" t="s">
        <v>1769</v>
      </c>
      <c r="Q198" s="19">
        <v>0.5</v>
      </c>
      <c r="R198" s="12">
        <v>44470</v>
      </c>
      <c r="S198" s="12">
        <v>44561</v>
      </c>
      <c r="T198" s="605">
        <v>0</v>
      </c>
      <c r="U198" s="605">
        <v>0</v>
      </c>
      <c r="V198" s="606">
        <v>0</v>
      </c>
      <c r="W198" s="606">
        <v>1</v>
      </c>
      <c r="X198" s="115"/>
      <c r="Y198" s="185">
        <v>0</v>
      </c>
      <c r="Z198" s="524" t="s">
        <v>86</v>
      </c>
      <c r="AA198" s="524" t="s">
        <v>61</v>
      </c>
      <c r="AB198" s="554">
        <v>0</v>
      </c>
      <c r="AC198" s="524" t="s">
        <v>86</v>
      </c>
      <c r="AD198" s="524" t="s">
        <v>61</v>
      </c>
      <c r="AE198" s="185">
        <v>0</v>
      </c>
      <c r="AF198" s="524" t="s">
        <v>86</v>
      </c>
      <c r="AG198" s="69" t="s">
        <v>61</v>
      </c>
      <c r="AH198" s="548">
        <v>0</v>
      </c>
      <c r="AI198" s="515" t="s">
        <v>86</v>
      </c>
      <c r="AJ198" s="535" t="s">
        <v>61</v>
      </c>
      <c r="AK198" s="1062">
        <f>SUMPRODUCT(AH198:AH199,Q198:Q199)</f>
        <v>0</v>
      </c>
      <c r="AL198" s="1090" t="s">
        <v>86</v>
      </c>
      <c r="AM198" s="992" t="s">
        <v>458</v>
      </c>
      <c r="AN198" s="999" t="s">
        <v>553</v>
      </c>
      <c r="AO198" s="874" t="s">
        <v>1770</v>
      </c>
      <c r="AP198" s="1003" t="str">
        <f t="shared" si="13"/>
        <v>Sin iniciar</v>
      </c>
      <c r="AQ198" s="874" t="s">
        <v>1771</v>
      </c>
      <c r="AR198" s="115"/>
      <c r="AS198" s="741">
        <v>0</v>
      </c>
      <c r="AT198" s="741">
        <v>0</v>
      </c>
      <c r="AU198" s="725">
        <v>0</v>
      </c>
      <c r="AV198" s="725">
        <v>122267538</v>
      </c>
      <c r="AW198" s="725">
        <v>0</v>
      </c>
      <c r="AX198" s="725">
        <v>0</v>
      </c>
      <c r="AY198" s="733" t="s">
        <v>1732</v>
      </c>
      <c r="AZ198" s="733" t="s">
        <v>1733</v>
      </c>
      <c r="BA198" s="733" t="s">
        <v>1734</v>
      </c>
      <c r="BB198" s="727" t="s">
        <v>1735</v>
      </c>
      <c r="BD198" s="1140" t="s">
        <v>431</v>
      </c>
      <c r="BE198" s="612" t="s">
        <v>1772</v>
      </c>
      <c r="BF198" s="1141" t="s">
        <v>1773</v>
      </c>
    </row>
    <row r="199" spans="2:58" ht="60.75">
      <c r="B199" s="1133"/>
      <c r="C199" s="708"/>
      <c r="D199" s="708"/>
      <c r="E199" s="966" t="s">
        <v>58</v>
      </c>
      <c r="F199" s="966" t="s">
        <v>362</v>
      </c>
      <c r="G199" s="966"/>
      <c r="H199" s="966" t="s">
        <v>61</v>
      </c>
      <c r="I199" s="966" t="s">
        <v>61</v>
      </c>
      <c r="J199" s="966" t="s">
        <v>62</v>
      </c>
      <c r="K199" s="966" t="s">
        <v>414</v>
      </c>
      <c r="L199" s="132"/>
      <c r="M199" s="1109"/>
      <c r="N199" s="11" t="s">
        <v>141</v>
      </c>
      <c r="O199" s="596" t="s">
        <v>1774</v>
      </c>
      <c r="P199" s="90" t="s">
        <v>1775</v>
      </c>
      <c r="Q199" s="19">
        <v>0.5</v>
      </c>
      <c r="R199" s="12">
        <v>44470</v>
      </c>
      <c r="S199" s="12">
        <v>44561</v>
      </c>
      <c r="T199" s="605">
        <v>0</v>
      </c>
      <c r="U199" s="605">
        <v>0</v>
      </c>
      <c r="V199" s="606">
        <v>0</v>
      </c>
      <c r="W199" s="606">
        <v>1</v>
      </c>
      <c r="X199" s="115"/>
      <c r="Y199" s="185">
        <v>0</v>
      </c>
      <c r="Z199" s="524" t="s">
        <v>86</v>
      </c>
      <c r="AA199" s="524" t="s">
        <v>61</v>
      </c>
      <c r="AB199" s="554">
        <v>0</v>
      </c>
      <c r="AC199" s="524" t="s">
        <v>86</v>
      </c>
      <c r="AD199" s="524" t="s">
        <v>61</v>
      </c>
      <c r="AE199" s="185">
        <v>0</v>
      </c>
      <c r="AF199" s="524" t="s">
        <v>86</v>
      </c>
      <c r="AG199" s="69" t="s">
        <v>61</v>
      </c>
      <c r="AH199" s="548">
        <v>0</v>
      </c>
      <c r="AI199" s="515" t="s">
        <v>86</v>
      </c>
      <c r="AJ199" s="535" t="s">
        <v>61</v>
      </c>
      <c r="AK199" s="1062"/>
      <c r="AL199" s="1091"/>
      <c r="AM199" s="992"/>
      <c r="AN199" s="999"/>
      <c r="AO199" s="874"/>
      <c r="AP199" s="1003" t="str">
        <f t="shared" si="13"/>
        <v>Sin iniciar</v>
      </c>
      <c r="AQ199" s="874"/>
      <c r="AR199" s="115"/>
      <c r="AS199" s="741"/>
      <c r="AT199" s="741"/>
      <c r="AU199" s="725"/>
      <c r="AV199" s="725"/>
      <c r="AW199" s="725"/>
      <c r="AX199" s="725"/>
      <c r="AY199" s="733"/>
      <c r="AZ199" s="733"/>
      <c r="BA199" s="733"/>
      <c r="BB199" s="727"/>
      <c r="BD199" s="1140"/>
      <c r="BE199" s="612" t="s">
        <v>1772</v>
      </c>
      <c r="BF199" s="1141"/>
    </row>
    <row r="200" spans="2:58" ht="283.5">
      <c r="B200" s="1133"/>
      <c r="C200" s="709" t="s">
        <v>1430</v>
      </c>
      <c r="D200" s="709" t="s">
        <v>1776</v>
      </c>
      <c r="E200" s="965" t="s">
        <v>58</v>
      </c>
      <c r="F200" s="965" t="s">
        <v>1777</v>
      </c>
      <c r="G200" s="965" t="s">
        <v>1778</v>
      </c>
      <c r="H200" s="965" t="s">
        <v>61</v>
      </c>
      <c r="I200" s="965" t="s">
        <v>61</v>
      </c>
      <c r="J200" s="965" t="s">
        <v>62</v>
      </c>
      <c r="K200" s="965" t="s">
        <v>414</v>
      </c>
      <c r="L200" s="132"/>
      <c r="M200" s="1108" t="s">
        <v>1779</v>
      </c>
      <c r="N200" s="9" t="s">
        <v>141</v>
      </c>
      <c r="O200" s="597" t="s">
        <v>1780</v>
      </c>
      <c r="P200" s="92" t="s">
        <v>1781</v>
      </c>
      <c r="Q200" s="20">
        <v>0.5</v>
      </c>
      <c r="R200" s="10">
        <v>44319</v>
      </c>
      <c r="S200" s="10">
        <v>44469</v>
      </c>
      <c r="T200" s="607">
        <v>0</v>
      </c>
      <c r="U200" s="607">
        <v>0.6</v>
      </c>
      <c r="V200" s="608">
        <v>1</v>
      </c>
      <c r="W200" s="608">
        <v>1</v>
      </c>
      <c r="X200" s="115"/>
      <c r="Y200" s="185">
        <v>0</v>
      </c>
      <c r="Z200" s="523" t="s">
        <v>86</v>
      </c>
      <c r="AA200" s="523" t="s">
        <v>61</v>
      </c>
      <c r="AB200" s="554">
        <v>0.6</v>
      </c>
      <c r="AC200" s="66" t="s">
        <v>1782</v>
      </c>
      <c r="AD200" s="66" t="s">
        <v>1783</v>
      </c>
      <c r="AE200" s="185">
        <v>1</v>
      </c>
      <c r="AF200" s="70" t="s">
        <v>1784</v>
      </c>
      <c r="AG200" s="70" t="s">
        <v>1785</v>
      </c>
      <c r="AH200" s="185">
        <v>1</v>
      </c>
      <c r="AI200" s="70" t="s">
        <v>73</v>
      </c>
      <c r="AJ200" s="70" t="s">
        <v>61</v>
      </c>
      <c r="AK200" s="1022">
        <f>SUMPRODUCT(AH200:AH201,Q200:Q201)</f>
        <v>0.5</v>
      </c>
      <c r="AL200" s="1075" t="s">
        <v>86</v>
      </c>
      <c r="AM200" s="768" t="s">
        <v>1786</v>
      </c>
      <c r="AN200" s="769" t="s">
        <v>1787</v>
      </c>
      <c r="AO200" s="769" t="s">
        <v>1788</v>
      </c>
      <c r="AP200" s="1003" t="str">
        <f t="shared" si="13"/>
        <v>En gestión</v>
      </c>
      <c r="AQ200" s="769" t="s">
        <v>1789</v>
      </c>
      <c r="AR200" s="115"/>
      <c r="AS200" s="841">
        <v>11775931</v>
      </c>
      <c r="AT200" s="841">
        <v>11775931</v>
      </c>
      <c r="AU200" s="841">
        <v>11775931</v>
      </c>
      <c r="AV200" s="841">
        <v>1665000</v>
      </c>
      <c r="AW200" s="841">
        <v>1665000</v>
      </c>
      <c r="AX200" s="841">
        <v>1665000</v>
      </c>
      <c r="AY200" s="747" t="s">
        <v>1442</v>
      </c>
      <c r="AZ200" s="747" t="s">
        <v>1790</v>
      </c>
      <c r="BA200" s="747" t="s">
        <v>1791</v>
      </c>
      <c r="BB200" s="747" t="s">
        <v>1792</v>
      </c>
      <c r="BD200" s="1140" t="s">
        <v>431</v>
      </c>
      <c r="BE200" s="612" t="s">
        <v>6178</v>
      </c>
      <c r="BF200" s="1141" t="s">
        <v>1793</v>
      </c>
    </row>
    <row r="201" spans="2:58" ht="81">
      <c r="B201" s="1133"/>
      <c r="C201" s="709"/>
      <c r="D201" s="709"/>
      <c r="E201" s="965" t="s">
        <v>58</v>
      </c>
      <c r="F201" s="965" t="s">
        <v>1777</v>
      </c>
      <c r="G201" s="965" t="s">
        <v>1778</v>
      </c>
      <c r="H201" s="965" t="s">
        <v>61</v>
      </c>
      <c r="I201" s="965" t="s">
        <v>61</v>
      </c>
      <c r="J201" s="965" t="s">
        <v>62</v>
      </c>
      <c r="K201" s="965" t="s">
        <v>414</v>
      </c>
      <c r="L201" s="132"/>
      <c r="M201" s="1108"/>
      <c r="N201" s="9" t="s">
        <v>141</v>
      </c>
      <c r="O201" s="597" t="s">
        <v>1794</v>
      </c>
      <c r="P201" s="92" t="s">
        <v>1795</v>
      </c>
      <c r="Q201" s="20">
        <v>0.5</v>
      </c>
      <c r="R201" s="10">
        <v>44392</v>
      </c>
      <c r="S201" s="10">
        <v>44561</v>
      </c>
      <c r="T201" s="607">
        <v>0</v>
      </c>
      <c r="U201" s="607">
        <v>0</v>
      </c>
      <c r="V201" s="608">
        <v>0</v>
      </c>
      <c r="W201" s="608">
        <v>1</v>
      </c>
      <c r="X201" s="115"/>
      <c r="Y201" s="185">
        <v>0</v>
      </c>
      <c r="Z201" s="523" t="s">
        <v>86</v>
      </c>
      <c r="AA201" s="523" t="s">
        <v>61</v>
      </c>
      <c r="AB201" s="554">
        <v>0</v>
      </c>
      <c r="AC201" s="523" t="s">
        <v>86</v>
      </c>
      <c r="AD201" s="523" t="s">
        <v>61</v>
      </c>
      <c r="AE201" s="185">
        <v>0</v>
      </c>
      <c r="AF201" s="523" t="s">
        <v>86</v>
      </c>
      <c r="AG201" s="66" t="s">
        <v>61</v>
      </c>
      <c r="AH201" s="548">
        <v>0</v>
      </c>
      <c r="AI201" s="70" t="s">
        <v>1796</v>
      </c>
      <c r="AJ201" s="70" t="s">
        <v>61</v>
      </c>
      <c r="AK201" s="1022"/>
      <c r="AL201" s="1077"/>
      <c r="AM201" s="768"/>
      <c r="AN201" s="769"/>
      <c r="AO201" s="769"/>
      <c r="AP201" s="1003" t="str">
        <f t="shared" si="13"/>
        <v>Sin iniciar</v>
      </c>
      <c r="AQ201" s="769"/>
      <c r="AR201" s="115"/>
      <c r="AS201" s="841"/>
      <c r="AT201" s="841"/>
      <c r="AU201" s="841"/>
      <c r="AV201" s="841"/>
      <c r="AW201" s="841"/>
      <c r="AX201" s="841"/>
      <c r="AY201" s="747"/>
      <c r="AZ201" s="747"/>
      <c r="BA201" s="747"/>
      <c r="BB201" s="747"/>
      <c r="BD201" s="1140"/>
      <c r="BE201" s="612" t="s">
        <v>1772</v>
      </c>
      <c r="BF201" s="1141"/>
    </row>
    <row r="202" spans="2:58" ht="409.5">
      <c r="B202" s="1133"/>
      <c r="C202" s="708" t="s">
        <v>1430</v>
      </c>
      <c r="D202" s="708" t="s">
        <v>1797</v>
      </c>
      <c r="E202" s="966" t="s">
        <v>58</v>
      </c>
      <c r="F202" s="966" t="s">
        <v>362</v>
      </c>
      <c r="G202" s="966" t="s">
        <v>1798</v>
      </c>
      <c r="H202" s="966" t="s">
        <v>61</v>
      </c>
      <c r="I202" s="966" t="s">
        <v>61</v>
      </c>
      <c r="J202" s="966" t="s">
        <v>62</v>
      </c>
      <c r="K202" s="966" t="s">
        <v>414</v>
      </c>
      <c r="L202" s="132"/>
      <c r="M202" s="1109" t="s">
        <v>1799</v>
      </c>
      <c r="N202" s="11" t="s">
        <v>141</v>
      </c>
      <c r="O202" s="596" t="s">
        <v>1800</v>
      </c>
      <c r="P202" s="90" t="s">
        <v>1781</v>
      </c>
      <c r="Q202" s="19">
        <v>0.4</v>
      </c>
      <c r="R202" s="12">
        <v>44287</v>
      </c>
      <c r="S202" s="12">
        <v>44377</v>
      </c>
      <c r="T202" s="605">
        <v>0</v>
      </c>
      <c r="U202" s="605">
        <v>1</v>
      </c>
      <c r="V202" s="606">
        <v>1</v>
      </c>
      <c r="W202" s="606">
        <v>1</v>
      </c>
      <c r="X202" s="115"/>
      <c r="Y202" s="185">
        <v>0</v>
      </c>
      <c r="Z202" s="524" t="s">
        <v>86</v>
      </c>
      <c r="AA202" s="524" t="s">
        <v>61</v>
      </c>
      <c r="AB202" s="554">
        <v>1</v>
      </c>
      <c r="AC202" s="69" t="s">
        <v>1801</v>
      </c>
      <c r="AD202" s="69" t="s">
        <v>1802</v>
      </c>
      <c r="AE202" s="185">
        <v>1</v>
      </c>
      <c r="AF202" s="59" t="s">
        <v>73</v>
      </c>
      <c r="AG202" s="71" t="s">
        <v>61</v>
      </c>
      <c r="AH202" s="185">
        <v>1</v>
      </c>
      <c r="AI202" s="59" t="s">
        <v>73</v>
      </c>
      <c r="AJ202" s="59" t="s">
        <v>61</v>
      </c>
      <c r="AK202" s="972">
        <f>SUMPRODUCT(AH202:AH204,Q202:Q204)</f>
        <v>0.56000000000000005</v>
      </c>
      <c r="AL202" s="1090" t="s">
        <v>86</v>
      </c>
      <c r="AM202" s="788" t="s">
        <v>1803</v>
      </c>
      <c r="AN202" s="874" t="s">
        <v>1804</v>
      </c>
      <c r="AO202" s="874" t="s">
        <v>1805</v>
      </c>
      <c r="AP202" s="1009" t="str">
        <f t="shared" si="13"/>
        <v>En gestión</v>
      </c>
      <c r="AQ202" s="937" t="s">
        <v>1806</v>
      </c>
      <c r="AR202" s="115"/>
      <c r="AS202" s="744">
        <v>6347832</v>
      </c>
      <c r="AT202" s="744">
        <v>6347832</v>
      </c>
      <c r="AU202" s="744">
        <v>6347832</v>
      </c>
      <c r="AV202" s="842">
        <v>0</v>
      </c>
      <c r="AW202" s="842">
        <v>0</v>
      </c>
      <c r="AX202" s="842">
        <v>0</v>
      </c>
      <c r="AY202" s="844" t="s">
        <v>1482</v>
      </c>
      <c r="AZ202" s="844" t="s">
        <v>1482</v>
      </c>
      <c r="BA202" s="844" t="s">
        <v>1482</v>
      </c>
      <c r="BB202" s="844" t="s">
        <v>1482</v>
      </c>
      <c r="BD202" s="1140" t="s">
        <v>431</v>
      </c>
      <c r="BE202" s="612" t="s">
        <v>6179</v>
      </c>
      <c r="BF202" s="1141" t="s">
        <v>1807</v>
      </c>
    </row>
    <row r="203" spans="2:58" ht="81">
      <c r="B203" s="1133"/>
      <c r="C203" s="708"/>
      <c r="D203" s="708"/>
      <c r="E203" s="966" t="s">
        <v>58</v>
      </c>
      <c r="F203" s="966" t="s">
        <v>362</v>
      </c>
      <c r="G203" s="966"/>
      <c r="H203" s="966" t="s">
        <v>61</v>
      </c>
      <c r="I203" s="966" t="s">
        <v>61</v>
      </c>
      <c r="J203" s="966" t="s">
        <v>62</v>
      </c>
      <c r="K203" s="966" t="s">
        <v>414</v>
      </c>
      <c r="L203" s="132"/>
      <c r="M203" s="1109"/>
      <c r="N203" s="11" t="s">
        <v>141</v>
      </c>
      <c r="O203" s="596" t="s">
        <v>1808</v>
      </c>
      <c r="P203" s="90" t="s">
        <v>1809</v>
      </c>
      <c r="Q203" s="19">
        <v>0.4</v>
      </c>
      <c r="R203" s="12">
        <v>44378</v>
      </c>
      <c r="S203" s="12">
        <v>44469</v>
      </c>
      <c r="T203" s="605">
        <v>0</v>
      </c>
      <c r="U203" s="605">
        <v>0</v>
      </c>
      <c r="V203" s="606">
        <v>1</v>
      </c>
      <c r="W203" s="606">
        <v>1</v>
      </c>
      <c r="X203" s="115"/>
      <c r="Y203" s="185">
        <v>0</v>
      </c>
      <c r="Z203" s="524" t="s">
        <v>86</v>
      </c>
      <c r="AA203" s="524" t="s">
        <v>61</v>
      </c>
      <c r="AB203" s="554">
        <v>0</v>
      </c>
      <c r="AC203" s="524" t="s">
        <v>86</v>
      </c>
      <c r="AD203" s="524" t="s">
        <v>61</v>
      </c>
      <c r="AE203" s="185">
        <v>0.4</v>
      </c>
      <c r="AF203" s="71" t="s">
        <v>1810</v>
      </c>
      <c r="AG203" s="71" t="s">
        <v>1811</v>
      </c>
      <c r="AH203" s="548">
        <v>0.4</v>
      </c>
      <c r="AI203" s="513" t="s">
        <v>1812</v>
      </c>
      <c r="AJ203" s="71" t="s">
        <v>1813</v>
      </c>
      <c r="AK203" s="973"/>
      <c r="AL203" s="1092"/>
      <c r="AM203" s="788"/>
      <c r="AN203" s="874"/>
      <c r="AO203" s="874"/>
      <c r="AP203" s="1010" t="str">
        <f t="shared" si="13"/>
        <v>Sin iniciar</v>
      </c>
      <c r="AQ203" s="942"/>
      <c r="AR203" s="115"/>
      <c r="AS203" s="744"/>
      <c r="AT203" s="744"/>
      <c r="AU203" s="744"/>
      <c r="AV203" s="842"/>
      <c r="AW203" s="842"/>
      <c r="AX203" s="842"/>
      <c r="AY203" s="844"/>
      <c r="AZ203" s="844"/>
      <c r="BA203" s="844"/>
      <c r="BB203" s="844"/>
      <c r="BD203" s="1140"/>
      <c r="BE203" s="612" t="s">
        <v>1814</v>
      </c>
      <c r="BF203" s="1141"/>
    </row>
    <row r="204" spans="2:58" ht="40.5">
      <c r="B204" s="1133"/>
      <c r="C204" s="708"/>
      <c r="D204" s="708"/>
      <c r="E204" s="966" t="s">
        <v>58</v>
      </c>
      <c r="F204" s="966" t="s">
        <v>362</v>
      </c>
      <c r="G204" s="966"/>
      <c r="H204" s="966" t="s">
        <v>61</v>
      </c>
      <c r="I204" s="966" t="s">
        <v>61</v>
      </c>
      <c r="J204" s="966" t="s">
        <v>62</v>
      </c>
      <c r="K204" s="966" t="s">
        <v>414</v>
      </c>
      <c r="L204" s="132"/>
      <c r="M204" s="1109"/>
      <c r="N204" s="11" t="s">
        <v>141</v>
      </c>
      <c r="O204" s="596" t="s">
        <v>1815</v>
      </c>
      <c r="P204" s="90" t="s">
        <v>1816</v>
      </c>
      <c r="Q204" s="19">
        <v>0.2</v>
      </c>
      <c r="R204" s="12">
        <v>44378</v>
      </c>
      <c r="S204" s="12">
        <v>44560</v>
      </c>
      <c r="T204" s="605">
        <v>0</v>
      </c>
      <c r="U204" s="605">
        <v>0</v>
      </c>
      <c r="V204" s="606">
        <v>0</v>
      </c>
      <c r="W204" s="606">
        <v>1</v>
      </c>
      <c r="X204" s="115"/>
      <c r="Y204" s="185">
        <v>0</v>
      </c>
      <c r="Z204" s="524" t="s">
        <v>86</v>
      </c>
      <c r="AA204" s="524" t="s">
        <v>61</v>
      </c>
      <c r="AB204" s="554">
        <v>0</v>
      </c>
      <c r="AC204" s="524" t="s">
        <v>86</v>
      </c>
      <c r="AD204" s="524" t="s">
        <v>61</v>
      </c>
      <c r="AE204" s="185">
        <v>0</v>
      </c>
      <c r="AF204" s="524" t="s">
        <v>86</v>
      </c>
      <c r="AG204" s="69" t="s">
        <v>61</v>
      </c>
      <c r="AH204" s="548">
        <v>0</v>
      </c>
      <c r="AI204" s="71" t="s">
        <v>1796</v>
      </c>
      <c r="AJ204" s="71" t="s">
        <v>61</v>
      </c>
      <c r="AK204" s="974"/>
      <c r="AL204" s="1091"/>
      <c r="AM204" s="788"/>
      <c r="AN204" s="874"/>
      <c r="AO204" s="874"/>
      <c r="AP204" s="1011" t="str">
        <f t="shared" si="13"/>
        <v>Sin iniciar</v>
      </c>
      <c r="AQ204" s="938"/>
      <c r="AR204" s="115"/>
      <c r="AS204" s="744"/>
      <c r="AT204" s="744"/>
      <c r="AU204" s="744"/>
      <c r="AV204" s="842"/>
      <c r="AW204" s="842"/>
      <c r="AX204" s="842"/>
      <c r="AY204" s="844"/>
      <c r="AZ204" s="844"/>
      <c r="BA204" s="844"/>
      <c r="BB204" s="844"/>
      <c r="BD204" s="1140"/>
      <c r="BE204" s="612" t="s">
        <v>1772</v>
      </c>
      <c r="BF204" s="1141"/>
    </row>
    <row r="205" spans="2:58" ht="243">
      <c r="B205" s="1133"/>
      <c r="C205" s="709" t="s">
        <v>1430</v>
      </c>
      <c r="D205" s="709" t="s">
        <v>1817</v>
      </c>
      <c r="E205" s="965" t="s">
        <v>58</v>
      </c>
      <c r="F205" s="965" t="s">
        <v>362</v>
      </c>
      <c r="G205" s="965" t="s">
        <v>1818</v>
      </c>
      <c r="H205" s="965" t="s">
        <v>61</v>
      </c>
      <c r="I205" s="965" t="s">
        <v>61</v>
      </c>
      <c r="J205" s="965" t="s">
        <v>62</v>
      </c>
      <c r="K205" s="965" t="s">
        <v>414</v>
      </c>
      <c r="L205" s="132"/>
      <c r="M205" s="1108" t="s">
        <v>1819</v>
      </c>
      <c r="N205" s="9" t="s">
        <v>141</v>
      </c>
      <c r="O205" s="597" t="s">
        <v>1820</v>
      </c>
      <c r="P205" s="92" t="s">
        <v>1781</v>
      </c>
      <c r="Q205" s="20">
        <v>0.4</v>
      </c>
      <c r="R205" s="10">
        <v>44336</v>
      </c>
      <c r="S205" s="10">
        <v>44469</v>
      </c>
      <c r="T205" s="607">
        <v>0</v>
      </c>
      <c r="U205" s="607">
        <v>0.4</v>
      </c>
      <c r="V205" s="608">
        <v>1</v>
      </c>
      <c r="W205" s="608">
        <v>1</v>
      </c>
      <c r="X205" s="115"/>
      <c r="Y205" s="185">
        <v>0</v>
      </c>
      <c r="Z205" s="523" t="s">
        <v>86</v>
      </c>
      <c r="AA205" s="523" t="s">
        <v>61</v>
      </c>
      <c r="AB205" s="554">
        <v>0.4</v>
      </c>
      <c r="AC205" s="66" t="s">
        <v>1821</v>
      </c>
      <c r="AD205" s="66" t="s">
        <v>1822</v>
      </c>
      <c r="AE205" s="185">
        <v>1</v>
      </c>
      <c r="AF205" s="70" t="s">
        <v>1823</v>
      </c>
      <c r="AG205" s="70" t="s">
        <v>1824</v>
      </c>
      <c r="AH205" s="185">
        <v>1</v>
      </c>
      <c r="AI205" s="70" t="s">
        <v>73</v>
      </c>
      <c r="AJ205" s="70" t="s">
        <v>61</v>
      </c>
      <c r="AK205" s="972">
        <f>SUMPRODUCT(AH205:AH207,Q205:Q207)</f>
        <v>0.88000000000000012</v>
      </c>
      <c r="AL205" s="1075" t="s">
        <v>86</v>
      </c>
      <c r="AM205" s="768" t="s">
        <v>1825</v>
      </c>
      <c r="AN205" s="769" t="s">
        <v>1826</v>
      </c>
      <c r="AO205" s="769" t="s">
        <v>1827</v>
      </c>
      <c r="AP205" s="1009" t="str">
        <f t="shared" si="13"/>
        <v>En gestión</v>
      </c>
      <c r="AQ205" s="939" t="s">
        <v>1828</v>
      </c>
      <c r="AR205" s="115"/>
      <c r="AS205" s="841">
        <v>13459288</v>
      </c>
      <c r="AT205" s="841">
        <v>13459288</v>
      </c>
      <c r="AU205" s="841">
        <v>13459288</v>
      </c>
      <c r="AV205" s="841">
        <v>40056000</v>
      </c>
      <c r="AW205" s="841">
        <v>40056000</v>
      </c>
      <c r="AX205" s="841">
        <v>40056000</v>
      </c>
      <c r="AY205" s="747" t="s">
        <v>1442</v>
      </c>
      <c r="AZ205" s="747" t="s">
        <v>1790</v>
      </c>
      <c r="BA205" s="747" t="s">
        <v>1791</v>
      </c>
      <c r="BB205" s="747" t="s">
        <v>1829</v>
      </c>
      <c r="BD205" s="1140" t="s">
        <v>431</v>
      </c>
      <c r="BE205" s="612" t="s">
        <v>6180</v>
      </c>
      <c r="BF205" s="1141" t="s">
        <v>1830</v>
      </c>
    </row>
    <row r="206" spans="2:58" ht="141.75">
      <c r="B206" s="1133"/>
      <c r="C206" s="709"/>
      <c r="D206" s="709"/>
      <c r="E206" s="965" t="s">
        <v>58</v>
      </c>
      <c r="F206" s="965" t="s">
        <v>362</v>
      </c>
      <c r="G206" s="965"/>
      <c r="H206" s="965" t="s">
        <v>61</v>
      </c>
      <c r="I206" s="965" t="s">
        <v>61</v>
      </c>
      <c r="J206" s="965" t="s">
        <v>62</v>
      </c>
      <c r="K206" s="965" t="s">
        <v>414</v>
      </c>
      <c r="L206" s="132"/>
      <c r="M206" s="1108"/>
      <c r="N206" s="9" t="s">
        <v>141</v>
      </c>
      <c r="O206" s="597" t="s">
        <v>1831</v>
      </c>
      <c r="P206" s="92" t="s">
        <v>1795</v>
      </c>
      <c r="Q206" s="20">
        <v>0.4</v>
      </c>
      <c r="R206" s="10">
        <v>44409</v>
      </c>
      <c r="S206" s="10">
        <v>44561</v>
      </c>
      <c r="T206" s="607">
        <v>0</v>
      </c>
      <c r="U206" s="607">
        <v>0</v>
      </c>
      <c r="V206" s="608">
        <v>0.6</v>
      </c>
      <c r="W206" s="608">
        <v>1</v>
      </c>
      <c r="X206" s="115"/>
      <c r="Y206" s="185">
        <v>0</v>
      </c>
      <c r="Z206" s="523" t="s">
        <v>86</v>
      </c>
      <c r="AA206" s="523" t="s">
        <v>61</v>
      </c>
      <c r="AB206" s="554">
        <v>0</v>
      </c>
      <c r="AC206" s="523" t="s">
        <v>86</v>
      </c>
      <c r="AD206" s="523" t="s">
        <v>61</v>
      </c>
      <c r="AE206" s="185">
        <v>0.6</v>
      </c>
      <c r="AF206" s="70" t="s">
        <v>1832</v>
      </c>
      <c r="AG206" s="70" t="s">
        <v>1833</v>
      </c>
      <c r="AH206" s="185">
        <v>1</v>
      </c>
      <c r="AI206" s="70" t="s">
        <v>1834</v>
      </c>
      <c r="AJ206" s="70" t="s">
        <v>1835</v>
      </c>
      <c r="AK206" s="973"/>
      <c r="AL206" s="1076"/>
      <c r="AM206" s="768"/>
      <c r="AN206" s="769"/>
      <c r="AO206" s="769"/>
      <c r="AP206" s="1010" t="str">
        <f t="shared" si="13"/>
        <v>Sin iniciar</v>
      </c>
      <c r="AQ206" s="940"/>
      <c r="AR206" s="115"/>
      <c r="AS206" s="841"/>
      <c r="AT206" s="841"/>
      <c r="AU206" s="841"/>
      <c r="AV206" s="841"/>
      <c r="AW206" s="841"/>
      <c r="AX206" s="841"/>
      <c r="AY206" s="747"/>
      <c r="AZ206" s="747"/>
      <c r="BA206" s="747"/>
      <c r="BB206" s="747"/>
      <c r="BD206" s="1140"/>
      <c r="BE206" s="612" t="s">
        <v>6181</v>
      </c>
      <c r="BF206" s="1141"/>
    </row>
    <row r="207" spans="2:58" ht="60.75">
      <c r="B207" s="1133"/>
      <c r="C207" s="709"/>
      <c r="D207" s="709"/>
      <c r="E207" s="965" t="s">
        <v>58</v>
      </c>
      <c r="F207" s="965" t="s">
        <v>362</v>
      </c>
      <c r="G207" s="965"/>
      <c r="H207" s="965" t="s">
        <v>61</v>
      </c>
      <c r="I207" s="965" t="s">
        <v>61</v>
      </c>
      <c r="J207" s="965" t="s">
        <v>62</v>
      </c>
      <c r="K207" s="965" t="s">
        <v>414</v>
      </c>
      <c r="L207" s="132"/>
      <c r="M207" s="1108"/>
      <c r="N207" s="9" t="s">
        <v>141</v>
      </c>
      <c r="O207" s="597" t="s">
        <v>1836</v>
      </c>
      <c r="P207" s="92" t="s">
        <v>1837</v>
      </c>
      <c r="Q207" s="20">
        <v>0.2</v>
      </c>
      <c r="R207" s="10">
        <v>44449</v>
      </c>
      <c r="S207" s="10">
        <v>44561</v>
      </c>
      <c r="T207" s="607">
        <v>0</v>
      </c>
      <c r="U207" s="607">
        <v>0</v>
      </c>
      <c r="V207" s="608">
        <v>0.2</v>
      </c>
      <c r="W207" s="608">
        <v>1</v>
      </c>
      <c r="X207" s="115"/>
      <c r="Y207" s="185">
        <v>0</v>
      </c>
      <c r="Z207" s="523" t="s">
        <v>86</v>
      </c>
      <c r="AA207" s="523" t="s">
        <v>61</v>
      </c>
      <c r="AB207" s="554">
        <v>0</v>
      </c>
      <c r="AC207" s="523" t="s">
        <v>86</v>
      </c>
      <c r="AD207" s="523" t="s">
        <v>61</v>
      </c>
      <c r="AE207" s="185">
        <v>0.2</v>
      </c>
      <c r="AF207" s="70" t="s">
        <v>1838</v>
      </c>
      <c r="AG207" s="70" t="s">
        <v>1839</v>
      </c>
      <c r="AH207" s="548">
        <v>0.4</v>
      </c>
      <c r="AI207" s="70" t="s">
        <v>1840</v>
      </c>
      <c r="AJ207" s="70" t="s">
        <v>1841</v>
      </c>
      <c r="AK207" s="974"/>
      <c r="AL207" s="1077"/>
      <c r="AM207" s="768"/>
      <c r="AN207" s="769"/>
      <c r="AO207" s="769"/>
      <c r="AP207" s="1011" t="str">
        <f t="shared" si="13"/>
        <v>Sin iniciar</v>
      </c>
      <c r="AQ207" s="941"/>
      <c r="AR207" s="115"/>
      <c r="AS207" s="841"/>
      <c r="AT207" s="841"/>
      <c r="AU207" s="841"/>
      <c r="AV207" s="841"/>
      <c r="AW207" s="841"/>
      <c r="AX207" s="841"/>
      <c r="AY207" s="747"/>
      <c r="AZ207" s="747"/>
      <c r="BA207" s="747"/>
      <c r="BB207" s="747"/>
      <c r="BD207" s="1140"/>
      <c r="BE207" s="612" t="s">
        <v>1814</v>
      </c>
      <c r="BF207" s="1141"/>
    </row>
    <row r="208" spans="2:58" ht="222.75">
      <c r="B208" s="1133"/>
      <c r="C208" s="708" t="s">
        <v>1430</v>
      </c>
      <c r="D208" s="708" t="s">
        <v>1842</v>
      </c>
      <c r="E208" s="966" t="s">
        <v>58</v>
      </c>
      <c r="F208" s="966" t="s">
        <v>362</v>
      </c>
      <c r="G208" s="966" t="s">
        <v>1843</v>
      </c>
      <c r="H208" s="966" t="s">
        <v>61</v>
      </c>
      <c r="I208" s="966" t="s">
        <v>61</v>
      </c>
      <c r="J208" s="966" t="s">
        <v>62</v>
      </c>
      <c r="K208" s="966" t="s">
        <v>414</v>
      </c>
      <c r="L208" s="132"/>
      <c r="M208" s="1109" t="s">
        <v>1844</v>
      </c>
      <c r="N208" s="11" t="s">
        <v>141</v>
      </c>
      <c r="O208" s="596" t="s">
        <v>1845</v>
      </c>
      <c r="P208" s="90" t="s">
        <v>1781</v>
      </c>
      <c r="Q208" s="19">
        <v>0.4</v>
      </c>
      <c r="R208" s="12">
        <v>44336</v>
      </c>
      <c r="S208" s="12">
        <v>44469</v>
      </c>
      <c r="T208" s="605">
        <v>0</v>
      </c>
      <c r="U208" s="605">
        <v>0.4</v>
      </c>
      <c r="V208" s="606">
        <v>1</v>
      </c>
      <c r="W208" s="606">
        <v>1</v>
      </c>
      <c r="X208" s="115"/>
      <c r="Y208" s="185">
        <v>0</v>
      </c>
      <c r="Z208" s="524" t="s">
        <v>86</v>
      </c>
      <c r="AA208" s="524" t="s">
        <v>61</v>
      </c>
      <c r="AB208" s="554">
        <v>0.4</v>
      </c>
      <c r="AC208" s="69" t="s">
        <v>1846</v>
      </c>
      <c r="AD208" s="69" t="s">
        <v>1847</v>
      </c>
      <c r="AE208" s="185">
        <v>1</v>
      </c>
      <c r="AF208" s="71" t="s">
        <v>1848</v>
      </c>
      <c r="AG208" s="71" t="s">
        <v>1849</v>
      </c>
      <c r="AH208" s="185">
        <v>1</v>
      </c>
      <c r="AI208" s="71" t="s">
        <v>73</v>
      </c>
      <c r="AJ208" s="71" t="s">
        <v>61</v>
      </c>
      <c r="AK208" s="972">
        <f>SUMPRODUCT(AH208:AH210,Q208:Q210)</f>
        <v>1</v>
      </c>
      <c r="AL208" s="1090" t="s">
        <v>86</v>
      </c>
      <c r="AM208" s="788" t="s">
        <v>1850</v>
      </c>
      <c r="AN208" s="874" t="s">
        <v>1851</v>
      </c>
      <c r="AO208" s="874" t="s">
        <v>1852</v>
      </c>
      <c r="AP208" s="1009" t="str">
        <f t="shared" si="13"/>
        <v>Terminado</v>
      </c>
      <c r="AQ208" s="937" t="s">
        <v>76</v>
      </c>
      <c r="AR208" s="115"/>
      <c r="AS208" s="744">
        <v>11793447</v>
      </c>
      <c r="AT208" s="744">
        <v>11793447</v>
      </c>
      <c r="AU208" s="744">
        <v>11793447</v>
      </c>
      <c r="AV208" s="744">
        <v>34373160</v>
      </c>
      <c r="AW208" s="744">
        <v>34373160</v>
      </c>
      <c r="AX208" s="744">
        <v>34373160</v>
      </c>
      <c r="AY208" s="745" t="s">
        <v>1853</v>
      </c>
      <c r="AZ208" s="745" t="s">
        <v>1854</v>
      </c>
      <c r="BA208" s="745" t="s">
        <v>1855</v>
      </c>
      <c r="BB208" s="745" t="s">
        <v>1856</v>
      </c>
      <c r="BD208" s="1140" t="s">
        <v>431</v>
      </c>
      <c r="BE208" s="612" t="s">
        <v>6182</v>
      </c>
      <c r="BF208" s="1141" t="s">
        <v>1552</v>
      </c>
    </row>
    <row r="209" spans="2:58" ht="81">
      <c r="B209" s="1133"/>
      <c r="C209" s="708"/>
      <c r="D209" s="708"/>
      <c r="E209" s="966" t="s">
        <v>58</v>
      </c>
      <c r="F209" s="966" t="s">
        <v>362</v>
      </c>
      <c r="G209" s="966"/>
      <c r="H209" s="966" t="s">
        <v>61</v>
      </c>
      <c r="I209" s="966" t="s">
        <v>61</v>
      </c>
      <c r="J209" s="966" t="s">
        <v>62</v>
      </c>
      <c r="K209" s="966" t="s">
        <v>414</v>
      </c>
      <c r="L209" s="132"/>
      <c r="M209" s="1109"/>
      <c r="N209" s="11" t="s">
        <v>141</v>
      </c>
      <c r="O209" s="596" t="s">
        <v>1857</v>
      </c>
      <c r="P209" s="90" t="s">
        <v>1795</v>
      </c>
      <c r="Q209" s="19">
        <v>0.4</v>
      </c>
      <c r="R209" s="12">
        <v>44409</v>
      </c>
      <c r="S209" s="12">
        <v>44561</v>
      </c>
      <c r="T209" s="605">
        <v>0</v>
      </c>
      <c r="U209" s="605">
        <v>0</v>
      </c>
      <c r="V209" s="606">
        <v>0.6</v>
      </c>
      <c r="W209" s="606">
        <v>1</v>
      </c>
      <c r="X209" s="115"/>
      <c r="Y209" s="185">
        <v>0</v>
      </c>
      <c r="Z209" s="524" t="s">
        <v>86</v>
      </c>
      <c r="AA209" s="524" t="s">
        <v>61</v>
      </c>
      <c r="AB209" s="554">
        <v>0</v>
      </c>
      <c r="AC209" s="524" t="s">
        <v>86</v>
      </c>
      <c r="AD209" s="524" t="s">
        <v>61</v>
      </c>
      <c r="AE209" s="185">
        <v>0.6</v>
      </c>
      <c r="AF209" s="71" t="s">
        <v>1858</v>
      </c>
      <c r="AG209" s="71" t="s">
        <v>1859</v>
      </c>
      <c r="AH209" s="185">
        <v>1</v>
      </c>
      <c r="AI209" s="71" t="s">
        <v>1860</v>
      </c>
      <c r="AJ209" s="71" t="s">
        <v>1861</v>
      </c>
      <c r="AK209" s="973"/>
      <c r="AL209" s="1092"/>
      <c r="AM209" s="788"/>
      <c r="AN209" s="874"/>
      <c r="AO209" s="874"/>
      <c r="AP209" s="1010" t="str">
        <f t="shared" si="13"/>
        <v>Sin iniciar</v>
      </c>
      <c r="AQ209" s="989"/>
      <c r="AR209" s="115"/>
      <c r="AS209" s="744"/>
      <c r="AT209" s="744"/>
      <c r="AU209" s="744"/>
      <c r="AV209" s="744"/>
      <c r="AW209" s="744"/>
      <c r="AX209" s="744"/>
      <c r="AY209" s="745"/>
      <c r="AZ209" s="745"/>
      <c r="BA209" s="745"/>
      <c r="BB209" s="745"/>
      <c r="BD209" s="1140"/>
      <c r="BE209" s="612" t="s">
        <v>1862</v>
      </c>
      <c r="BF209" s="1141"/>
    </row>
    <row r="210" spans="2:58" ht="60.75">
      <c r="B210" s="1133"/>
      <c r="C210" s="708"/>
      <c r="D210" s="708"/>
      <c r="E210" s="966" t="s">
        <v>58</v>
      </c>
      <c r="F210" s="966" t="s">
        <v>362</v>
      </c>
      <c r="G210" s="966"/>
      <c r="H210" s="966" t="s">
        <v>61</v>
      </c>
      <c r="I210" s="966" t="s">
        <v>61</v>
      </c>
      <c r="J210" s="966" t="s">
        <v>62</v>
      </c>
      <c r="K210" s="966" t="s">
        <v>414</v>
      </c>
      <c r="L210" s="132"/>
      <c r="M210" s="1109"/>
      <c r="N210" s="11" t="s">
        <v>141</v>
      </c>
      <c r="O210" s="596" t="s">
        <v>1863</v>
      </c>
      <c r="P210" s="90" t="s">
        <v>1837</v>
      </c>
      <c r="Q210" s="19">
        <v>0.2</v>
      </c>
      <c r="R210" s="12">
        <v>44449</v>
      </c>
      <c r="S210" s="12">
        <v>44561</v>
      </c>
      <c r="T210" s="605">
        <v>0</v>
      </c>
      <c r="U210" s="605">
        <v>0</v>
      </c>
      <c r="V210" s="606">
        <v>0.2</v>
      </c>
      <c r="W210" s="606">
        <v>1</v>
      </c>
      <c r="X210" s="115"/>
      <c r="Y210" s="185">
        <v>0</v>
      </c>
      <c r="Z210" s="524" t="s">
        <v>86</v>
      </c>
      <c r="AA210" s="524" t="s">
        <v>61</v>
      </c>
      <c r="AB210" s="554">
        <v>0</v>
      </c>
      <c r="AC210" s="524" t="s">
        <v>86</v>
      </c>
      <c r="AD210" s="524" t="s">
        <v>61</v>
      </c>
      <c r="AE210" s="185">
        <v>0.2</v>
      </c>
      <c r="AF210" s="71" t="s">
        <v>1864</v>
      </c>
      <c r="AG210" s="71" t="s">
        <v>1865</v>
      </c>
      <c r="AH210" s="185">
        <v>1</v>
      </c>
      <c r="AI210" s="71" t="s">
        <v>1866</v>
      </c>
      <c r="AJ210" s="71" t="s">
        <v>1867</v>
      </c>
      <c r="AK210" s="974"/>
      <c r="AL210" s="1091"/>
      <c r="AM210" s="788"/>
      <c r="AN210" s="874"/>
      <c r="AO210" s="874"/>
      <c r="AP210" s="1011" t="str">
        <f t="shared" si="13"/>
        <v>Sin iniciar</v>
      </c>
      <c r="AQ210" s="990"/>
      <c r="AR210" s="115"/>
      <c r="AS210" s="744"/>
      <c r="AT210" s="744"/>
      <c r="AU210" s="744"/>
      <c r="AV210" s="744"/>
      <c r="AW210" s="744"/>
      <c r="AX210" s="744"/>
      <c r="AY210" s="745"/>
      <c r="AZ210" s="745"/>
      <c r="BA210" s="745"/>
      <c r="BB210" s="745"/>
      <c r="BD210" s="1140"/>
      <c r="BE210" s="612" t="s">
        <v>1868</v>
      </c>
      <c r="BF210" s="1141"/>
    </row>
    <row r="211" spans="2:58" ht="303.75">
      <c r="B211" s="1133"/>
      <c r="C211" s="709" t="s">
        <v>1430</v>
      </c>
      <c r="D211" s="709" t="s">
        <v>1869</v>
      </c>
      <c r="E211" s="965" t="s">
        <v>58</v>
      </c>
      <c r="F211" s="965" t="s">
        <v>362</v>
      </c>
      <c r="G211" s="965" t="s">
        <v>1818</v>
      </c>
      <c r="H211" s="965" t="s">
        <v>61</v>
      </c>
      <c r="I211" s="965" t="s">
        <v>61</v>
      </c>
      <c r="J211" s="965" t="s">
        <v>62</v>
      </c>
      <c r="K211" s="965" t="s">
        <v>414</v>
      </c>
      <c r="L211" s="132"/>
      <c r="M211" s="1108" t="s">
        <v>1870</v>
      </c>
      <c r="N211" s="9" t="s">
        <v>141</v>
      </c>
      <c r="O211" s="597" t="s">
        <v>1871</v>
      </c>
      <c r="P211" s="92" t="s">
        <v>1781</v>
      </c>
      <c r="Q211" s="20">
        <v>0.4</v>
      </c>
      <c r="R211" s="10">
        <v>44336</v>
      </c>
      <c r="S211" s="10">
        <v>44469</v>
      </c>
      <c r="T211" s="607">
        <v>0</v>
      </c>
      <c r="U211" s="607">
        <v>0.4</v>
      </c>
      <c r="V211" s="608">
        <v>1</v>
      </c>
      <c r="W211" s="608">
        <v>1</v>
      </c>
      <c r="X211" s="115"/>
      <c r="Y211" s="185">
        <v>0</v>
      </c>
      <c r="Z211" s="523" t="s">
        <v>86</v>
      </c>
      <c r="AA211" s="523" t="s">
        <v>61</v>
      </c>
      <c r="AB211" s="554">
        <v>0.4</v>
      </c>
      <c r="AC211" s="66" t="s">
        <v>1872</v>
      </c>
      <c r="AD211" s="66" t="s">
        <v>1873</v>
      </c>
      <c r="AE211" s="185">
        <v>1</v>
      </c>
      <c r="AF211" s="70" t="s">
        <v>1874</v>
      </c>
      <c r="AG211" s="70" t="s">
        <v>1875</v>
      </c>
      <c r="AH211" s="185">
        <v>1</v>
      </c>
      <c r="AI211" s="70" t="s">
        <v>73</v>
      </c>
      <c r="AJ211" s="70" t="s">
        <v>61</v>
      </c>
      <c r="AK211" s="972">
        <f>SUMPRODUCT(AH211:AH213,Q211:Q213)</f>
        <v>0.8</v>
      </c>
      <c r="AL211" s="1075" t="s">
        <v>86</v>
      </c>
      <c r="AM211" s="768" t="s">
        <v>1876</v>
      </c>
      <c r="AN211" s="769" t="s">
        <v>1877</v>
      </c>
      <c r="AO211" s="769" t="s">
        <v>1878</v>
      </c>
      <c r="AP211" s="1009" t="str">
        <f t="shared" si="13"/>
        <v>En gestión</v>
      </c>
      <c r="AQ211" s="939" t="s">
        <v>1879</v>
      </c>
      <c r="AR211" s="115"/>
      <c r="AS211" s="841">
        <v>8916108</v>
      </c>
      <c r="AT211" s="841">
        <v>8916108</v>
      </c>
      <c r="AU211" s="841">
        <v>8916108</v>
      </c>
      <c r="AV211" s="841">
        <v>12104900</v>
      </c>
      <c r="AW211" s="841">
        <v>12104900</v>
      </c>
      <c r="AX211" s="841">
        <v>12104900</v>
      </c>
      <c r="AY211" s="747" t="s">
        <v>1853</v>
      </c>
      <c r="AZ211" s="747" t="s">
        <v>1854</v>
      </c>
      <c r="BA211" s="747" t="s">
        <v>1855</v>
      </c>
      <c r="BB211" s="747" t="s">
        <v>1856</v>
      </c>
      <c r="BD211" s="1140" t="s">
        <v>431</v>
      </c>
      <c r="BE211" s="612" t="s">
        <v>6183</v>
      </c>
      <c r="BF211" s="1141" t="s">
        <v>1880</v>
      </c>
    </row>
    <row r="212" spans="2:58" ht="81">
      <c r="B212" s="1133"/>
      <c r="C212" s="709"/>
      <c r="D212" s="709"/>
      <c r="E212" s="965" t="s">
        <v>58</v>
      </c>
      <c r="F212" s="965" t="s">
        <v>362</v>
      </c>
      <c r="G212" s="965"/>
      <c r="H212" s="965" t="s">
        <v>61</v>
      </c>
      <c r="I212" s="965" t="s">
        <v>61</v>
      </c>
      <c r="J212" s="965" t="s">
        <v>62</v>
      </c>
      <c r="K212" s="965" t="s">
        <v>414</v>
      </c>
      <c r="L212" s="132"/>
      <c r="M212" s="1108"/>
      <c r="N212" s="9" t="s">
        <v>141</v>
      </c>
      <c r="O212" s="597" t="s">
        <v>1881</v>
      </c>
      <c r="P212" s="92" t="s">
        <v>1795</v>
      </c>
      <c r="Q212" s="20">
        <v>0.4</v>
      </c>
      <c r="R212" s="10">
        <v>44409</v>
      </c>
      <c r="S212" s="10">
        <v>44561</v>
      </c>
      <c r="T212" s="607">
        <v>0</v>
      </c>
      <c r="U212" s="607">
        <v>0</v>
      </c>
      <c r="V212" s="608">
        <v>0.6</v>
      </c>
      <c r="W212" s="608">
        <v>1</v>
      </c>
      <c r="X212" s="115"/>
      <c r="Y212" s="185">
        <v>0</v>
      </c>
      <c r="Z212" s="523" t="s">
        <v>86</v>
      </c>
      <c r="AA212" s="523" t="s">
        <v>61</v>
      </c>
      <c r="AB212" s="554">
        <v>0</v>
      </c>
      <c r="AC212" s="523" t="s">
        <v>86</v>
      </c>
      <c r="AD212" s="523" t="s">
        <v>61</v>
      </c>
      <c r="AE212" s="185">
        <v>0.6</v>
      </c>
      <c r="AF212" s="70" t="s">
        <v>1882</v>
      </c>
      <c r="AG212" s="70" t="s">
        <v>1883</v>
      </c>
      <c r="AH212" s="185">
        <v>1</v>
      </c>
      <c r="AI212" s="70" t="s">
        <v>1884</v>
      </c>
      <c r="AJ212" s="70" t="s">
        <v>1885</v>
      </c>
      <c r="AK212" s="973"/>
      <c r="AL212" s="1076"/>
      <c r="AM212" s="768"/>
      <c r="AN212" s="769"/>
      <c r="AO212" s="769"/>
      <c r="AP212" s="1010" t="str">
        <f t="shared" ref="AP212:AP271" si="14">IF(AK212&lt;1%,"Sin iniciar",IF(AK212=100%,"Terminado","En gestión"))</f>
        <v>Sin iniciar</v>
      </c>
      <c r="AQ212" s="940"/>
      <c r="AR212" s="115"/>
      <c r="AS212" s="841"/>
      <c r="AT212" s="841"/>
      <c r="AU212" s="841"/>
      <c r="AV212" s="841"/>
      <c r="AW212" s="841"/>
      <c r="AX212" s="841"/>
      <c r="AY212" s="747"/>
      <c r="AZ212" s="747"/>
      <c r="BA212" s="747"/>
      <c r="BB212" s="747"/>
      <c r="BD212" s="1140"/>
      <c r="BE212" s="612" t="s">
        <v>1886</v>
      </c>
      <c r="BF212" s="1141"/>
    </row>
    <row r="213" spans="2:58" ht="60.75">
      <c r="B213" s="1133"/>
      <c r="C213" s="709"/>
      <c r="D213" s="709"/>
      <c r="E213" s="965" t="s">
        <v>58</v>
      </c>
      <c r="F213" s="965" t="s">
        <v>362</v>
      </c>
      <c r="G213" s="965"/>
      <c r="H213" s="965" t="s">
        <v>61</v>
      </c>
      <c r="I213" s="965" t="s">
        <v>61</v>
      </c>
      <c r="J213" s="965" t="s">
        <v>62</v>
      </c>
      <c r="K213" s="965" t="s">
        <v>414</v>
      </c>
      <c r="L213" s="132"/>
      <c r="M213" s="1108"/>
      <c r="N213" s="9" t="s">
        <v>141</v>
      </c>
      <c r="O213" s="597" t="s">
        <v>1887</v>
      </c>
      <c r="P213" s="92" t="s">
        <v>1837</v>
      </c>
      <c r="Q213" s="20">
        <v>0.2</v>
      </c>
      <c r="R213" s="10">
        <v>44449</v>
      </c>
      <c r="S213" s="10">
        <v>44561</v>
      </c>
      <c r="T213" s="607">
        <v>0</v>
      </c>
      <c r="U213" s="607">
        <v>0</v>
      </c>
      <c r="V213" s="608">
        <v>0.2</v>
      </c>
      <c r="W213" s="608">
        <v>1</v>
      </c>
      <c r="X213" s="115"/>
      <c r="Y213" s="185">
        <v>0</v>
      </c>
      <c r="Z213" s="523" t="s">
        <v>86</v>
      </c>
      <c r="AA213" s="523" t="s">
        <v>61</v>
      </c>
      <c r="AB213" s="554">
        <v>0</v>
      </c>
      <c r="AC213" s="523" t="s">
        <v>86</v>
      </c>
      <c r="AD213" s="523" t="s">
        <v>61</v>
      </c>
      <c r="AE213" s="185">
        <v>0</v>
      </c>
      <c r="AF213" s="70" t="s">
        <v>1888</v>
      </c>
      <c r="AG213" s="70" t="s">
        <v>61</v>
      </c>
      <c r="AH213" s="548">
        <v>0</v>
      </c>
      <c r="AI213" s="70" t="s">
        <v>1889</v>
      </c>
      <c r="AJ213" s="70" t="s">
        <v>1889</v>
      </c>
      <c r="AK213" s="974"/>
      <c r="AL213" s="1077"/>
      <c r="AM213" s="768"/>
      <c r="AN213" s="769"/>
      <c r="AO213" s="769"/>
      <c r="AP213" s="1011" t="str">
        <f t="shared" si="14"/>
        <v>Sin iniciar</v>
      </c>
      <c r="AQ213" s="941"/>
      <c r="AR213" s="115"/>
      <c r="AS213" s="841"/>
      <c r="AT213" s="841"/>
      <c r="AU213" s="841"/>
      <c r="AV213" s="841"/>
      <c r="AW213" s="841"/>
      <c r="AX213" s="841"/>
      <c r="AY213" s="747"/>
      <c r="AZ213" s="747"/>
      <c r="BA213" s="747"/>
      <c r="BB213" s="747"/>
      <c r="BD213" s="1140"/>
      <c r="BE213" s="612" t="s">
        <v>1890</v>
      </c>
      <c r="BF213" s="1141"/>
    </row>
    <row r="214" spans="2:58" ht="243">
      <c r="B214" s="1133"/>
      <c r="C214" s="708" t="s">
        <v>1430</v>
      </c>
      <c r="D214" s="708" t="s">
        <v>1891</v>
      </c>
      <c r="E214" s="966" t="s">
        <v>58</v>
      </c>
      <c r="F214" s="966" t="s">
        <v>362</v>
      </c>
      <c r="G214" s="966" t="s">
        <v>1892</v>
      </c>
      <c r="H214" s="966" t="s">
        <v>61</v>
      </c>
      <c r="I214" s="966" t="s">
        <v>61</v>
      </c>
      <c r="J214" s="966" t="s">
        <v>62</v>
      </c>
      <c r="K214" s="966" t="s">
        <v>414</v>
      </c>
      <c r="L214" s="132"/>
      <c r="M214" s="1109" t="s">
        <v>1893</v>
      </c>
      <c r="N214" s="11" t="s">
        <v>141</v>
      </c>
      <c r="O214" s="596" t="s">
        <v>1894</v>
      </c>
      <c r="P214" s="90" t="s">
        <v>1895</v>
      </c>
      <c r="Q214" s="19">
        <v>0.6</v>
      </c>
      <c r="R214" s="12">
        <v>44319</v>
      </c>
      <c r="S214" s="12">
        <v>44469</v>
      </c>
      <c r="T214" s="605">
        <v>0</v>
      </c>
      <c r="U214" s="605">
        <v>0.6</v>
      </c>
      <c r="V214" s="606">
        <v>1</v>
      </c>
      <c r="W214" s="606">
        <v>1</v>
      </c>
      <c r="X214" s="115"/>
      <c r="Y214" s="185">
        <v>0</v>
      </c>
      <c r="Z214" s="524" t="s">
        <v>86</v>
      </c>
      <c r="AA214" s="524" t="s">
        <v>61</v>
      </c>
      <c r="AB214" s="554">
        <v>0.6</v>
      </c>
      <c r="AC214" s="69" t="s">
        <v>1896</v>
      </c>
      <c r="AD214" s="69" t="s">
        <v>1897</v>
      </c>
      <c r="AE214" s="185">
        <v>1</v>
      </c>
      <c r="AF214" s="71" t="s">
        <v>1898</v>
      </c>
      <c r="AG214" s="71" t="s">
        <v>1899</v>
      </c>
      <c r="AH214" s="185">
        <v>1</v>
      </c>
      <c r="AI214" s="71" t="s">
        <v>73</v>
      </c>
      <c r="AJ214" s="71" t="s">
        <v>61</v>
      </c>
      <c r="AK214" s="1022">
        <f>SUMPRODUCT(AH214:AH215,Q214:Q215)</f>
        <v>1</v>
      </c>
      <c r="AL214" s="1090" t="s">
        <v>86</v>
      </c>
      <c r="AM214" s="788" t="s">
        <v>1900</v>
      </c>
      <c r="AN214" s="874" t="s">
        <v>1901</v>
      </c>
      <c r="AO214" s="874" t="s">
        <v>1902</v>
      </c>
      <c r="AP214" s="1003" t="str">
        <f t="shared" si="14"/>
        <v>Terminado</v>
      </c>
      <c r="AQ214" s="937" t="s">
        <v>76</v>
      </c>
      <c r="AR214" s="115"/>
      <c r="AS214" s="744">
        <v>2725932</v>
      </c>
      <c r="AT214" s="744">
        <v>2725932</v>
      </c>
      <c r="AU214" s="744">
        <v>2725932</v>
      </c>
      <c r="AV214" s="744">
        <v>5092320</v>
      </c>
      <c r="AW214" s="744">
        <v>5092320</v>
      </c>
      <c r="AX214" s="744">
        <v>5092320</v>
      </c>
      <c r="AY214" s="745" t="s">
        <v>1903</v>
      </c>
      <c r="AZ214" s="745" t="s">
        <v>1904</v>
      </c>
      <c r="BA214" s="745" t="s">
        <v>1905</v>
      </c>
      <c r="BB214" s="745" t="s">
        <v>1906</v>
      </c>
      <c r="BD214" s="1140" t="s">
        <v>431</v>
      </c>
      <c r="BE214" s="612" t="s">
        <v>6184</v>
      </c>
      <c r="BF214" s="1141" t="s">
        <v>1552</v>
      </c>
    </row>
    <row r="215" spans="2:58" ht="101.25">
      <c r="B215" s="1133"/>
      <c r="C215" s="708"/>
      <c r="D215" s="708"/>
      <c r="E215" s="966" t="s">
        <v>58</v>
      </c>
      <c r="F215" s="966" t="s">
        <v>362</v>
      </c>
      <c r="G215" s="966"/>
      <c r="H215" s="966" t="s">
        <v>61</v>
      </c>
      <c r="I215" s="966" t="s">
        <v>61</v>
      </c>
      <c r="J215" s="966" t="s">
        <v>62</v>
      </c>
      <c r="K215" s="966" t="s">
        <v>414</v>
      </c>
      <c r="L215" s="132"/>
      <c r="M215" s="1109"/>
      <c r="N215" s="11" t="s">
        <v>141</v>
      </c>
      <c r="O215" s="596" t="s">
        <v>1907</v>
      </c>
      <c r="P215" s="90" t="s">
        <v>1908</v>
      </c>
      <c r="Q215" s="19">
        <v>0.4</v>
      </c>
      <c r="R215" s="12">
        <v>44378</v>
      </c>
      <c r="S215" s="12">
        <v>44469</v>
      </c>
      <c r="T215" s="605">
        <v>0</v>
      </c>
      <c r="U215" s="605">
        <v>0</v>
      </c>
      <c r="V215" s="606">
        <v>1</v>
      </c>
      <c r="W215" s="606">
        <v>1</v>
      </c>
      <c r="X215" s="115"/>
      <c r="Y215" s="185">
        <v>0</v>
      </c>
      <c r="Z215" s="524" t="s">
        <v>86</v>
      </c>
      <c r="AA215" s="524" t="s">
        <v>61</v>
      </c>
      <c r="AB215" s="554">
        <v>0</v>
      </c>
      <c r="AC215" s="524" t="s">
        <v>86</v>
      </c>
      <c r="AD215" s="524" t="s">
        <v>61</v>
      </c>
      <c r="AE215" s="185">
        <v>0.95</v>
      </c>
      <c r="AF215" s="71" t="s">
        <v>1909</v>
      </c>
      <c r="AG215" s="71" t="s">
        <v>1910</v>
      </c>
      <c r="AH215" s="185">
        <v>1</v>
      </c>
      <c r="AI215" s="71" t="s">
        <v>1911</v>
      </c>
      <c r="AJ215" s="71" t="s">
        <v>1912</v>
      </c>
      <c r="AK215" s="1022"/>
      <c r="AL215" s="1091"/>
      <c r="AM215" s="788"/>
      <c r="AN215" s="874"/>
      <c r="AO215" s="874"/>
      <c r="AP215" s="1003" t="str">
        <f t="shared" si="14"/>
        <v>Sin iniciar</v>
      </c>
      <c r="AQ215" s="990"/>
      <c r="AR215" s="115"/>
      <c r="AS215" s="744"/>
      <c r="AT215" s="744"/>
      <c r="AU215" s="744"/>
      <c r="AV215" s="744"/>
      <c r="AW215" s="744"/>
      <c r="AX215" s="744"/>
      <c r="AY215" s="745"/>
      <c r="AZ215" s="745"/>
      <c r="BA215" s="745"/>
      <c r="BB215" s="745"/>
      <c r="BD215" s="1140"/>
      <c r="BE215" s="612" t="s">
        <v>1913</v>
      </c>
      <c r="BF215" s="1141"/>
    </row>
    <row r="216" spans="2:58" ht="121.5">
      <c r="B216" s="1133"/>
      <c r="C216" s="709" t="s">
        <v>1430</v>
      </c>
      <c r="D216" s="709" t="s">
        <v>1914</v>
      </c>
      <c r="E216" s="965" t="s">
        <v>58</v>
      </c>
      <c r="F216" s="965" t="s">
        <v>362</v>
      </c>
      <c r="G216" s="965" t="s">
        <v>1915</v>
      </c>
      <c r="H216" s="965" t="s">
        <v>61</v>
      </c>
      <c r="I216" s="965" t="s">
        <v>61</v>
      </c>
      <c r="J216" s="965" t="s">
        <v>62</v>
      </c>
      <c r="K216" s="965" t="s">
        <v>414</v>
      </c>
      <c r="L216" s="132"/>
      <c r="M216" s="1108" t="s">
        <v>1916</v>
      </c>
      <c r="N216" s="9" t="s">
        <v>141</v>
      </c>
      <c r="O216" s="597" t="s">
        <v>1917</v>
      </c>
      <c r="P216" s="92" t="s">
        <v>1918</v>
      </c>
      <c r="Q216" s="20">
        <v>0.1</v>
      </c>
      <c r="R216" s="10">
        <v>44362</v>
      </c>
      <c r="S216" s="10">
        <v>44561</v>
      </c>
      <c r="T216" s="607">
        <v>0</v>
      </c>
      <c r="U216" s="607">
        <v>0.1</v>
      </c>
      <c r="V216" s="608">
        <v>0.6</v>
      </c>
      <c r="W216" s="608">
        <v>1</v>
      </c>
      <c r="X216" s="115"/>
      <c r="Y216" s="185">
        <v>0</v>
      </c>
      <c r="Z216" s="523" t="s">
        <v>86</v>
      </c>
      <c r="AA216" s="523" t="s">
        <v>61</v>
      </c>
      <c r="AB216" s="554">
        <v>0.1</v>
      </c>
      <c r="AC216" s="66" t="s">
        <v>1919</v>
      </c>
      <c r="AD216" s="66" t="s">
        <v>1920</v>
      </c>
      <c r="AE216" s="185">
        <v>0.6</v>
      </c>
      <c r="AF216" s="70" t="s">
        <v>1921</v>
      </c>
      <c r="AG216" s="70" t="s">
        <v>1922</v>
      </c>
      <c r="AH216" s="185">
        <v>1</v>
      </c>
      <c r="AI216" s="70" t="s">
        <v>1923</v>
      </c>
      <c r="AJ216" s="70" t="s">
        <v>1924</v>
      </c>
      <c r="AK216" s="972">
        <f>SUMPRODUCT(AH216:AH218,Q216:Q218)</f>
        <v>0.1</v>
      </c>
      <c r="AL216" s="1075" t="s">
        <v>86</v>
      </c>
      <c r="AM216" s="768" t="s">
        <v>1925</v>
      </c>
      <c r="AN216" s="769" t="s">
        <v>1926</v>
      </c>
      <c r="AO216" s="769" t="s">
        <v>1927</v>
      </c>
      <c r="AP216" s="1009" t="str">
        <f t="shared" si="14"/>
        <v>En gestión</v>
      </c>
      <c r="AQ216" s="939" t="s">
        <v>1928</v>
      </c>
      <c r="AR216" s="115"/>
      <c r="AS216" s="841">
        <v>3200676</v>
      </c>
      <c r="AT216" s="841">
        <v>3200676</v>
      </c>
      <c r="AU216" s="841">
        <v>3200676</v>
      </c>
      <c r="AV216" s="841">
        <v>183365400</v>
      </c>
      <c r="AW216" s="841">
        <v>183365400</v>
      </c>
      <c r="AX216" s="841">
        <v>183365400</v>
      </c>
      <c r="AY216" s="747" t="s">
        <v>1853</v>
      </c>
      <c r="AZ216" s="747" t="s">
        <v>1854</v>
      </c>
      <c r="BA216" s="747" t="s">
        <v>1855</v>
      </c>
      <c r="BB216" s="747" t="s">
        <v>1856</v>
      </c>
      <c r="BD216" s="1140" t="s">
        <v>431</v>
      </c>
      <c r="BE216" s="612" t="s">
        <v>1929</v>
      </c>
      <c r="BF216" s="1141" t="s">
        <v>1930</v>
      </c>
    </row>
    <row r="217" spans="2:58" ht="101.25">
      <c r="B217" s="1133"/>
      <c r="C217" s="709"/>
      <c r="D217" s="709"/>
      <c r="E217" s="965" t="s">
        <v>58</v>
      </c>
      <c r="F217" s="965" t="s">
        <v>362</v>
      </c>
      <c r="G217" s="965"/>
      <c r="H217" s="965" t="s">
        <v>61</v>
      </c>
      <c r="I217" s="965" t="s">
        <v>61</v>
      </c>
      <c r="J217" s="965" t="s">
        <v>62</v>
      </c>
      <c r="K217" s="965" t="s">
        <v>414</v>
      </c>
      <c r="L217" s="132"/>
      <c r="M217" s="1108"/>
      <c r="N217" s="9" t="s">
        <v>141</v>
      </c>
      <c r="O217" s="597" t="s">
        <v>1931</v>
      </c>
      <c r="P217" s="92" t="s">
        <v>1932</v>
      </c>
      <c r="Q217" s="20">
        <v>0.3</v>
      </c>
      <c r="R217" s="10">
        <v>44362</v>
      </c>
      <c r="S217" s="10">
        <v>44561</v>
      </c>
      <c r="T217" s="607">
        <v>0</v>
      </c>
      <c r="U217" s="607">
        <v>0.1</v>
      </c>
      <c r="V217" s="608">
        <v>0.6</v>
      </c>
      <c r="W217" s="608">
        <v>1</v>
      </c>
      <c r="X217" s="115"/>
      <c r="Y217" s="185">
        <v>0</v>
      </c>
      <c r="Z217" s="523" t="s">
        <v>86</v>
      </c>
      <c r="AA217" s="523" t="s">
        <v>61</v>
      </c>
      <c r="AB217" s="554">
        <v>0.1</v>
      </c>
      <c r="AC217" s="66" t="s">
        <v>1933</v>
      </c>
      <c r="AD217" s="66" t="s">
        <v>1934</v>
      </c>
      <c r="AE217" s="185">
        <v>0.6</v>
      </c>
      <c r="AF217" s="70" t="s">
        <v>1935</v>
      </c>
      <c r="AG217" s="70" t="s">
        <v>1936</v>
      </c>
      <c r="AH217" s="548">
        <v>0</v>
      </c>
      <c r="AI217" s="70" t="s">
        <v>1889</v>
      </c>
      <c r="AJ217" s="70" t="s">
        <v>1889</v>
      </c>
      <c r="AK217" s="973"/>
      <c r="AL217" s="1076"/>
      <c r="AM217" s="768"/>
      <c r="AN217" s="769"/>
      <c r="AO217" s="769"/>
      <c r="AP217" s="1010" t="str">
        <f t="shared" si="14"/>
        <v>Sin iniciar</v>
      </c>
      <c r="AQ217" s="940"/>
      <c r="AR217" s="115"/>
      <c r="AS217" s="841"/>
      <c r="AT217" s="841"/>
      <c r="AU217" s="841"/>
      <c r="AV217" s="841"/>
      <c r="AW217" s="841"/>
      <c r="AX217" s="841"/>
      <c r="AY217" s="747"/>
      <c r="AZ217" s="747"/>
      <c r="BA217" s="747"/>
      <c r="BB217" s="747"/>
      <c r="BD217" s="1140"/>
      <c r="BE217" s="612" t="s">
        <v>1937</v>
      </c>
      <c r="BF217" s="1141"/>
    </row>
    <row r="218" spans="2:58" ht="40.5">
      <c r="B218" s="1133"/>
      <c r="C218" s="709"/>
      <c r="D218" s="709"/>
      <c r="E218" s="965" t="s">
        <v>58</v>
      </c>
      <c r="F218" s="965" t="s">
        <v>362</v>
      </c>
      <c r="G218" s="965"/>
      <c r="H218" s="965" t="s">
        <v>61</v>
      </c>
      <c r="I218" s="965" t="s">
        <v>61</v>
      </c>
      <c r="J218" s="965" t="s">
        <v>62</v>
      </c>
      <c r="K218" s="965" t="s">
        <v>414</v>
      </c>
      <c r="L218" s="132"/>
      <c r="M218" s="1108"/>
      <c r="N218" s="9" t="s">
        <v>141</v>
      </c>
      <c r="O218" s="597" t="s">
        <v>1938</v>
      </c>
      <c r="P218" s="92" t="s">
        <v>1939</v>
      </c>
      <c r="Q218" s="20">
        <v>0.6</v>
      </c>
      <c r="R218" s="10">
        <v>44428</v>
      </c>
      <c r="S218" s="10">
        <v>44561</v>
      </c>
      <c r="T218" s="607">
        <v>0</v>
      </c>
      <c r="U218" s="607">
        <v>0</v>
      </c>
      <c r="V218" s="608">
        <v>0.4</v>
      </c>
      <c r="W218" s="608">
        <v>1</v>
      </c>
      <c r="X218" s="115"/>
      <c r="Y218" s="185">
        <v>0</v>
      </c>
      <c r="Z218" s="523" t="s">
        <v>86</v>
      </c>
      <c r="AA218" s="523" t="s">
        <v>61</v>
      </c>
      <c r="AB218" s="554">
        <v>0</v>
      </c>
      <c r="AC218" s="523" t="s">
        <v>86</v>
      </c>
      <c r="AD218" s="523" t="s">
        <v>61</v>
      </c>
      <c r="AE218" s="185">
        <v>0</v>
      </c>
      <c r="AF218" s="70" t="s">
        <v>1940</v>
      </c>
      <c r="AG218" s="70" t="s">
        <v>61</v>
      </c>
      <c r="AH218" s="548">
        <v>0</v>
      </c>
      <c r="AI218" s="70" t="s">
        <v>1889</v>
      </c>
      <c r="AJ218" s="70" t="s">
        <v>1889</v>
      </c>
      <c r="AK218" s="974"/>
      <c r="AL218" s="1077"/>
      <c r="AM218" s="768"/>
      <c r="AN218" s="769"/>
      <c r="AO218" s="769"/>
      <c r="AP218" s="1011" t="str">
        <f t="shared" si="14"/>
        <v>Sin iniciar</v>
      </c>
      <c r="AQ218" s="941"/>
      <c r="AR218" s="115"/>
      <c r="AS218" s="841"/>
      <c r="AT218" s="841"/>
      <c r="AU218" s="841"/>
      <c r="AV218" s="841"/>
      <c r="AW218" s="841"/>
      <c r="AX218" s="841"/>
      <c r="AY218" s="747"/>
      <c r="AZ218" s="747"/>
      <c r="BA218" s="747"/>
      <c r="BB218" s="747"/>
      <c r="BD218" s="1140"/>
      <c r="BE218" s="612" t="s">
        <v>1941</v>
      </c>
      <c r="BF218" s="1141"/>
    </row>
    <row r="219" spans="2:58" ht="81">
      <c r="B219" s="1133"/>
      <c r="C219" s="708" t="s">
        <v>1430</v>
      </c>
      <c r="D219" s="708" t="s">
        <v>1942</v>
      </c>
      <c r="E219" s="966" t="s">
        <v>58</v>
      </c>
      <c r="F219" s="966" t="s">
        <v>362</v>
      </c>
      <c r="G219" s="966" t="s">
        <v>1943</v>
      </c>
      <c r="H219" s="966" t="s">
        <v>61</v>
      </c>
      <c r="I219" s="966" t="s">
        <v>61</v>
      </c>
      <c r="J219" s="966" t="s">
        <v>62</v>
      </c>
      <c r="K219" s="966" t="s">
        <v>414</v>
      </c>
      <c r="L219" s="132"/>
      <c r="M219" s="1109" t="s">
        <v>1944</v>
      </c>
      <c r="N219" s="11" t="s">
        <v>141</v>
      </c>
      <c r="O219" s="596" t="s">
        <v>1945</v>
      </c>
      <c r="P219" s="90" t="s">
        <v>1918</v>
      </c>
      <c r="Q219" s="19">
        <v>0.1</v>
      </c>
      <c r="R219" s="12">
        <v>44362</v>
      </c>
      <c r="S219" s="12">
        <v>44561</v>
      </c>
      <c r="T219" s="605">
        <v>0</v>
      </c>
      <c r="U219" s="605">
        <v>0.1</v>
      </c>
      <c r="V219" s="606">
        <v>0.6</v>
      </c>
      <c r="W219" s="606">
        <v>1</v>
      </c>
      <c r="X219" s="115"/>
      <c r="Y219" s="185">
        <v>0</v>
      </c>
      <c r="Z219" s="524" t="s">
        <v>86</v>
      </c>
      <c r="AA219" s="524" t="s">
        <v>61</v>
      </c>
      <c r="AB219" s="554">
        <v>0.1</v>
      </c>
      <c r="AC219" s="69" t="s">
        <v>1946</v>
      </c>
      <c r="AD219" s="69" t="s">
        <v>1947</v>
      </c>
      <c r="AE219" s="185">
        <v>0.6</v>
      </c>
      <c r="AF219" s="71" t="s">
        <v>1948</v>
      </c>
      <c r="AG219" s="71" t="s">
        <v>1949</v>
      </c>
      <c r="AH219" s="185">
        <v>1</v>
      </c>
      <c r="AI219" s="71" t="s">
        <v>1950</v>
      </c>
      <c r="AJ219" s="71" t="s">
        <v>1951</v>
      </c>
      <c r="AK219" s="972">
        <f>SUMPRODUCT(AH219:AH221,Q219:Q221)</f>
        <v>0.97</v>
      </c>
      <c r="AL219" s="1090" t="s">
        <v>86</v>
      </c>
      <c r="AM219" s="788" t="s">
        <v>1952</v>
      </c>
      <c r="AN219" s="874" t="s">
        <v>1953</v>
      </c>
      <c r="AO219" s="874" t="s">
        <v>1954</v>
      </c>
      <c r="AP219" s="1009" t="str">
        <f t="shared" si="14"/>
        <v>En gestión</v>
      </c>
      <c r="AQ219" s="937" t="s">
        <v>1955</v>
      </c>
      <c r="AR219" s="115"/>
      <c r="AS219" s="744">
        <v>3066672</v>
      </c>
      <c r="AT219" s="744">
        <v>3066672</v>
      </c>
      <c r="AU219" s="744">
        <v>3066672</v>
      </c>
      <c r="AV219" s="744">
        <v>355728860</v>
      </c>
      <c r="AW219" s="744">
        <v>355728860</v>
      </c>
      <c r="AX219" s="744">
        <v>355728860</v>
      </c>
      <c r="AY219" s="745" t="s">
        <v>1903</v>
      </c>
      <c r="AZ219" s="745" t="s">
        <v>1854</v>
      </c>
      <c r="BA219" s="745" t="s">
        <v>1855</v>
      </c>
      <c r="BB219" s="745" t="s">
        <v>1856</v>
      </c>
      <c r="BD219" s="1140" t="s">
        <v>431</v>
      </c>
      <c r="BE219" s="612" t="s">
        <v>1956</v>
      </c>
      <c r="BF219" s="1141" t="s">
        <v>1957</v>
      </c>
    </row>
    <row r="220" spans="2:58" ht="101.25">
      <c r="B220" s="1133"/>
      <c r="C220" s="708"/>
      <c r="D220" s="708"/>
      <c r="E220" s="966" t="s">
        <v>58</v>
      </c>
      <c r="F220" s="966" t="s">
        <v>362</v>
      </c>
      <c r="G220" s="966"/>
      <c r="H220" s="966" t="s">
        <v>61</v>
      </c>
      <c r="I220" s="966" t="s">
        <v>61</v>
      </c>
      <c r="J220" s="966" t="s">
        <v>62</v>
      </c>
      <c r="K220" s="966" t="s">
        <v>414</v>
      </c>
      <c r="L220" s="132"/>
      <c r="M220" s="1109"/>
      <c r="N220" s="11" t="s">
        <v>141</v>
      </c>
      <c r="O220" s="596" t="s">
        <v>1958</v>
      </c>
      <c r="P220" s="90" t="s">
        <v>1959</v>
      </c>
      <c r="Q220" s="19">
        <v>0.3</v>
      </c>
      <c r="R220" s="12">
        <v>44362</v>
      </c>
      <c r="S220" s="12">
        <v>44561</v>
      </c>
      <c r="T220" s="605">
        <v>0</v>
      </c>
      <c r="U220" s="605">
        <v>0.1</v>
      </c>
      <c r="V220" s="606">
        <v>0.6</v>
      </c>
      <c r="W220" s="606">
        <v>1</v>
      </c>
      <c r="X220" s="115"/>
      <c r="Y220" s="185">
        <v>0</v>
      </c>
      <c r="Z220" s="524" t="s">
        <v>86</v>
      </c>
      <c r="AA220" s="524" t="s">
        <v>61</v>
      </c>
      <c r="AB220" s="554">
        <v>0.1</v>
      </c>
      <c r="AC220" s="69" t="s">
        <v>1960</v>
      </c>
      <c r="AD220" s="69" t="s">
        <v>1934</v>
      </c>
      <c r="AE220" s="185">
        <v>0.6</v>
      </c>
      <c r="AF220" s="71" t="s">
        <v>1961</v>
      </c>
      <c r="AG220" s="71" t="s">
        <v>1962</v>
      </c>
      <c r="AH220" s="185">
        <v>1</v>
      </c>
      <c r="AI220" s="71" t="s">
        <v>1963</v>
      </c>
      <c r="AJ220" s="71" t="s">
        <v>1964</v>
      </c>
      <c r="AK220" s="973"/>
      <c r="AL220" s="1092"/>
      <c r="AM220" s="788"/>
      <c r="AN220" s="874"/>
      <c r="AO220" s="874"/>
      <c r="AP220" s="1010" t="str">
        <f t="shared" si="14"/>
        <v>Sin iniciar</v>
      </c>
      <c r="AQ220" s="942"/>
      <c r="AR220" s="115"/>
      <c r="AS220" s="744"/>
      <c r="AT220" s="744"/>
      <c r="AU220" s="744"/>
      <c r="AV220" s="744"/>
      <c r="AW220" s="744"/>
      <c r="AX220" s="744"/>
      <c r="AY220" s="745"/>
      <c r="AZ220" s="745"/>
      <c r="BA220" s="745"/>
      <c r="BB220" s="745"/>
      <c r="BD220" s="1140"/>
      <c r="BE220" s="612" t="s">
        <v>1965</v>
      </c>
      <c r="BF220" s="1141"/>
    </row>
    <row r="221" spans="2:58" ht="101.25">
      <c r="B221" s="1133"/>
      <c r="C221" s="708"/>
      <c r="D221" s="708"/>
      <c r="E221" s="966" t="s">
        <v>58</v>
      </c>
      <c r="F221" s="966" t="s">
        <v>362</v>
      </c>
      <c r="G221" s="966"/>
      <c r="H221" s="966" t="s">
        <v>61</v>
      </c>
      <c r="I221" s="966" t="s">
        <v>61</v>
      </c>
      <c r="J221" s="966" t="s">
        <v>62</v>
      </c>
      <c r="K221" s="966" t="s">
        <v>414</v>
      </c>
      <c r="L221" s="132"/>
      <c r="M221" s="1109"/>
      <c r="N221" s="11" t="s">
        <v>141</v>
      </c>
      <c r="O221" s="596" t="s">
        <v>1966</v>
      </c>
      <c r="P221" s="90" t="s">
        <v>1967</v>
      </c>
      <c r="Q221" s="19">
        <v>0.6</v>
      </c>
      <c r="R221" s="12">
        <v>44428</v>
      </c>
      <c r="S221" s="12">
        <v>44561</v>
      </c>
      <c r="T221" s="605">
        <v>0</v>
      </c>
      <c r="U221" s="605">
        <v>0</v>
      </c>
      <c r="V221" s="606">
        <v>0.4</v>
      </c>
      <c r="W221" s="606">
        <v>1</v>
      </c>
      <c r="X221" s="115"/>
      <c r="Y221" s="185">
        <v>0</v>
      </c>
      <c r="Z221" s="524" t="s">
        <v>86</v>
      </c>
      <c r="AA221" s="524" t="s">
        <v>61</v>
      </c>
      <c r="AB221" s="554">
        <v>0</v>
      </c>
      <c r="AC221" s="524" t="s">
        <v>86</v>
      </c>
      <c r="AD221" s="524" t="s">
        <v>61</v>
      </c>
      <c r="AE221" s="185">
        <v>0.4</v>
      </c>
      <c r="AF221" s="71" t="s">
        <v>1968</v>
      </c>
      <c r="AG221" s="71" t="s">
        <v>1969</v>
      </c>
      <c r="AH221" s="548">
        <v>0.95</v>
      </c>
      <c r="AI221" s="71" t="s">
        <v>1970</v>
      </c>
      <c r="AJ221" s="71" t="s">
        <v>1971</v>
      </c>
      <c r="AK221" s="974"/>
      <c r="AL221" s="1091"/>
      <c r="AM221" s="788"/>
      <c r="AN221" s="874"/>
      <c r="AO221" s="874"/>
      <c r="AP221" s="1011" t="str">
        <f t="shared" si="14"/>
        <v>Sin iniciar</v>
      </c>
      <c r="AQ221" s="938"/>
      <c r="AR221" s="115"/>
      <c r="AS221" s="744"/>
      <c r="AT221" s="744"/>
      <c r="AU221" s="744"/>
      <c r="AV221" s="744"/>
      <c r="AW221" s="744"/>
      <c r="AX221" s="744"/>
      <c r="AY221" s="745"/>
      <c r="AZ221" s="745"/>
      <c r="BA221" s="745"/>
      <c r="BB221" s="745"/>
      <c r="BD221" s="1140"/>
      <c r="BE221" s="612" t="s">
        <v>1972</v>
      </c>
      <c r="BF221" s="1141"/>
    </row>
    <row r="222" spans="2:58" ht="101.25">
      <c r="B222" s="1133"/>
      <c r="C222" s="709" t="s">
        <v>1430</v>
      </c>
      <c r="D222" s="709" t="s">
        <v>1973</v>
      </c>
      <c r="E222" s="965" t="s">
        <v>58</v>
      </c>
      <c r="F222" s="965" t="s">
        <v>362</v>
      </c>
      <c r="G222" s="965" t="s">
        <v>1843</v>
      </c>
      <c r="H222" s="965" t="s">
        <v>61</v>
      </c>
      <c r="I222" s="965" t="s">
        <v>61</v>
      </c>
      <c r="J222" s="965" t="s">
        <v>62</v>
      </c>
      <c r="K222" s="965" t="s">
        <v>414</v>
      </c>
      <c r="L222" s="132"/>
      <c r="M222" s="1108" t="s">
        <v>1974</v>
      </c>
      <c r="N222" s="9" t="s">
        <v>141</v>
      </c>
      <c r="O222" s="597" t="s">
        <v>1975</v>
      </c>
      <c r="P222" s="92" t="s">
        <v>1976</v>
      </c>
      <c r="Q222" s="20">
        <v>0.25</v>
      </c>
      <c r="R222" s="10">
        <v>44348</v>
      </c>
      <c r="S222" s="10">
        <v>44561</v>
      </c>
      <c r="T222" s="607">
        <v>0</v>
      </c>
      <c r="U222" s="607">
        <v>0.3</v>
      </c>
      <c r="V222" s="608">
        <v>0.6</v>
      </c>
      <c r="W222" s="608">
        <v>1</v>
      </c>
      <c r="X222" s="115"/>
      <c r="Y222" s="185">
        <v>0</v>
      </c>
      <c r="Z222" s="523" t="s">
        <v>86</v>
      </c>
      <c r="AA222" s="523" t="s">
        <v>61</v>
      </c>
      <c r="AB222" s="554">
        <v>1</v>
      </c>
      <c r="AC222" s="66" t="s">
        <v>1977</v>
      </c>
      <c r="AD222" s="66" t="s">
        <v>1978</v>
      </c>
      <c r="AE222" s="185">
        <v>1</v>
      </c>
      <c r="AF222" s="58" t="s">
        <v>73</v>
      </c>
      <c r="AG222" s="70" t="s">
        <v>61</v>
      </c>
      <c r="AH222" s="185">
        <v>1</v>
      </c>
      <c r="AI222" s="58" t="s">
        <v>73</v>
      </c>
      <c r="AJ222" s="58" t="s">
        <v>61</v>
      </c>
      <c r="AK222" s="972">
        <f>SUMPRODUCT(AH222:AH224,Q222:Q224)</f>
        <v>0.25</v>
      </c>
      <c r="AL222" s="1075" t="s">
        <v>86</v>
      </c>
      <c r="AM222" s="768" t="s">
        <v>1979</v>
      </c>
      <c r="AN222" s="769" t="s">
        <v>1980</v>
      </c>
      <c r="AO222" s="769" t="s">
        <v>1981</v>
      </c>
      <c r="AP222" s="1009" t="str">
        <f t="shared" si="14"/>
        <v>En gestión</v>
      </c>
      <c r="AQ222" s="939" t="s">
        <v>1982</v>
      </c>
      <c r="AR222" s="115"/>
      <c r="AS222" s="743">
        <v>0</v>
      </c>
      <c r="AT222" s="743">
        <v>0</v>
      </c>
      <c r="AU222" s="743">
        <v>0</v>
      </c>
      <c r="AV222" s="841">
        <v>11266740</v>
      </c>
      <c r="AW222" s="841">
        <v>11266740</v>
      </c>
      <c r="AX222" s="841">
        <v>11266740</v>
      </c>
      <c r="AY222" s="747" t="s">
        <v>1983</v>
      </c>
      <c r="AZ222" s="747" t="s">
        <v>1984</v>
      </c>
      <c r="BA222" s="747" t="s">
        <v>1550</v>
      </c>
      <c r="BB222" s="747" t="s">
        <v>1985</v>
      </c>
      <c r="BD222" s="1140" t="s">
        <v>431</v>
      </c>
      <c r="BE222" s="612" t="s">
        <v>1446</v>
      </c>
      <c r="BF222" s="1141" t="s">
        <v>1986</v>
      </c>
    </row>
    <row r="223" spans="2:58" ht="60.75">
      <c r="B223" s="1133"/>
      <c r="C223" s="709"/>
      <c r="D223" s="709"/>
      <c r="E223" s="965" t="s">
        <v>58</v>
      </c>
      <c r="F223" s="965" t="s">
        <v>362</v>
      </c>
      <c r="G223" s="965"/>
      <c r="H223" s="965" t="s">
        <v>61</v>
      </c>
      <c r="I223" s="965" t="s">
        <v>61</v>
      </c>
      <c r="J223" s="965" t="s">
        <v>62</v>
      </c>
      <c r="K223" s="965" t="s">
        <v>414</v>
      </c>
      <c r="L223" s="132"/>
      <c r="M223" s="1108"/>
      <c r="N223" s="9" t="s">
        <v>141</v>
      </c>
      <c r="O223" s="597" t="s">
        <v>1987</v>
      </c>
      <c r="P223" s="92" t="s">
        <v>1988</v>
      </c>
      <c r="Q223" s="20">
        <v>0.5</v>
      </c>
      <c r="R223" s="10">
        <v>44348</v>
      </c>
      <c r="S223" s="10">
        <v>44561</v>
      </c>
      <c r="T223" s="607">
        <v>0</v>
      </c>
      <c r="U223" s="607">
        <v>0.3</v>
      </c>
      <c r="V223" s="608">
        <v>0.6</v>
      </c>
      <c r="W223" s="608">
        <v>1</v>
      </c>
      <c r="X223" s="115"/>
      <c r="Y223" s="185">
        <v>0</v>
      </c>
      <c r="Z223" s="523" t="s">
        <v>86</v>
      </c>
      <c r="AA223" s="523" t="s">
        <v>61</v>
      </c>
      <c r="AB223" s="554">
        <v>0.3</v>
      </c>
      <c r="AC223" s="66" t="s">
        <v>1989</v>
      </c>
      <c r="AD223" s="66" t="s">
        <v>1847</v>
      </c>
      <c r="AE223" s="185">
        <v>0.4</v>
      </c>
      <c r="AF223" s="70" t="s">
        <v>1990</v>
      </c>
      <c r="AG223" s="70" t="s">
        <v>1991</v>
      </c>
      <c r="AH223" s="548">
        <v>0</v>
      </c>
      <c r="AI223" s="70" t="s">
        <v>1889</v>
      </c>
      <c r="AJ223" s="70" t="s">
        <v>1889</v>
      </c>
      <c r="AK223" s="973"/>
      <c r="AL223" s="1076"/>
      <c r="AM223" s="768"/>
      <c r="AN223" s="769"/>
      <c r="AO223" s="769"/>
      <c r="AP223" s="1010" t="str">
        <f t="shared" si="14"/>
        <v>Sin iniciar</v>
      </c>
      <c r="AQ223" s="940"/>
      <c r="AR223" s="115"/>
      <c r="AS223" s="743"/>
      <c r="AT223" s="743"/>
      <c r="AU223" s="743"/>
      <c r="AV223" s="841"/>
      <c r="AW223" s="841"/>
      <c r="AX223" s="841"/>
      <c r="AY223" s="747"/>
      <c r="AZ223" s="747"/>
      <c r="BA223" s="747"/>
      <c r="BB223" s="747"/>
      <c r="BD223" s="1140"/>
      <c r="BE223" s="612" t="s">
        <v>1992</v>
      </c>
      <c r="BF223" s="1141"/>
    </row>
    <row r="224" spans="2:58" ht="121.5">
      <c r="B224" s="1133"/>
      <c r="C224" s="709"/>
      <c r="D224" s="709"/>
      <c r="E224" s="965" t="s">
        <v>58</v>
      </c>
      <c r="F224" s="965" t="s">
        <v>362</v>
      </c>
      <c r="G224" s="965"/>
      <c r="H224" s="965" t="s">
        <v>61</v>
      </c>
      <c r="I224" s="965" t="s">
        <v>61</v>
      </c>
      <c r="J224" s="965" t="s">
        <v>62</v>
      </c>
      <c r="K224" s="965" t="s">
        <v>414</v>
      </c>
      <c r="L224" s="132"/>
      <c r="M224" s="1108"/>
      <c r="N224" s="9" t="s">
        <v>141</v>
      </c>
      <c r="O224" s="597" t="s">
        <v>1993</v>
      </c>
      <c r="P224" s="92" t="s">
        <v>1994</v>
      </c>
      <c r="Q224" s="20">
        <v>0.25</v>
      </c>
      <c r="R224" s="10">
        <v>44348</v>
      </c>
      <c r="S224" s="10">
        <v>44561</v>
      </c>
      <c r="T224" s="607">
        <v>0</v>
      </c>
      <c r="U224" s="607">
        <v>0.3</v>
      </c>
      <c r="V224" s="608">
        <v>0.6</v>
      </c>
      <c r="W224" s="608">
        <v>1</v>
      </c>
      <c r="X224" s="115"/>
      <c r="Y224" s="185">
        <v>0</v>
      </c>
      <c r="Z224" s="523" t="s">
        <v>86</v>
      </c>
      <c r="AA224" s="523" t="s">
        <v>61</v>
      </c>
      <c r="AB224" s="554">
        <v>0.3</v>
      </c>
      <c r="AC224" s="66" t="s">
        <v>1995</v>
      </c>
      <c r="AD224" s="66" t="s">
        <v>1996</v>
      </c>
      <c r="AE224" s="185">
        <v>0.4</v>
      </c>
      <c r="AF224" s="70" t="s">
        <v>1997</v>
      </c>
      <c r="AG224" s="70" t="s">
        <v>1998</v>
      </c>
      <c r="AH224" s="548">
        <v>0</v>
      </c>
      <c r="AI224" s="70" t="s">
        <v>1889</v>
      </c>
      <c r="AJ224" s="70" t="s">
        <v>1889</v>
      </c>
      <c r="AK224" s="974"/>
      <c r="AL224" s="1077"/>
      <c r="AM224" s="768"/>
      <c r="AN224" s="769"/>
      <c r="AO224" s="769"/>
      <c r="AP224" s="1011" t="str">
        <f t="shared" si="14"/>
        <v>Sin iniciar</v>
      </c>
      <c r="AQ224" s="941"/>
      <c r="AR224" s="115"/>
      <c r="AS224" s="743"/>
      <c r="AT224" s="743"/>
      <c r="AU224" s="743"/>
      <c r="AV224" s="841"/>
      <c r="AW224" s="841"/>
      <c r="AX224" s="841"/>
      <c r="AY224" s="747"/>
      <c r="AZ224" s="747"/>
      <c r="BA224" s="747"/>
      <c r="BB224" s="747"/>
      <c r="BD224" s="1140"/>
      <c r="BE224" s="612" t="s">
        <v>1992</v>
      </c>
      <c r="BF224" s="1141"/>
    </row>
    <row r="225" spans="2:58" ht="60.75">
      <c r="B225" s="1133"/>
      <c r="C225" s="708" t="s">
        <v>1430</v>
      </c>
      <c r="D225" s="708" t="s">
        <v>1999</v>
      </c>
      <c r="E225" s="966" t="s">
        <v>58</v>
      </c>
      <c r="F225" s="966" t="s">
        <v>362</v>
      </c>
      <c r="G225" s="966" t="s">
        <v>2000</v>
      </c>
      <c r="H225" s="966" t="s">
        <v>61</v>
      </c>
      <c r="I225" s="966" t="s">
        <v>61</v>
      </c>
      <c r="J225" s="966" t="s">
        <v>62</v>
      </c>
      <c r="K225" s="966" t="s">
        <v>414</v>
      </c>
      <c r="L225" s="132"/>
      <c r="M225" s="1109" t="s">
        <v>2001</v>
      </c>
      <c r="N225" s="11" t="s">
        <v>141</v>
      </c>
      <c r="O225" s="596" t="s">
        <v>2002</v>
      </c>
      <c r="P225" s="90" t="s">
        <v>2003</v>
      </c>
      <c r="Q225" s="19">
        <v>0.25</v>
      </c>
      <c r="R225" s="12">
        <v>44348</v>
      </c>
      <c r="S225" s="12">
        <v>44469</v>
      </c>
      <c r="T225" s="605">
        <v>0</v>
      </c>
      <c r="U225" s="605">
        <v>0.3</v>
      </c>
      <c r="V225" s="606">
        <v>1</v>
      </c>
      <c r="W225" s="606">
        <v>1</v>
      </c>
      <c r="X225" s="115"/>
      <c r="Y225" s="185">
        <v>0</v>
      </c>
      <c r="Z225" s="524" t="s">
        <v>86</v>
      </c>
      <c r="AA225" s="524" t="s">
        <v>61</v>
      </c>
      <c r="AB225" s="554">
        <v>1</v>
      </c>
      <c r="AC225" s="69" t="s">
        <v>1977</v>
      </c>
      <c r="AD225" s="69" t="s">
        <v>2004</v>
      </c>
      <c r="AE225" s="185">
        <v>1</v>
      </c>
      <c r="AF225" s="59" t="s">
        <v>73</v>
      </c>
      <c r="AG225" s="71" t="s">
        <v>61</v>
      </c>
      <c r="AH225" s="185">
        <v>1</v>
      </c>
      <c r="AI225" s="59" t="s">
        <v>73</v>
      </c>
      <c r="AJ225" s="59" t="s">
        <v>61</v>
      </c>
      <c r="AK225" s="972">
        <f>SUMPRODUCT(AH225:AH227,Q225:Q227)</f>
        <v>1</v>
      </c>
      <c r="AL225" s="788" t="s">
        <v>86</v>
      </c>
      <c r="AM225" s="788" t="s">
        <v>2005</v>
      </c>
      <c r="AN225" s="874" t="s">
        <v>2006</v>
      </c>
      <c r="AO225" s="874" t="s">
        <v>2007</v>
      </c>
      <c r="AP225" s="1009" t="str">
        <f t="shared" si="14"/>
        <v>Terminado</v>
      </c>
      <c r="AQ225" s="937" t="s">
        <v>76</v>
      </c>
      <c r="AR225" s="115"/>
      <c r="AS225" s="741">
        <v>0</v>
      </c>
      <c r="AT225" s="741">
        <v>0</v>
      </c>
      <c r="AU225" s="741">
        <v>0</v>
      </c>
      <c r="AV225" s="744">
        <v>8200000</v>
      </c>
      <c r="AW225" s="744">
        <v>8200000</v>
      </c>
      <c r="AX225" s="744">
        <v>8200000</v>
      </c>
      <c r="AY225" s="745" t="s">
        <v>1983</v>
      </c>
      <c r="AZ225" s="745" t="s">
        <v>1984</v>
      </c>
      <c r="BA225" s="745" t="s">
        <v>1550</v>
      </c>
      <c r="BB225" s="745" t="s">
        <v>1985</v>
      </c>
      <c r="BD225" s="1140" t="s">
        <v>431</v>
      </c>
      <c r="BE225" s="612" t="s">
        <v>1446</v>
      </c>
      <c r="BF225" s="1141" t="s">
        <v>2008</v>
      </c>
    </row>
    <row r="226" spans="2:58" ht="101.25">
      <c r="B226" s="1133"/>
      <c r="C226" s="708"/>
      <c r="D226" s="708"/>
      <c r="E226" s="966" t="s">
        <v>58</v>
      </c>
      <c r="F226" s="966" t="s">
        <v>362</v>
      </c>
      <c r="G226" s="966"/>
      <c r="H226" s="966" t="s">
        <v>61</v>
      </c>
      <c r="I226" s="966" t="s">
        <v>61</v>
      </c>
      <c r="J226" s="966" t="s">
        <v>62</v>
      </c>
      <c r="K226" s="966" t="s">
        <v>414</v>
      </c>
      <c r="L226" s="132"/>
      <c r="M226" s="1109"/>
      <c r="N226" s="11" t="s">
        <v>141</v>
      </c>
      <c r="O226" s="596" t="s">
        <v>2009</v>
      </c>
      <c r="P226" s="90" t="s">
        <v>2010</v>
      </c>
      <c r="Q226" s="19">
        <v>0.25</v>
      </c>
      <c r="R226" s="12">
        <v>44348</v>
      </c>
      <c r="S226" s="12">
        <v>44469</v>
      </c>
      <c r="T226" s="605">
        <v>0</v>
      </c>
      <c r="U226" s="605">
        <v>0.3</v>
      </c>
      <c r="V226" s="606">
        <v>1</v>
      </c>
      <c r="W226" s="606">
        <v>1</v>
      </c>
      <c r="X226" s="115"/>
      <c r="Y226" s="185">
        <v>0</v>
      </c>
      <c r="Z226" s="524" t="s">
        <v>86</v>
      </c>
      <c r="AA226" s="524" t="s">
        <v>61</v>
      </c>
      <c r="AB226" s="554">
        <v>0.3</v>
      </c>
      <c r="AC226" s="69" t="s">
        <v>2011</v>
      </c>
      <c r="AD226" s="524" t="s">
        <v>2012</v>
      </c>
      <c r="AE226" s="185">
        <v>0.95</v>
      </c>
      <c r="AF226" s="71" t="s">
        <v>2013</v>
      </c>
      <c r="AG226" s="71" t="s">
        <v>2014</v>
      </c>
      <c r="AH226" s="185">
        <v>1</v>
      </c>
      <c r="AI226" s="71" t="s">
        <v>2015</v>
      </c>
      <c r="AJ226" s="71" t="s">
        <v>2016</v>
      </c>
      <c r="AK226" s="973"/>
      <c r="AL226" s="788"/>
      <c r="AM226" s="788"/>
      <c r="AN226" s="874"/>
      <c r="AO226" s="874"/>
      <c r="AP226" s="1010" t="str">
        <f t="shared" si="14"/>
        <v>Sin iniciar</v>
      </c>
      <c r="AQ226" s="989"/>
      <c r="AR226" s="115"/>
      <c r="AS226" s="741"/>
      <c r="AT226" s="741"/>
      <c r="AU226" s="741"/>
      <c r="AV226" s="744"/>
      <c r="AW226" s="744"/>
      <c r="AX226" s="744"/>
      <c r="AY226" s="745"/>
      <c r="AZ226" s="745"/>
      <c r="BA226" s="745"/>
      <c r="BB226" s="745"/>
      <c r="BD226" s="1140"/>
      <c r="BE226" s="612" t="s">
        <v>2017</v>
      </c>
      <c r="BF226" s="1141"/>
    </row>
    <row r="227" spans="2:58" ht="60.75">
      <c r="B227" s="1133"/>
      <c r="C227" s="708"/>
      <c r="D227" s="708"/>
      <c r="E227" s="966" t="s">
        <v>58</v>
      </c>
      <c r="F227" s="966" t="s">
        <v>362</v>
      </c>
      <c r="G227" s="966"/>
      <c r="H227" s="966" t="s">
        <v>61</v>
      </c>
      <c r="I227" s="966" t="s">
        <v>61</v>
      </c>
      <c r="J227" s="966" t="s">
        <v>62</v>
      </c>
      <c r="K227" s="966" t="s">
        <v>414</v>
      </c>
      <c r="L227" s="132"/>
      <c r="M227" s="1109"/>
      <c r="N227" s="11" t="s">
        <v>141</v>
      </c>
      <c r="O227" s="596" t="s">
        <v>2018</v>
      </c>
      <c r="P227" s="90" t="s">
        <v>2019</v>
      </c>
      <c r="Q227" s="19">
        <v>0.5</v>
      </c>
      <c r="R227" s="12">
        <v>44378</v>
      </c>
      <c r="S227" s="12">
        <v>44469</v>
      </c>
      <c r="T227" s="605">
        <v>0</v>
      </c>
      <c r="U227" s="605">
        <v>0</v>
      </c>
      <c r="V227" s="606">
        <v>1</v>
      </c>
      <c r="W227" s="606">
        <v>1</v>
      </c>
      <c r="X227" s="115"/>
      <c r="Y227" s="185">
        <v>0</v>
      </c>
      <c r="Z227" s="524" t="s">
        <v>86</v>
      </c>
      <c r="AA227" s="524" t="s">
        <v>61</v>
      </c>
      <c r="AB227" s="554">
        <v>0</v>
      </c>
      <c r="AC227" s="524" t="s">
        <v>86</v>
      </c>
      <c r="AD227" s="524" t="s">
        <v>61</v>
      </c>
      <c r="AE227" s="185">
        <v>0.92</v>
      </c>
      <c r="AF227" s="71" t="s">
        <v>2020</v>
      </c>
      <c r="AG227" s="71" t="s">
        <v>2021</v>
      </c>
      <c r="AH227" s="185">
        <v>1</v>
      </c>
      <c r="AI227" s="71" t="s">
        <v>2022</v>
      </c>
      <c r="AJ227" s="71" t="s">
        <v>2023</v>
      </c>
      <c r="AK227" s="974"/>
      <c r="AL227" s="788"/>
      <c r="AM227" s="788"/>
      <c r="AN227" s="874"/>
      <c r="AO227" s="874"/>
      <c r="AP227" s="1011" t="str">
        <f t="shared" si="14"/>
        <v>Sin iniciar</v>
      </c>
      <c r="AQ227" s="990"/>
      <c r="AR227" s="115"/>
      <c r="AS227" s="741"/>
      <c r="AT227" s="741"/>
      <c r="AU227" s="741"/>
      <c r="AV227" s="744"/>
      <c r="AW227" s="744"/>
      <c r="AX227" s="744"/>
      <c r="AY227" s="745"/>
      <c r="AZ227" s="745"/>
      <c r="BA227" s="745"/>
      <c r="BB227" s="745"/>
      <c r="BD227" s="1140"/>
      <c r="BE227" s="612" t="s">
        <v>2024</v>
      </c>
      <c r="BF227" s="1141"/>
    </row>
    <row r="228" spans="2:58" ht="81">
      <c r="B228" s="1133" t="s">
        <v>2025</v>
      </c>
      <c r="C228" s="698" t="s">
        <v>2025</v>
      </c>
      <c r="D228" s="698" t="s">
        <v>2026</v>
      </c>
      <c r="E228" s="936" t="s">
        <v>361</v>
      </c>
      <c r="F228" s="936" t="s">
        <v>362</v>
      </c>
      <c r="G228" s="936" t="s">
        <v>2027</v>
      </c>
      <c r="H228" s="936" t="s">
        <v>1221</v>
      </c>
      <c r="I228" s="936" t="s">
        <v>61</v>
      </c>
      <c r="J228" s="936" t="s">
        <v>364</v>
      </c>
      <c r="K228" s="936" t="s">
        <v>111</v>
      </c>
      <c r="L228" s="130"/>
      <c r="M228" s="1101" t="s">
        <v>2028</v>
      </c>
      <c r="N228" s="65" t="s">
        <v>141</v>
      </c>
      <c r="O228" s="63" t="s">
        <v>2029</v>
      </c>
      <c r="P228" s="89" t="s">
        <v>2030</v>
      </c>
      <c r="Q228" s="64">
        <v>0.3</v>
      </c>
      <c r="R228" s="2">
        <v>44211</v>
      </c>
      <c r="S228" s="2">
        <v>44302</v>
      </c>
      <c r="T228" s="64">
        <v>0.8</v>
      </c>
      <c r="U228" s="64">
        <v>1</v>
      </c>
      <c r="V228" s="64">
        <v>1</v>
      </c>
      <c r="W228" s="64">
        <v>1</v>
      </c>
      <c r="X228" s="109"/>
      <c r="Y228" s="178">
        <v>1</v>
      </c>
      <c r="Z228" s="66" t="s">
        <v>2031</v>
      </c>
      <c r="AA228" s="146" t="s">
        <v>2032</v>
      </c>
      <c r="AB228" s="554">
        <v>1</v>
      </c>
      <c r="AC228" s="66" t="s">
        <v>73</v>
      </c>
      <c r="AD228" s="66" t="s">
        <v>61</v>
      </c>
      <c r="AE228" s="185">
        <v>1</v>
      </c>
      <c r="AF228" s="66" t="s">
        <v>73</v>
      </c>
      <c r="AG228" s="66" t="s">
        <v>61</v>
      </c>
      <c r="AH228" s="185">
        <v>1</v>
      </c>
      <c r="AI228" s="66" t="s">
        <v>73</v>
      </c>
      <c r="AJ228" s="66" t="s">
        <v>61</v>
      </c>
      <c r="AK228" s="972">
        <f>SUMPRODUCT(AH228:AH230,Q228:Q230)</f>
        <v>1</v>
      </c>
      <c r="AL228" s="768" t="s">
        <v>2033</v>
      </c>
      <c r="AM228" s="768" t="s">
        <v>2034</v>
      </c>
      <c r="AN228" s="769" t="s">
        <v>2035</v>
      </c>
      <c r="AO228" s="1004" t="s">
        <v>2036</v>
      </c>
      <c r="AP228" s="1009" t="str">
        <f t="shared" si="14"/>
        <v>Terminado</v>
      </c>
      <c r="AQ228" s="769" t="s">
        <v>76</v>
      </c>
      <c r="AR228" s="109"/>
      <c r="AS228" s="856">
        <v>9435952</v>
      </c>
      <c r="AT228" s="856">
        <v>9435952</v>
      </c>
      <c r="AU228" s="824">
        <v>7076964</v>
      </c>
      <c r="AV228" s="856">
        <v>389792552</v>
      </c>
      <c r="AW228" s="857">
        <v>381698212</v>
      </c>
      <c r="AX228" s="857">
        <v>246116774</v>
      </c>
      <c r="AY228" s="747" t="s">
        <v>2037</v>
      </c>
      <c r="AZ228" s="747" t="s">
        <v>2038</v>
      </c>
      <c r="BA228" s="747" t="s">
        <v>2039</v>
      </c>
      <c r="BB228" s="747" t="s">
        <v>2040</v>
      </c>
      <c r="BD228" s="632" t="s">
        <v>81</v>
      </c>
      <c r="BE228" s="611" t="s">
        <v>2041</v>
      </c>
      <c r="BF228" s="1141" t="s">
        <v>2042</v>
      </c>
    </row>
    <row r="229" spans="2:58" ht="409.5">
      <c r="B229" s="1133"/>
      <c r="C229" s="698"/>
      <c r="D229" s="698"/>
      <c r="E229" s="936" t="s">
        <v>361</v>
      </c>
      <c r="F229" s="936" t="s">
        <v>362</v>
      </c>
      <c r="G229" s="936"/>
      <c r="H229" s="936" t="s">
        <v>1221</v>
      </c>
      <c r="I229" s="936" t="s">
        <v>61</v>
      </c>
      <c r="J229" s="936" t="s">
        <v>364</v>
      </c>
      <c r="K229" s="936" t="s">
        <v>111</v>
      </c>
      <c r="L229" s="130"/>
      <c r="M229" s="1101"/>
      <c r="N229" s="65" t="s">
        <v>141</v>
      </c>
      <c r="O229" s="63" t="s">
        <v>2043</v>
      </c>
      <c r="P229" s="89" t="s">
        <v>2044</v>
      </c>
      <c r="Q229" s="64">
        <v>0.3</v>
      </c>
      <c r="R229" s="2">
        <v>44292</v>
      </c>
      <c r="S229" s="2">
        <v>44392</v>
      </c>
      <c r="T229" s="64">
        <v>0</v>
      </c>
      <c r="U229" s="64">
        <v>0.9</v>
      </c>
      <c r="V229" s="64">
        <v>1</v>
      </c>
      <c r="W229" s="64">
        <v>1</v>
      </c>
      <c r="X229" s="109"/>
      <c r="Y229" s="178">
        <v>0</v>
      </c>
      <c r="Z229" s="66" t="s">
        <v>86</v>
      </c>
      <c r="AA229" s="66" t="s">
        <v>61</v>
      </c>
      <c r="AB229" s="554">
        <v>0.9</v>
      </c>
      <c r="AC229" s="66" t="s">
        <v>2045</v>
      </c>
      <c r="AD229" s="146" t="s">
        <v>2046</v>
      </c>
      <c r="AE229" s="185">
        <v>1</v>
      </c>
      <c r="AF229" s="70" t="s">
        <v>2047</v>
      </c>
      <c r="AG229" s="164" t="s">
        <v>2048</v>
      </c>
      <c r="AH229" s="185">
        <v>1</v>
      </c>
      <c r="AI229" s="66" t="s">
        <v>73</v>
      </c>
      <c r="AJ229" s="66" t="s">
        <v>61</v>
      </c>
      <c r="AK229" s="973"/>
      <c r="AL229" s="768"/>
      <c r="AM229" s="768"/>
      <c r="AN229" s="975"/>
      <c r="AO229" s="1005"/>
      <c r="AP229" s="1010" t="str">
        <f t="shared" si="14"/>
        <v>Sin iniciar</v>
      </c>
      <c r="AQ229" s="975"/>
      <c r="AR229" s="109"/>
      <c r="AS229" s="856"/>
      <c r="AT229" s="856"/>
      <c r="AU229" s="856"/>
      <c r="AV229" s="856"/>
      <c r="AW229" s="857"/>
      <c r="AX229" s="857"/>
      <c r="AY229" s="747"/>
      <c r="AZ229" s="747"/>
      <c r="BA229" s="747"/>
      <c r="BB229" s="747"/>
      <c r="BD229" s="632" t="s">
        <v>81</v>
      </c>
      <c r="BE229" s="611" t="s">
        <v>2049</v>
      </c>
      <c r="BF229" s="1141"/>
    </row>
    <row r="230" spans="2:58" ht="162">
      <c r="B230" s="1133"/>
      <c r="C230" s="698"/>
      <c r="D230" s="698"/>
      <c r="E230" s="936" t="s">
        <v>361</v>
      </c>
      <c r="F230" s="936" t="s">
        <v>362</v>
      </c>
      <c r="G230" s="936"/>
      <c r="H230" s="936" t="s">
        <v>1221</v>
      </c>
      <c r="I230" s="936" t="s">
        <v>61</v>
      </c>
      <c r="J230" s="936" t="s">
        <v>364</v>
      </c>
      <c r="K230" s="936" t="s">
        <v>111</v>
      </c>
      <c r="L230" s="130"/>
      <c r="M230" s="1101"/>
      <c r="N230" s="65" t="s">
        <v>141</v>
      </c>
      <c r="O230" s="63" t="s">
        <v>2050</v>
      </c>
      <c r="P230" s="89" t="s">
        <v>2051</v>
      </c>
      <c r="Q230" s="64">
        <v>0.4</v>
      </c>
      <c r="R230" s="2">
        <v>44393</v>
      </c>
      <c r="S230" s="2">
        <v>44545</v>
      </c>
      <c r="T230" s="64">
        <v>0</v>
      </c>
      <c r="U230" s="64">
        <v>0</v>
      </c>
      <c r="V230" s="64">
        <v>0.5</v>
      </c>
      <c r="W230" s="64">
        <v>1</v>
      </c>
      <c r="X230" s="109"/>
      <c r="Y230" s="178">
        <v>0</v>
      </c>
      <c r="Z230" s="66" t="s">
        <v>86</v>
      </c>
      <c r="AA230" s="66" t="s">
        <v>61</v>
      </c>
      <c r="AB230" s="554">
        <v>0</v>
      </c>
      <c r="AC230" s="66" t="s">
        <v>86</v>
      </c>
      <c r="AD230" s="66" t="s">
        <v>61</v>
      </c>
      <c r="AE230" s="185">
        <v>0.8</v>
      </c>
      <c r="AF230" s="70" t="s">
        <v>2052</v>
      </c>
      <c r="AG230" s="164" t="s">
        <v>2053</v>
      </c>
      <c r="AH230" s="185">
        <v>1</v>
      </c>
      <c r="AI230" s="154" t="s">
        <v>2054</v>
      </c>
      <c r="AJ230" s="164" t="s">
        <v>2055</v>
      </c>
      <c r="AK230" s="974"/>
      <c r="AL230" s="768"/>
      <c r="AM230" s="768"/>
      <c r="AN230" s="975"/>
      <c r="AO230" s="1006"/>
      <c r="AP230" s="1011" t="str">
        <f t="shared" si="14"/>
        <v>Sin iniciar</v>
      </c>
      <c r="AQ230" s="975"/>
      <c r="AR230" s="109"/>
      <c r="AS230" s="856"/>
      <c r="AT230" s="856"/>
      <c r="AU230" s="856"/>
      <c r="AV230" s="856"/>
      <c r="AW230" s="857"/>
      <c r="AX230" s="857"/>
      <c r="AY230" s="747"/>
      <c r="AZ230" s="747"/>
      <c r="BA230" s="747"/>
      <c r="BB230" s="747"/>
      <c r="BD230" s="632" t="s">
        <v>81</v>
      </c>
      <c r="BE230" s="611" t="s">
        <v>2056</v>
      </c>
      <c r="BF230" s="1141"/>
    </row>
    <row r="231" spans="2:58" ht="409.5">
      <c r="B231" s="1133"/>
      <c r="C231" s="699" t="s">
        <v>2025</v>
      </c>
      <c r="D231" s="699" t="s">
        <v>2057</v>
      </c>
      <c r="E231" s="935" t="s">
        <v>618</v>
      </c>
      <c r="F231" s="935" t="s">
        <v>362</v>
      </c>
      <c r="G231" s="935" t="s">
        <v>2058</v>
      </c>
      <c r="H231" s="935" t="s">
        <v>1221</v>
      </c>
      <c r="I231" s="935" t="s">
        <v>61</v>
      </c>
      <c r="J231" s="935" t="s">
        <v>364</v>
      </c>
      <c r="K231" s="935" t="s">
        <v>111</v>
      </c>
      <c r="L231" s="130"/>
      <c r="M231" s="1099" t="s">
        <v>2059</v>
      </c>
      <c r="N231" s="68" t="s">
        <v>141</v>
      </c>
      <c r="O231" s="591" t="s">
        <v>2060</v>
      </c>
      <c r="P231" s="589" t="s">
        <v>2061</v>
      </c>
      <c r="Q231" s="18">
        <v>0.5</v>
      </c>
      <c r="R231" s="4">
        <v>44302</v>
      </c>
      <c r="S231" s="4">
        <v>44424</v>
      </c>
      <c r="T231" s="602">
        <v>0</v>
      </c>
      <c r="U231" s="602">
        <v>0.7</v>
      </c>
      <c r="V231" s="602">
        <v>1</v>
      </c>
      <c r="W231" s="602">
        <v>1</v>
      </c>
      <c r="X231" s="113"/>
      <c r="Y231" s="178">
        <v>0</v>
      </c>
      <c r="Z231" s="69" t="s">
        <v>86</v>
      </c>
      <c r="AA231" s="534" t="s">
        <v>61</v>
      </c>
      <c r="AB231" s="554">
        <v>0.7</v>
      </c>
      <c r="AC231" s="69" t="s">
        <v>2062</v>
      </c>
      <c r="AD231" s="186" t="s">
        <v>2063</v>
      </c>
      <c r="AE231" s="185">
        <v>1</v>
      </c>
      <c r="AF231" s="71" t="s">
        <v>2064</v>
      </c>
      <c r="AG231" s="166" t="s">
        <v>2065</v>
      </c>
      <c r="AH231" s="185">
        <v>1</v>
      </c>
      <c r="AI231" s="59" t="s">
        <v>73</v>
      </c>
      <c r="AJ231" s="59" t="s">
        <v>61</v>
      </c>
      <c r="AK231" s="972">
        <f>SUMPRODUCT(AH231:AH233,Q231:Q233)</f>
        <v>0.97499999999999998</v>
      </c>
      <c r="AL231" s="788" t="s">
        <v>86</v>
      </c>
      <c r="AM231" s="788" t="s">
        <v>2066</v>
      </c>
      <c r="AN231" s="874" t="s">
        <v>2067</v>
      </c>
      <c r="AO231" s="986" t="s">
        <v>2068</v>
      </c>
      <c r="AP231" s="1009" t="str">
        <f t="shared" si="14"/>
        <v>En gestión</v>
      </c>
      <c r="AQ231" s="874" t="s">
        <v>2069</v>
      </c>
      <c r="AR231" s="113"/>
      <c r="AS231" s="861">
        <v>20966131</v>
      </c>
      <c r="AT231" s="861">
        <v>20966131</v>
      </c>
      <c r="AU231" s="860">
        <v>11099716</v>
      </c>
      <c r="AV231" s="861">
        <v>8433780</v>
      </c>
      <c r="AW231" s="862">
        <v>8094340</v>
      </c>
      <c r="AX231" s="862">
        <v>4285239</v>
      </c>
      <c r="AY231" s="745" t="s">
        <v>2037</v>
      </c>
      <c r="AZ231" s="745" t="s">
        <v>2070</v>
      </c>
      <c r="BA231" s="745" t="s">
        <v>2039</v>
      </c>
      <c r="BB231" s="745" t="s">
        <v>2040</v>
      </c>
      <c r="BD231" s="632" t="s">
        <v>81</v>
      </c>
      <c r="BE231" s="611" t="s">
        <v>2071</v>
      </c>
      <c r="BF231" s="1142" t="s">
        <v>2072</v>
      </c>
    </row>
    <row r="232" spans="2:58" ht="344.25">
      <c r="B232" s="1133"/>
      <c r="C232" s="699"/>
      <c r="D232" s="699"/>
      <c r="E232" s="935" t="s">
        <v>618</v>
      </c>
      <c r="F232" s="935" t="s">
        <v>362</v>
      </c>
      <c r="G232" s="935"/>
      <c r="H232" s="935" t="s">
        <v>1221</v>
      </c>
      <c r="I232" s="935" t="s">
        <v>61</v>
      </c>
      <c r="J232" s="935" t="s">
        <v>364</v>
      </c>
      <c r="K232" s="935" t="s">
        <v>111</v>
      </c>
      <c r="L232" s="130"/>
      <c r="M232" s="1099"/>
      <c r="N232" s="68" t="s">
        <v>141</v>
      </c>
      <c r="O232" s="591" t="s">
        <v>2073</v>
      </c>
      <c r="P232" s="589" t="s">
        <v>2074</v>
      </c>
      <c r="Q232" s="18">
        <v>0.25</v>
      </c>
      <c r="R232" s="4">
        <v>44060</v>
      </c>
      <c r="S232" s="4">
        <v>44496</v>
      </c>
      <c r="T232" s="602">
        <v>0</v>
      </c>
      <c r="U232" s="602">
        <v>0</v>
      </c>
      <c r="V232" s="602">
        <v>0.7</v>
      </c>
      <c r="W232" s="602">
        <v>1</v>
      </c>
      <c r="X232" s="113"/>
      <c r="Y232" s="178">
        <v>0</v>
      </c>
      <c r="Z232" s="69" t="s">
        <v>86</v>
      </c>
      <c r="AA232" s="534" t="s">
        <v>61</v>
      </c>
      <c r="AB232" s="554">
        <v>0</v>
      </c>
      <c r="AC232" s="524" t="s">
        <v>86</v>
      </c>
      <c r="AD232" s="524" t="s">
        <v>61</v>
      </c>
      <c r="AE232" s="185">
        <v>0.7</v>
      </c>
      <c r="AF232" s="71" t="s">
        <v>2075</v>
      </c>
      <c r="AG232" s="166" t="s">
        <v>2076</v>
      </c>
      <c r="AH232" s="185">
        <v>1</v>
      </c>
      <c r="AI232" s="155" t="s">
        <v>2077</v>
      </c>
      <c r="AJ232" s="166" t="s">
        <v>2078</v>
      </c>
      <c r="AK232" s="973"/>
      <c r="AL232" s="788"/>
      <c r="AM232" s="788"/>
      <c r="AN232" s="874"/>
      <c r="AO232" s="1007"/>
      <c r="AP232" s="1010" t="str">
        <f t="shared" si="14"/>
        <v>Sin iniciar</v>
      </c>
      <c r="AQ232" s="999"/>
      <c r="AR232" s="113"/>
      <c r="AS232" s="861"/>
      <c r="AT232" s="861"/>
      <c r="AU232" s="860"/>
      <c r="AV232" s="861"/>
      <c r="AW232" s="862"/>
      <c r="AX232" s="862"/>
      <c r="AY232" s="745"/>
      <c r="AZ232" s="745"/>
      <c r="BA232" s="745"/>
      <c r="BB232" s="745"/>
      <c r="BD232" s="632" t="s">
        <v>81</v>
      </c>
      <c r="BE232" s="611" t="s">
        <v>2079</v>
      </c>
      <c r="BF232" s="1142"/>
    </row>
    <row r="233" spans="2:58" ht="202.5">
      <c r="B233" s="1133"/>
      <c r="C233" s="699"/>
      <c r="D233" s="699"/>
      <c r="E233" s="935" t="s">
        <v>618</v>
      </c>
      <c r="F233" s="935" t="s">
        <v>362</v>
      </c>
      <c r="G233" s="935"/>
      <c r="H233" s="935" t="s">
        <v>1221</v>
      </c>
      <c r="I233" s="935" t="s">
        <v>61</v>
      </c>
      <c r="J233" s="935" t="s">
        <v>364</v>
      </c>
      <c r="K233" s="935" t="s">
        <v>111</v>
      </c>
      <c r="L233" s="130"/>
      <c r="M233" s="1099"/>
      <c r="N233" s="68" t="s">
        <v>141</v>
      </c>
      <c r="O233" s="591" t="s">
        <v>2080</v>
      </c>
      <c r="P233" s="589" t="s">
        <v>2081</v>
      </c>
      <c r="Q233" s="18">
        <v>0.25</v>
      </c>
      <c r="R233" s="4">
        <v>44497</v>
      </c>
      <c r="S233" s="4">
        <v>44560</v>
      </c>
      <c r="T233" s="602">
        <v>0</v>
      </c>
      <c r="U233" s="602">
        <v>0</v>
      </c>
      <c r="V233" s="602">
        <v>0</v>
      </c>
      <c r="W233" s="602">
        <v>1</v>
      </c>
      <c r="X233" s="113"/>
      <c r="Y233" s="178">
        <v>0</v>
      </c>
      <c r="Z233" s="69" t="s">
        <v>86</v>
      </c>
      <c r="AA233" s="534" t="s">
        <v>61</v>
      </c>
      <c r="AB233" s="554">
        <v>0</v>
      </c>
      <c r="AC233" s="524" t="s">
        <v>86</v>
      </c>
      <c r="AD233" s="524" t="s">
        <v>61</v>
      </c>
      <c r="AE233" s="185">
        <v>0</v>
      </c>
      <c r="AF233" s="59" t="s">
        <v>61</v>
      </c>
      <c r="AG233" s="71" t="s">
        <v>61</v>
      </c>
      <c r="AH233" s="548">
        <v>0.9</v>
      </c>
      <c r="AI233" s="155" t="s">
        <v>2082</v>
      </c>
      <c r="AJ233" s="71" t="s">
        <v>2083</v>
      </c>
      <c r="AK233" s="974"/>
      <c r="AL233" s="788"/>
      <c r="AM233" s="788"/>
      <c r="AN233" s="874"/>
      <c r="AO233" s="987"/>
      <c r="AP233" s="1011" t="str">
        <f t="shared" si="14"/>
        <v>Sin iniciar</v>
      </c>
      <c r="AQ233" s="999"/>
      <c r="AR233" s="113"/>
      <c r="AS233" s="861"/>
      <c r="AT233" s="861"/>
      <c r="AU233" s="860"/>
      <c r="AV233" s="861"/>
      <c r="AW233" s="862"/>
      <c r="AX233" s="862"/>
      <c r="AY233" s="745"/>
      <c r="AZ233" s="745"/>
      <c r="BA233" s="745"/>
      <c r="BB233" s="745"/>
      <c r="BD233" s="632" t="s">
        <v>81</v>
      </c>
      <c r="BE233" s="611" t="s">
        <v>2084</v>
      </c>
      <c r="BF233" s="1142"/>
    </row>
    <row r="234" spans="2:58" ht="162">
      <c r="B234" s="1133"/>
      <c r="C234" s="698" t="s">
        <v>2025</v>
      </c>
      <c r="D234" s="698" t="s">
        <v>2085</v>
      </c>
      <c r="E234" s="936" t="s">
        <v>618</v>
      </c>
      <c r="F234" s="936" t="s">
        <v>362</v>
      </c>
      <c r="G234" s="936" t="s">
        <v>2086</v>
      </c>
      <c r="H234" s="936" t="s">
        <v>61</v>
      </c>
      <c r="I234" s="936" t="s">
        <v>61</v>
      </c>
      <c r="J234" s="936" t="s">
        <v>978</v>
      </c>
      <c r="K234" s="936" t="s">
        <v>111</v>
      </c>
      <c r="L234" s="130"/>
      <c r="M234" s="1101" t="s">
        <v>2087</v>
      </c>
      <c r="N234" s="65" t="s">
        <v>141</v>
      </c>
      <c r="O234" s="63" t="s">
        <v>2088</v>
      </c>
      <c r="P234" s="89" t="s">
        <v>2089</v>
      </c>
      <c r="Q234" s="64">
        <v>0.2</v>
      </c>
      <c r="R234" s="2">
        <v>44318</v>
      </c>
      <c r="S234" s="2">
        <v>44392</v>
      </c>
      <c r="T234" s="64">
        <v>0</v>
      </c>
      <c r="U234" s="64">
        <v>0.1</v>
      </c>
      <c r="V234" s="64">
        <v>1</v>
      </c>
      <c r="W234" s="64">
        <v>1</v>
      </c>
      <c r="X234" s="109"/>
      <c r="Y234" s="178">
        <v>0</v>
      </c>
      <c r="Z234" s="66" t="s">
        <v>86</v>
      </c>
      <c r="AA234" s="66" t="s">
        <v>61</v>
      </c>
      <c r="AB234" s="554">
        <v>0.1</v>
      </c>
      <c r="AC234" s="66" t="s">
        <v>2090</v>
      </c>
      <c r="AD234" s="146" t="s">
        <v>2091</v>
      </c>
      <c r="AE234" s="185">
        <v>1</v>
      </c>
      <c r="AF234" s="70" t="s">
        <v>2092</v>
      </c>
      <c r="AG234" s="164" t="s">
        <v>2093</v>
      </c>
      <c r="AH234" s="185">
        <v>1</v>
      </c>
      <c r="AI234" s="66" t="s">
        <v>73</v>
      </c>
      <c r="AJ234" s="66" t="s">
        <v>61</v>
      </c>
      <c r="AK234" s="1022">
        <f>SUMPRODUCT(AH234:AH235,Q234:Q235)</f>
        <v>0.65</v>
      </c>
      <c r="AL234" s="768" t="s">
        <v>86</v>
      </c>
      <c r="AM234" s="768" t="s">
        <v>2094</v>
      </c>
      <c r="AN234" s="769" t="s">
        <v>2095</v>
      </c>
      <c r="AO234" s="1004" t="s">
        <v>2096</v>
      </c>
      <c r="AP234" s="1003" t="str">
        <f t="shared" si="14"/>
        <v>En gestión</v>
      </c>
      <c r="AQ234" s="939" t="s">
        <v>2097</v>
      </c>
      <c r="AR234" s="109"/>
      <c r="AS234" s="778">
        <v>20966131</v>
      </c>
      <c r="AT234" s="734">
        <v>20966131</v>
      </c>
      <c r="AU234" s="734">
        <v>11099716</v>
      </c>
      <c r="AV234" s="778">
        <v>78053233</v>
      </c>
      <c r="AW234" s="865">
        <v>78053233</v>
      </c>
      <c r="AX234" s="763">
        <v>50240000</v>
      </c>
      <c r="AY234" s="858" t="s">
        <v>2037</v>
      </c>
      <c r="AZ234" s="859" t="s">
        <v>2070</v>
      </c>
      <c r="BA234" s="737" t="s">
        <v>2039</v>
      </c>
      <c r="BB234" s="734" t="s">
        <v>2040</v>
      </c>
      <c r="BD234" s="632" t="s">
        <v>81</v>
      </c>
      <c r="BE234" s="611" t="s">
        <v>2098</v>
      </c>
      <c r="BF234" s="1139" t="s">
        <v>2099</v>
      </c>
    </row>
    <row r="235" spans="2:58" ht="409.5">
      <c r="B235" s="1133"/>
      <c r="C235" s="698"/>
      <c r="D235" s="698"/>
      <c r="E235" s="936" t="s">
        <v>618</v>
      </c>
      <c r="F235" s="936" t="s">
        <v>362</v>
      </c>
      <c r="G235" s="936"/>
      <c r="H235" s="936" t="s">
        <v>61</v>
      </c>
      <c r="I235" s="936" t="s">
        <v>61</v>
      </c>
      <c r="J235" s="936" t="s">
        <v>978</v>
      </c>
      <c r="K235" s="936" t="s">
        <v>111</v>
      </c>
      <c r="L235" s="130"/>
      <c r="M235" s="1101"/>
      <c r="N235" s="65" t="s">
        <v>141</v>
      </c>
      <c r="O235" s="63" t="s">
        <v>2100</v>
      </c>
      <c r="P235" s="89" t="s">
        <v>2101</v>
      </c>
      <c r="Q235" s="64">
        <v>0.5</v>
      </c>
      <c r="R235" s="2">
        <v>44393</v>
      </c>
      <c r="S235" s="2">
        <v>44560</v>
      </c>
      <c r="T235" s="64">
        <v>0</v>
      </c>
      <c r="U235" s="64">
        <v>0</v>
      </c>
      <c r="V235" s="64">
        <v>0.5</v>
      </c>
      <c r="W235" s="64">
        <v>1</v>
      </c>
      <c r="X235" s="109"/>
      <c r="Y235" s="178">
        <v>0</v>
      </c>
      <c r="Z235" s="66" t="s">
        <v>86</v>
      </c>
      <c r="AA235" s="66" t="s">
        <v>61</v>
      </c>
      <c r="AB235" s="554">
        <v>0</v>
      </c>
      <c r="AC235" s="66" t="s">
        <v>86</v>
      </c>
      <c r="AD235" s="66" t="s">
        <v>61</v>
      </c>
      <c r="AE235" s="185">
        <v>0.5</v>
      </c>
      <c r="AF235" s="70" t="s">
        <v>2102</v>
      </c>
      <c r="AG235" s="164" t="s">
        <v>2103</v>
      </c>
      <c r="AH235" s="548">
        <v>0.9</v>
      </c>
      <c r="AI235" s="516" t="s">
        <v>2104</v>
      </c>
      <c r="AJ235" s="164" t="s">
        <v>2105</v>
      </c>
      <c r="AK235" s="1022"/>
      <c r="AL235" s="768"/>
      <c r="AM235" s="768"/>
      <c r="AN235" s="769"/>
      <c r="AO235" s="1008"/>
      <c r="AP235" s="1003" t="str">
        <f t="shared" si="14"/>
        <v>Sin iniciar</v>
      </c>
      <c r="AQ235" s="941"/>
      <c r="AR235" s="109"/>
      <c r="AS235" s="778"/>
      <c r="AT235" s="734"/>
      <c r="AU235" s="734"/>
      <c r="AV235" s="778"/>
      <c r="AW235" s="865"/>
      <c r="AX235" s="763"/>
      <c r="AY235" s="858"/>
      <c r="AZ235" s="859"/>
      <c r="BA235" s="737"/>
      <c r="BB235" s="734"/>
      <c r="BD235" s="632" t="s">
        <v>81</v>
      </c>
      <c r="BE235" s="611" t="s">
        <v>2106</v>
      </c>
      <c r="BF235" s="1139"/>
    </row>
    <row r="236" spans="2:58" ht="324">
      <c r="B236" s="1133"/>
      <c r="C236" s="699" t="s">
        <v>2025</v>
      </c>
      <c r="D236" s="699" t="s">
        <v>2107</v>
      </c>
      <c r="E236" s="935" t="s">
        <v>618</v>
      </c>
      <c r="F236" s="935" t="s">
        <v>59</v>
      </c>
      <c r="G236" s="935" t="s">
        <v>2108</v>
      </c>
      <c r="H236" s="935" t="s">
        <v>61</v>
      </c>
      <c r="I236" s="935" t="s">
        <v>61</v>
      </c>
      <c r="J236" s="935" t="s">
        <v>978</v>
      </c>
      <c r="K236" s="935" t="s">
        <v>111</v>
      </c>
      <c r="L236" s="130"/>
      <c r="M236" s="1099" t="s">
        <v>2109</v>
      </c>
      <c r="N236" s="68" t="s">
        <v>141</v>
      </c>
      <c r="O236" s="591" t="s">
        <v>2110</v>
      </c>
      <c r="P236" s="589" t="s">
        <v>2111</v>
      </c>
      <c r="Q236" s="67">
        <v>0.5</v>
      </c>
      <c r="R236" s="4">
        <v>44211</v>
      </c>
      <c r="S236" s="4">
        <v>44243</v>
      </c>
      <c r="T236" s="67">
        <v>1</v>
      </c>
      <c r="U236" s="67">
        <v>1</v>
      </c>
      <c r="V236" s="67">
        <v>1</v>
      </c>
      <c r="W236" s="67">
        <v>1</v>
      </c>
      <c r="X236" s="109"/>
      <c r="Y236" s="178">
        <v>1</v>
      </c>
      <c r="Z236" s="69" t="s">
        <v>2112</v>
      </c>
      <c r="AA236" s="187" t="s">
        <v>2113</v>
      </c>
      <c r="AB236" s="554">
        <v>1</v>
      </c>
      <c r="AC236" s="69" t="s">
        <v>73</v>
      </c>
      <c r="AD236" s="188" t="s">
        <v>61</v>
      </c>
      <c r="AE236" s="185">
        <v>1</v>
      </c>
      <c r="AF236" s="69" t="s">
        <v>73</v>
      </c>
      <c r="AG236" s="188" t="s">
        <v>61</v>
      </c>
      <c r="AH236" s="185">
        <v>1</v>
      </c>
      <c r="AI236" s="59" t="s">
        <v>73</v>
      </c>
      <c r="AJ236" s="59" t="s">
        <v>61</v>
      </c>
      <c r="AK236" s="1022">
        <f t="shared" ref="AK236" si="15">SUMPRODUCT(AH236:AH237,Q236:Q237)</f>
        <v>1</v>
      </c>
      <c r="AL236" s="788" t="s">
        <v>2114</v>
      </c>
      <c r="AM236" s="788" t="s">
        <v>2115</v>
      </c>
      <c r="AN236" s="874" t="s">
        <v>2116</v>
      </c>
      <c r="AO236" s="986" t="s">
        <v>2117</v>
      </c>
      <c r="AP236" s="1003" t="str">
        <f t="shared" si="14"/>
        <v>Terminado</v>
      </c>
      <c r="AQ236" s="874" t="s">
        <v>76</v>
      </c>
      <c r="AR236" s="109"/>
      <c r="AS236" s="725">
        <v>10483066</v>
      </c>
      <c r="AT236" s="725">
        <v>10483066</v>
      </c>
      <c r="AU236" s="725">
        <v>7862299</v>
      </c>
      <c r="AV236" s="866">
        <v>133969350</v>
      </c>
      <c r="AW236" s="732">
        <v>133969350</v>
      </c>
      <c r="AX236" s="732">
        <v>69563250</v>
      </c>
      <c r="AY236" s="863" t="s">
        <v>2037</v>
      </c>
      <c r="AZ236" s="864" t="s">
        <v>2070</v>
      </c>
      <c r="BA236" s="733" t="s">
        <v>2039</v>
      </c>
      <c r="BB236" s="867" t="s">
        <v>2040</v>
      </c>
      <c r="BD236" s="632" t="s">
        <v>81</v>
      </c>
      <c r="BE236" s="611" t="s">
        <v>2118</v>
      </c>
      <c r="BF236" s="1139" t="s">
        <v>2119</v>
      </c>
    </row>
    <row r="237" spans="2:58" ht="222.75">
      <c r="B237" s="1133"/>
      <c r="C237" s="699"/>
      <c r="D237" s="699"/>
      <c r="E237" s="935" t="s">
        <v>618</v>
      </c>
      <c r="F237" s="935" t="s">
        <v>362</v>
      </c>
      <c r="G237" s="935"/>
      <c r="H237" s="935" t="s">
        <v>61</v>
      </c>
      <c r="I237" s="935" t="s">
        <v>61</v>
      </c>
      <c r="J237" s="935" t="s">
        <v>978</v>
      </c>
      <c r="K237" s="935" t="s">
        <v>111</v>
      </c>
      <c r="L237" s="130"/>
      <c r="M237" s="1099"/>
      <c r="N237" s="68" t="s">
        <v>141</v>
      </c>
      <c r="O237" s="591" t="s">
        <v>2120</v>
      </c>
      <c r="P237" s="589" t="s">
        <v>2121</v>
      </c>
      <c r="Q237" s="67">
        <v>0.5</v>
      </c>
      <c r="R237" s="4">
        <v>44243</v>
      </c>
      <c r="S237" s="4">
        <v>44560</v>
      </c>
      <c r="T237" s="67">
        <v>0.25</v>
      </c>
      <c r="U237" s="67">
        <v>0.5</v>
      </c>
      <c r="V237" s="67">
        <v>0.75</v>
      </c>
      <c r="W237" s="67">
        <v>1</v>
      </c>
      <c r="X237" s="109"/>
      <c r="Y237" s="178">
        <v>0.25</v>
      </c>
      <c r="Z237" s="69" t="s">
        <v>2122</v>
      </c>
      <c r="AA237" s="189" t="s">
        <v>2123</v>
      </c>
      <c r="AB237" s="554">
        <v>0.5</v>
      </c>
      <c r="AC237" s="69" t="s">
        <v>2124</v>
      </c>
      <c r="AD237" s="186" t="s">
        <v>2125</v>
      </c>
      <c r="AE237" s="185">
        <v>0.78</v>
      </c>
      <c r="AF237" s="71" t="s">
        <v>2126</v>
      </c>
      <c r="AG237" s="166" t="s">
        <v>2127</v>
      </c>
      <c r="AH237" s="185">
        <v>1</v>
      </c>
      <c r="AI237" s="155" t="s">
        <v>2128</v>
      </c>
      <c r="AJ237" s="166" t="s">
        <v>2129</v>
      </c>
      <c r="AK237" s="1022"/>
      <c r="AL237" s="788"/>
      <c r="AM237" s="788"/>
      <c r="AN237" s="874"/>
      <c r="AO237" s="987"/>
      <c r="AP237" s="1003" t="str">
        <f t="shared" si="14"/>
        <v>Sin iniciar</v>
      </c>
      <c r="AQ237" s="999"/>
      <c r="AR237" s="109"/>
      <c r="AS237" s="725"/>
      <c r="AT237" s="725"/>
      <c r="AU237" s="725"/>
      <c r="AV237" s="866"/>
      <c r="AW237" s="732"/>
      <c r="AX237" s="732"/>
      <c r="AY237" s="863"/>
      <c r="AZ237" s="864"/>
      <c r="BA237" s="733"/>
      <c r="BB237" s="867"/>
      <c r="BD237" s="632" t="s">
        <v>81</v>
      </c>
      <c r="BE237" s="611" t="s">
        <v>2130</v>
      </c>
      <c r="BF237" s="1139"/>
    </row>
    <row r="238" spans="2:58" ht="409.5">
      <c r="B238" s="1133"/>
      <c r="C238" s="698" t="s">
        <v>2025</v>
      </c>
      <c r="D238" s="698" t="s">
        <v>2131</v>
      </c>
      <c r="E238" s="936" t="s">
        <v>618</v>
      </c>
      <c r="F238" s="936" t="s">
        <v>59</v>
      </c>
      <c r="G238" s="936" t="s">
        <v>2132</v>
      </c>
      <c r="H238" s="936" t="s">
        <v>61</v>
      </c>
      <c r="I238" s="936" t="s">
        <v>61</v>
      </c>
      <c r="J238" s="936" t="s">
        <v>978</v>
      </c>
      <c r="K238" s="936" t="s">
        <v>111</v>
      </c>
      <c r="L238" s="130"/>
      <c r="M238" s="1101" t="s">
        <v>2133</v>
      </c>
      <c r="N238" s="65" t="s">
        <v>416</v>
      </c>
      <c r="O238" s="63" t="s">
        <v>2134</v>
      </c>
      <c r="P238" s="89" t="s">
        <v>2135</v>
      </c>
      <c r="Q238" s="64">
        <v>0.7</v>
      </c>
      <c r="R238" s="2">
        <v>44378</v>
      </c>
      <c r="S238" s="2">
        <v>44469</v>
      </c>
      <c r="T238" s="64">
        <v>0</v>
      </c>
      <c r="U238" s="64">
        <v>0</v>
      </c>
      <c r="V238" s="64">
        <v>1</v>
      </c>
      <c r="W238" s="64">
        <v>1</v>
      </c>
      <c r="X238" s="109"/>
      <c r="Y238" s="178">
        <v>0</v>
      </c>
      <c r="Z238" s="523" t="s">
        <v>86</v>
      </c>
      <c r="AA238" s="66" t="s">
        <v>61</v>
      </c>
      <c r="AB238" s="554">
        <v>0</v>
      </c>
      <c r="AC238" s="66" t="s">
        <v>86</v>
      </c>
      <c r="AD238" s="523" t="s">
        <v>61</v>
      </c>
      <c r="AE238" s="185">
        <v>1</v>
      </c>
      <c r="AF238" s="70" t="s">
        <v>2136</v>
      </c>
      <c r="AG238" s="164" t="s">
        <v>2137</v>
      </c>
      <c r="AH238" s="185">
        <v>1</v>
      </c>
      <c r="AI238" s="66" t="s">
        <v>73</v>
      </c>
      <c r="AJ238" s="66" t="s">
        <v>61</v>
      </c>
      <c r="AK238" s="1022">
        <f t="shared" ref="AK238" si="16">SUMPRODUCT(AH238:AH239,Q238:Q239)</f>
        <v>1</v>
      </c>
      <c r="AL238" s="768" t="s">
        <v>2138</v>
      </c>
      <c r="AM238" s="768" t="s">
        <v>458</v>
      </c>
      <c r="AN238" s="769" t="s">
        <v>2139</v>
      </c>
      <c r="AO238" s="1004" t="s">
        <v>2140</v>
      </c>
      <c r="AP238" s="1003" t="str">
        <f t="shared" si="14"/>
        <v>Terminado</v>
      </c>
      <c r="AQ238" s="769" t="s">
        <v>76</v>
      </c>
      <c r="AR238" s="109"/>
      <c r="AS238" s="856">
        <v>57842344</v>
      </c>
      <c r="AT238" s="856">
        <v>57842344</v>
      </c>
      <c r="AU238" s="856">
        <v>28921172</v>
      </c>
      <c r="AV238" s="856">
        <v>219200200</v>
      </c>
      <c r="AW238" s="857">
        <v>219200200</v>
      </c>
      <c r="AX238" s="857">
        <v>143512000</v>
      </c>
      <c r="AY238" s="858" t="s">
        <v>2037</v>
      </c>
      <c r="AZ238" s="859" t="s">
        <v>2141</v>
      </c>
      <c r="BA238" s="737" t="s">
        <v>2142</v>
      </c>
      <c r="BB238" s="737" t="s">
        <v>2143</v>
      </c>
      <c r="BD238" s="632" t="s">
        <v>81</v>
      </c>
      <c r="BE238" s="611" t="s">
        <v>2144</v>
      </c>
      <c r="BF238" s="1139" t="s">
        <v>2145</v>
      </c>
    </row>
    <row r="239" spans="2:58" ht="409.5">
      <c r="B239" s="1133"/>
      <c r="C239" s="698"/>
      <c r="D239" s="698"/>
      <c r="E239" s="936" t="s">
        <v>618</v>
      </c>
      <c r="F239" s="936" t="s">
        <v>59</v>
      </c>
      <c r="G239" s="936"/>
      <c r="H239" s="936" t="s">
        <v>61</v>
      </c>
      <c r="I239" s="936" t="s">
        <v>61</v>
      </c>
      <c r="J239" s="936" t="s">
        <v>978</v>
      </c>
      <c r="K239" s="936" t="s">
        <v>111</v>
      </c>
      <c r="L239" s="130"/>
      <c r="M239" s="1101"/>
      <c r="N239" s="65" t="s">
        <v>416</v>
      </c>
      <c r="O239" s="63" t="s">
        <v>2146</v>
      </c>
      <c r="P239" s="89" t="s">
        <v>2147</v>
      </c>
      <c r="Q239" s="64">
        <v>0.3</v>
      </c>
      <c r="R239" s="2">
        <v>44470</v>
      </c>
      <c r="S239" s="2">
        <v>44560</v>
      </c>
      <c r="T239" s="64">
        <v>0</v>
      </c>
      <c r="U239" s="64">
        <v>0</v>
      </c>
      <c r="V239" s="64">
        <v>0</v>
      </c>
      <c r="W239" s="64">
        <v>1</v>
      </c>
      <c r="X239" s="109"/>
      <c r="Y239" s="178">
        <v>0</v>
      </c>
      <c r="Z239" s="523" t="s">
        <v>86</v>
      </c>
      <c r="AA239" s="66" t="s">
        <v>61</v>
      </c>
      <c r="AB239" s="554">
        <v>0</v>
      </c>
      <c r="AC239" s="523" t="s">
        <v>86</v>
      </c>
      <c r="AD239" s="66" t="s">
        <v>61</v>
      </c>
      <c r="AE239" s="185">
        <v>0</v>
      </c>
      <c r="AF239" s="523" t="s">
        <v>86</v>
      </c>
      <c r="AG239" s="66" t="s">
        <v>61</v>
      </c>
      <c r="AH239" s="185">
        <v>1</v>
      </c>
      <c r="AI239" s="154" t="s">
        <v>2148</v>
      </c>
      <c r="AJ239" s="58" t="s">
        <v>2149</v>
      </c>
      <c r="AK239" s="1022"/>
      <c r="AL239" s="768"/>
      <c r="AM239" s="768"/>
      <c r="AN239" s="975"/>
      <c r="AO239" s="1006"/>
      <c r="AP239" s="1003" t="str">
        <f t="shared" si="14"/>
        <v>Sin iniciar</v>
      </c>
      <c r="AQ239" s="975"/>
      <c r="AR239" s="109"/>
      <c r="AS239" s="856"/>
      <c r="AT239" s="856"/>
      <c r="AU239" s="856"/>
      <c r="AV239" s="856"/>
      <c r="AW239" s="857"/>
      <c r="AX239" s="857"/>
      <c r="AY239" s="858"/>
      <c r="AZ239" s="859"/>
      <c r="BA239" s="737"/>
      <c r="BB239" s="737"/>
      <c r="BD239" s="632" t="s">
        <v>81</v>
      </c>
      <c r="BE239" s="611" t="s">
        <v>2150</v>
      </c>
      <c r="BF239" s="1139"/>
    </row>
    <row r="240" spans="2:58" ht="40.5">
      <c r="B240" s="1133"/>
      <c r="C240" s="699" t="s">
        <v>2025</v>
      </c>
      <c r="D240" s="699" t="s">
        <v>2151</v>
      </c>
      <c r="E240" s="935" t="s">
        <v>618</v>
      </c>
      <c r="F240" s="935" t="s">
        <v>59</v>
      </c>
      <c r="G240" s="935" t="s">
        <v>2152</v>
      </c>
      <c r="H240" s="935" t="s">
        <v>61</v>
      </c>
      <c r="I240" s="935" t="s">
        <v>61</v>
      </c>
      <c r="J240" s="935" t="s">
        <v>978</v>
      </c>
      <c r="K240" s="935" t="s">
        <v>111</v>
      </c>
      <c r="L240" s="130"/>
      <c r="M240" s="1099" t="s">
        <v>2153</v>
      </c>
      <c r="N240" s="68" t="s">
        <v>416</v>
      </c>
      <c r="O240" s="591" t="s">
        <v>2154</v>
      </c>
      <c r="P240" s="589" t="s">
        <v>2155</v>
      </c>
      <c r="Q240" s="67">
        <v>0.5</v>
      </c>
      <c r="R240" s="4">
        <v>44288</v>
      </c>
      <c r="S240" s="4">
        <v>44362</v>
      </c>
      <c r="T240" s="67">
        <v>0</v>
      </c>
      <c r="U240" s="67">
        <v>1</v>
      </c>
      <c r="V240" s="67">
        <v>1</v>
      </c>
      <c r="W240" s="67">
        <v>1</v>
      </c>
      <c r="X240" s="109"/>
      <c r="Y240" s="178">
        <v>0</v>
      </c>
      <c r="Z240" s="524" t="s">
        <v>86</v>
      </c>
      <c r="AA240" s="534" t="s">
        <v>61</v>
      </c>
      <c r="AB240" s="554">
        <v>1</v>
      </c>
      <c r="AC240" s="69" t="s">
        <v>2156</v>
      </c>
      <c r="AD240" s="186" t="s">
        <v>2157</v>
      </c>
      <c r="AE240" s="185">
        <v>1</v>
      </c>
      <c r="AF240" s="59" t="s">
        <v>73</v>
      </c>
      <c r="AG240" s="71" t="s">
        <v>61</v>
      </c>
      <c r="AH240" s="185">
        <v>1</v>
      </c>
      <c r="AI240" s="59" t="s">
        <v>73</v>
      </c>
      <c r="AJ240" s="59" t="s">
        <v>61</v>
      </c>
      <c r="AK240" s="1022">
        <f>SUMPRODUCT(AH240:AH241,Q240:Q241)</f>
        <v>1</v>
      </c>
      <c r="AL240" s="788" t="s">
        <v>2138</v>
      </c>
      <c r="AM240" s="788" t="s">
        <v>2156</v>
      </c>
      <c r="AN240" s="874" t="s">
        <v>2158</v>
      </c>
      <c r="AO240" s="874" t="s">
        <v>2159</v>
      </c>
      <c r="AP240" s="1003" t="str">
        <f t="shared" si="14"/>
        <v>Terminado</v>
      </c>
      <c r="AQ240" s="874" t="s">
        <v>76</v>
      </c>
      <c r="AR240" s="109"/>
      <c r="AS240" s="725">
        <v>0</v>
      </c>
      <c r="AT240" s="725">
        <v>0</v>
      </c>
      <c r="AU240" s="725">
        <v>0</v>
      </c>
      <c r="AV240" s="861">
        <v>35320200</v>
      </c>
      <c r="AW240" s="862">
        <v>35320200</v>
      </c>
      <c r="AX240" s="862">
        <v>22274000</v>
      </c>
      <c r="AY240" s="863" t="s">
        <v>2037</v>
      </c>
      <c r="AZ240" s="864" t="s">
        <v>2141</v>
      </c>
      <c r="BA240" s="733" t="s">
        <v>2142</v>
      </c>
      <c r="BB240" s="725" t="s">
        <v>2143</v>
      </c>
      <c r="BD240" s="632" t="s">
        <v>81</v>
      </c>
      <c r="BE240" s="611" t="s">
        <v>2160</v>
      </c>
      <c r="BF240" s="1139" t="s">
        <v>2161</v>
      </c>
    </row>
    <row r="241" spans="2:77" ht="101.25">
      <c r="B241" s="1133"/>
      <c r="C241" s="699"/>
      <c r="D241" s="699"/>
      <c r="E241" s="935" t="s">
        <v>618</v>
      </c>
      <c r="F241" s="935" t="s">
        <v>59</v>
      </c>
      <c r="G241" s="935"/>
      <c r="H241" s="935" t="s">
        <v>61</v>
      </c>
      <c r="I241" s="935" t="s">
        <v>61</v>
      </c>
      <c r="J241" s="935" t="s">
        <v>978</v>
      </c>
      <c r="K241" s="935" t="s">
        <v>111</v>
      </c>
      <c r="L241" s="130"/>
      <c r="M241" s="1099"/>
      <c r="N241" s="68" t="s">
        <v>416</v>
      </c>
      <c r="O241" s="591" t="s">
        <v>2162</v>
      </c>
      <c r="P241" s="589" t="s">
        <v>2163</v>
      </c>
      <c r="Q241" s="67">
        <v>0.5</v>
      </c>
      <c r="R241" s="4">
        <v>44378</v>
      </c>
      <c r="S241" s="4">
        <v>44560</v>
      </c>
      <c r="T241" s="67">
        <v>0</v>
      </c>
      <c r="U241" s="67">
        <v>0</v>
      </c>
      <c r="V241" s="67">
        <v>0.15</v>
      </c>
      <c r="W241" s="67">
        <v>1</v>
      </c>
      <c r="X241" s="109"/>
      <c r="Y241" s="178">
        <v>0</v>
      </c>
      <c r="Z241" s="524" t="s">
        <v>86</v>
      </c>
      <c r="AA241" s="534" t="s">
        <v>61</v>
      </c>
      <c r="AB241" s="554">
        <v>0</v>
      </c>
      <c r="AC241" s="69" t="s">
        <v>86</v>
      </c>
      <c r="AD241" s="524" t="s">
        <v>61</v>
      </c>
      <c r="AE241" s="185">
        <v>0.9</v>
      </c>
      <c r="AF241" s="71" t="s">
        <v>2159</v>
      </c>
      <c r="AG241" s="166" t="s">
        <v>2164</v>
      </c>
      <c r="AH241" s="185">
        <v>1</v>
      </c>
      <c r="AI241" s="155" t="s">
        <v>2165</v>
      </c>
      <c r="AJ241" s="166" t="s">
        <v>2166</v>
      </c>
      <c r="AK241" s="1022"/>
      <c r="AL241" s="788"/>
      <c r="AM241" s="788"/>
      <c r="AN241" s="874"/>
      <c r="AO241" s="874"/>
      <c r="AP241" s="1003" t="str">
        <f t="shared" si="14"/>
        <v>Sin iniciar</v>
      </c>
      <c r="AQ241" s="999"/>
      <c r="AR241" s="109"/>
      <c r="AS241" s="725"/>
      <c r="AT241" s="725"/>
      <c r="AU241" s="725"/>
      <c r="AV241" s="861"/>
      <c r="AW241" s="862"/>
      <c r="AX241" s="862"/>
      <c r="AY241" s="863"/>
      <c r="AZ241" s="864"/>
      <c r="BA241" s="733"/>
      <c r="BB241" s="725"/>
      <c r="BD241" s="632" t="s">
        <v>81</v>
      </c>
      <c r="BE241" s="611" t="s">
        <v>2167</v>
      </c>
      <c r="BF241" s="1139"/>
    </row>
    <row r="242" spans="2:77" ht="40.5">
      <c r="B242" s="1133"/>
      <c r="C242" s="698" t="s">
        <v>2025</v>
      </c>
      <c r="D242" s="698" t="s">
        <v>2168</v>
      </c>
      <c r="E242" s="936" t="s">
        <v>618</v>
      </c>
      <c r="F242" s="936" t="s">
        <v>59</v>
      </c>
      <c r="G242" s="936" t="s">
        <v>2169</v>
      </c>
      <c r="H242" s="936" t="s">
        <v>1221</v>
      </c>
      <c r="I242" s="936" t="s">
        <v>61</v>
      </c>
      <c r="J242" s="936" t="s">
        <v>761</v>
      </c>
      <c r="K242" s="936" t="s">
        <v>111</v>
      </c>
      <c r="L242" s="130"/>
      <c r="M242" s="1101" t="s">
        <v>2170</v>
      </c>
      <c r="N242" s="65" t="s">
        <v>416</v>
      </c>
      <c r="O242" s="63" t="s">
        <v>2171</v>
      </c>
      <c r="P242" s="89" t="s">
        <v>2172</v>
      </c>
      <c r="Q242" s="64">
        <v>0.8</v>
      </c>
      <c r="R242" s="2">
        <v>44256</v>
      </c>
      <c r="S242" s="2">
        <v>44286</v>
      </c>
      <c r="T242" s="64">
        <v>1</v>
      </c>
      <c r="U242" s="64">
        <v>1</v>
      </c>
      <c r="V242" s="64">
        <v>1</v>
      </c>
      <c r="W242" s="64">
        <v>1</v>
      </c>
      <c r="X242" s="109"/>
      <c r="Y242" s="178">
        <v>1</v>
      </c>
      <c r="Z242" s="66" t="s">
        <v>2173</v>
      </c>
      <c r="AA242" s="190" t="s">
        <v>2174</v>
      </c>
      <c r="AB242" s="554">
        <v>1</v>
      </c>
      <c r="AC242" s="66" t="s">
        <v>86</v>
      </c>
      <c r="AD242" s="523" t="s">
        <v>61</v>
      </c>
      <c r="AE242" s="185">
        <v>1</v>
      </c>
      <c r="AF242" s="58" t="s">
        <v>73</v>
      </c>
      <c r="AG242" s="70" t="s">
        <v>61</v>
      </c>
      <c r="AH242" s="185">
        <v>1</v>
      </c>
      <c r="AI242" s="66" t="s">
        <v>73</v>
      </c>
      <c r="AJ242" s="66" t="s">
        <v>61</v>
      </c>
      <c r="AK242" s="1022">
        <f>SUMPRODUCT(AH242:AH243,Q242:Q243)</f>
        <v>1</v>
      </c>
      <c r="AL242" s="768" t="s">
        <v>2175</v>
      </c>
      <c r="AM242" s="768" t="s">
        <v>2176</v>
      </c>
      <c r="AN242" s="769" t="s">
        <v>2177</v>
      </c>
      <c r="AO242" s="769" t="s">
        <v>2178</v>
      </c>
      <c r="AP242" s="1003" t="str">
        <f t="shared" si="14"/>
        <v>Terminado</v>
      </c>
      <c r="AQ242" s="769" t="s">
        <v>76</v>
      </c>
      <c r="AR242" s="109"/>
      <c r="AS242" s="856">
        <v>17143967</v>
      </c>
      <c r="AT242" s="856">
        <v>17143967</v>
      </c>
      <c r="AU242" s="856">
        <v>12857975</v>
      </c>
      <c r="AV242" s="856">
        <v>176627250</v>
      </c>
      <c r="AW242" s="857">
        <v>176627250</v>
      </c>
      <c r="AX242" s="857">
        <v>128197075</v>
      </c>
      <c r="AY242" s="858" t="s">
        <v>2037</v>
      </c>
      <c r="AZ242" s="859" t="s">
        <v>2179</v>
      </c>
      <c r="BA242" s="737" t="s">
        <v>2180</v>
      </c>
      <c r="BB242" s="737" t="s">
        <v>2181</v>
      </c>
      <c r="BD242" s="632" t="s">
        <v>81</v>
      </c>
      <c r="BE242" s="611" t="s">
        <v>258</v>
      </c>
      <c r="BF242" s="1139" t="s">
        <v>2182</v>
      </c>
    </row>
    <row r="243" spans="2:77" ht="121.5">
      <c r="B243" s="1133"/>
      <c r="C243" s="698"/>
      <c r="D243" s="698"/>
      <c r="E243" s="936" t="s">
        <v>618</v>
      </c>
      <c r="F243" s="936" t="s">
        <v>59</v>
      </c>
      <c r="G243" s="936"/>
      <c r="H243" s="936" t="s">
        <v>1221</v>
      </c>
      <c r="I243" s="936" t="s">
        <v>61</v>
      </c>
      <c r="J243" s="936" t="s">
        <v>761</v>
      </c>
      <c r="K243" s="936" t="s">
        <v>111</v>
      </c>
      <c r="L243" s="130"/>
      <c r="M243" s="1101"/>
      <c r="N243" s="65" t="s">
        <v>416</v>
      </c>
      <c r="O243" s="63" t="s">
        <v>2183</v>
      </c>
      <c r="P243" s="89" t="s">
        <v>2184</v>
      </c>
      <c r="Q243" s="64">
        <v>0.2</v>
      </c>
      <c r="R243" s="2">
        <v>44287</v>
      </c>
      <c r="S243" s="2">
        <v>44560</v>
      </c>
      <c r="T243" s="64">
        <v>0</v>
      </c>
      <c r="U243" s="64">
        <v>0.5</v>
      </c>
      <c r="V243" s="64">
        <v>0.75</v>
      </c>
      <c r="W243" s="64">
        <v>1</v>
      </c>
      <c r="X243" s="109"/>
      <c r="Y243" s="178">
        <v>0</v>
      </c>
      <c r="Z243" s="523" t="s">
        <v>86</v>
      </c>
      <c r="AA243" s="66" t="s">
        <v>61</v>
      </c>
      <c r="AB243" s="554">
        <v>0.2</v>
      </c>
      <c r="AC243" s="66" t="s">
        <v>2185</v>
      </c>
      <c r="AD243" s="146" t="s">
        <v>2186</v>
      </c>
      <c r="AE243" s="185">
        <v>0.75</v>
      </c>
      <c r="AF243" s="70" t="s">
        <v>2187</v>
      </c>
      <c r="AG243" s="164" t="s">
        <v>2188</v>
      </c>
      <c r="AH243" s="185">
        <v>1</v>
      </c>
      <c r="AI243" s="154" t="s">
        <v>2189</v>
      </c>
      <c r="AJ243" s="164" t="s">
        <v>2190</v>
      </c>
      <c r="AK243" s="1022"/>
      <c r="AL243" s="768"/>
      <c r="AM243" s="768"/>
      <c r="AN243" s="975"/>
      <c r="AO243" s="975"/>
      <c r="AP243" s="1003" t="str">
        <f t="shared" si="14"/>
        <v>Sin iniciar</v>
      </c>
      <c r="AQ243" s="975"/>
      <c r="AR243" s="109"/>
      <c r="AS243" s="856"/>
      <c r="AT243" s="856"/>
      <c r="AU243" s="856"/>
      <c r="AV243" s="856"/>
      <c r="AW243" s="857"/>
      <c r="AX243" s="857"/>
      <c r="AY243" s="858"/>
      <c r="AZ243" s="859"/>
      <c r="BA243" s="737"/>
      <c r="BB243" s="737"/>
      <c r="BD243" s="632" t="s">
        <v>81</v>
      </c>
      <c r="BE243" s="611" t="s">
        <v>2191</v>
      </c>
      <c r="BF243" s="1139"/>
    </row>
    <row r="244" spans="2:77" ht="40.5">
      <c r="B244" s="1133"/>
      <c r="C244" s="699" t="s">
        <v>2025</v>
      </c>
      <c r="D244" s="699" t="s">
        <v>2192</v>
      </c>
      <c r="E244" s="935" t="s">
        <v>618</v>
      </c>
      <c r="F244" s="935" t="s">
        <v>362</v>
      </c>
      <c r="G244" s="935" t="s">
        <v>2169</v>
      </c>
      <c r="H244" s="935" t="s">
        <v>1221</v>
      </c>
      <c r="I244" s="935" t="s">
        <v>61</v>
      </c>
      <c r="J244" s="935" t="s">
        <v>761</v>
      </c>
      <c r="K244" s="935" t="s">
        <v>111</v>
      </c>
      <c r="L244" s="130"/>
      <c r="M244" s="1099" t="s">
        <v>2193</v>
      </c>
      <c r="N244" s="68" t="s">
        <v>416</v>
      </c>
      <c r="O244" s="591" t="s">
        <v>2194</v>
      </c>
      <c r="P244" s="589" t="s">
        <v>2195</v>
      </c>
      <c r="Q244" s="67">
        <v>0.8</v>
      </c>
      <c r="R244" s="4">
        <v>44256</v>
      </c>
      <c r="S244" s="4">
        <v>44286</v>
      </c>
      <c r="T244" s="67">
        <v>1</v>
      </c>
      <c r="U244" s="67">
        <v>1</v>
      </c>
      <c r="V244" s="67">
        <v>1</v>
      </c>
      <c r="W244" s="67">
        <v>1</v>
      </c>
      <c r="X244" s="109"/>
      <c r="Y244" s="178">
        <v>1</v>
      </c>
      <c r="Z244" s="69" t="s">
        <v>2196</v>
      </c>
      <c r="AA244" s="189" t="s">
        <v>2197</v>
      </c>
      <c r="AB244" s="554">
        <v>1</v>
      </c>
      <c r="AC244" s="69" t="s">
        <v>73</v>
      </c>
      <c r="AD244" s="524" t="s">
        <v>61</v>
      </c>
      <c r="AE244" s="185">
        <v>1</v>
      </c>
      <c r="AF244" s="59" t="s">
        <v>73</v>
      </c>
      <c r="AG244" s="71" t="s">
        <v>61</v>
      </c>
      <c r="AH244" s="185">
        <v>1</v>
      </c>
      <c r="AI244" s="59" t="s">
        <v>73</v>
      </c>
      <c r="AJ244" s="59" t="s">
        <v>61</v>
      </c>
      <c r="AK244" s="1022">
        <f t="shared" ref="AK244" si="17">SUMPRODUCT(AH244:AH245,Q244:Q245)</f>
        <v>1</v>
      </c>
      <c r="AL244" s="788" t="s">
        <v>2198</v>
      </c>
      <c r="AM244" s="788" t="s">
        <v>2199</v>
      </c>
      <c r="AN244" s="874" t="s">
        <v>2200</v>
      </c>
      <c r="AO244" s="986" t="s">
        <v>2201</v>
      </c>
      <c r="AP244" s="1003" t="str">
        <f t="shared" si="14"/>
        <v>Terminado</v>
      </c>
      <c r="AQ244" s="874" t="s">
        <v>76</v>
      </c>
      <c r="AR244" s="109"/>
      <c r="AS244" s="860">
        <v>17143967</v>
      </c>
      <c r="AT244" s="860">
        <v>17143967</v>
      </c>
      <c r="AU244" s="861">
        <v>12857975</v>
      </c>
      <c r="AV244" s="861">
        <v>19833333</v>
      </c>
      <c r="AW244" s="862">
        <v>19833333</v>
      </c>
      <c r="AX244" s="862">
        <v>12621000</v>
      </c>
      <c r="AY244" s="863" t="s">
        <v>2037</v>
      </c>
      <c r="AZ244" s="864" t="s">
        <v>2179</v>
      </c>
      <c r="BA244" s="733" t="s">
        <v>2180</v>
      </c>
      <c r="BB244" s="725" t="s">
        <v>2181</v>
      </c>
      <c r="BD244" s="632" t="s">
        <v>81</v>
      </c>
      <c r="BE244" s="611" t="s">
        <v>194</v>
      </c>
      <c r="BF244" s="1139" t="s">
        <v>2202</v>
      </c>
    </row>
    <row r="245" spans="2:77" ht="121.5">
      <c r="B245" s="1133"/>
      <c r="C245" s="699"/>
      <c r="D245" s="699"/>
      <c r="E245" s="935" t="s">
        <v>618</v>
      </c>
      <c r="F245" s="935" t="s">
        <v>362</v>
      </c>
      <c r="G245" s="935"/>
      <c r="H245" s="935" t="s">
        <v>1221</v>
      </c>
      <c r="I245" s="935" t="s">
        <v>61</v>
      </c>
      <c r="J245" s="935" t="s">
        <v>761</v>
      </c>
      <c r="K245" s="935" t="s">
        <v>111</v>
      </c>
      <c r="L245" s="130"/>
      <c r="M245" s="1099"/>
      <c r="N245" s="68" t="s">
        <v>416</v>
      </c>
      <c r="O245" s="591" t="s">
        <v>2203</v>
      </c>
      <c r="P245" s="589" t="s">
        <v>2204</v>
      </c>
      <c r="Q245" s="67">
        <v>0.2</v>
      </c>
      <c r="R245" s="4">
        <v>44287</v>
      </c>
      <c r="S245" s="4">
        <v>44560</v>
      </c>
      <c r="T245" s="67">
        <v>0</v>
      </c>
      <c r="U245" s="67">
        <v>0.5</v>
      </c>
      <c r="V245" s="67">
        <v>0.75</v>
      </c>
      <c r="W245" s="67">
        <v>1</v>
      </c>
      <c r="X245" s="109"/>
      <c r="Y245" s="178">
        <v>0</v>
      </c>
      <c r="Z245" s="524" t="s">
        <v>86</v>
      </c>
      <c r="AA245" s="534" t="s">
        <v>61</v>
      </c>
      <c r="AB245" s="554">
        <v>0.5</v>
      </c>
      <c r="AC245" s="69" t="s">
        <v>2199</v>
      </c>
      <c r="AD245" s="186" t="s">
        <v>2205</v>
      </c>
      <c r="AE245" s="185">
        <v>0.75</v>
      </c>
      <c r="AF245" s="71" t="s">
        <v>2206</v>
      </c>
      <c r="AG245" s="166" t="s">
        <v>2207</v>
      </c>
      <c r="AH245" s="185">
        <v>1</v>
      </c>
      <c r="AI245" s="155" t="s">
        <v>2206</v>
      </c>
      <c r="AJ245" s="166" t="s">
        <v>2208</v>
      </c>
      <c r="AK245" s="1022"/>
      <c r="AL245" s="788"/>
      <c r="AM245" s="788"/>
      <c r="AN245" s="874"/>
      <c r="AO245" s="987"/>
      <c r="AP245" s="1003" t="str">
        <f t="shared" si="14"/>
        <v>Sin iniciar</v>
      </c>
      <c r="AQ245" s="999"/>
      <c r="AR245" s="109"/>
      <c r="AS245" s="860"/>
      <c r="AT245" s="860"/>
      <c r="AU245" s="861"/>
      <c r="AV245" s="861"/>
      <c r="AW245" s="862"/>
      <c r="AX245" s="862"/>
      <c r="AY245" s="863"/>
      <c r="AZ245" s="864"/>
      <c r="BA245" s="733"/>
      <c r="BB245" s="725"/>
      <c r="BD245" s="632" t="s">
        <v>81</v>
      </c>
      <c r="BE245" s="611" t="s">
        <v>2209</v>
      </c>
      <c r="BF245" s="1139"/>
    </row>
    <row r="246" spans="2:77" ht="141.75">
      <c r="B246" s="1133" t="s">
        <v>2210</v>
      </c>
      <c r="C246" s="706" t="s">
        <v>2210</v>
      </c>
      <c r="D246" s="722" t="s">
        <v>2211</v>
      </c>
      <c r="E246" s="936" t="s">
        <v>1396</v>
      </c>
      <c r="F246" s="936" t="s">
        <v>362</v>
      </c>
      <c r="G246" s="936" t="s">
        <v>2027</v>
      </c>
      <c r="H246" s="936" t="s">
        <v>977</v>
      </c>
      <c r="I246" s="936" t="s">
        <v>61</v>
      </c>
      <c r="J246" s="936" t="s">
        <v>761</v>
      </c>
      <c r="K246" s="936" t="s">
        <v>63</v>
      </c>
      <c r="L246" s="130"/>
      <c r="M246" s="1101" t="s">
        <v>2212</v>
      </c>
      <c r="N246" s="1102" t="s">
        <v>141</v>
      </c>
      <c r="O246" s="63" t="s">
        <v>2213</v>
      </c>
      <c r="P246" s="89" t="s">
        <v>2214</v>
      </c>
      <c r="Q246" s="64">
        <v>0.1</v>
      </c>
      <c r="R246" s="2">
        <v>44211</v>
      </c>
      <c r="S246" s="2">
        <v>44347</v>
      </c>
      <c r="T246" s="64">
        <v>0.8</v>
      </c>
      <c r="U246" s="64">
        <v>1</v>
      </c>
      <c r="V246" s="64">
        <v>1</v>
      </c>
      <c r="W246" s="64">
        <v>1</v>
      </c>
      <c r="X246" s="130"/>
      <c r="Y246" s="178">
        <v>0.7</v>
      </c>
      <c r="Z246" s="66" t="s">
        <v>2215</v>
      </c>
      <c r="AA246" s="190" t="s">
        <v>2216</v>
      </c>
      <c r="AB246" s="554">
        <v>1</v>
      </c>
      <c r="AC246" s="66" t="s">
        <v>2217</v>
      </c>
      <c r="AD246" s="190" t="s">
        <v>2218</v>
      </c>
      <c r="AE246" s="185">
        <v>1</v>
      </c>
      <c r="AF246" s="70" t="s">
        <v>73</v>
      </c>
      <c r="AG246" s="70" t="s">
        <v>61</v>
      </c>
      <c r="AH246" s="185">
        <v>1</v>
      </c>
      <c r="AI246" s="70" t="s">
        <v>73</v>
      </c>
      <c r="AJ246" s="70" t="s">
        <v>61</v>
      </c>
      <c r="AK246" s="972">
        <f>SUMPRODUCT(AH246:AH252,Q246:Q252)</f>
        <v>0.98020000000000007</v>
      </c>
      <c r="AL246" s="768" t="s">
        <v>2219</v>
      </c>
      <c r="AM246" s="768" t="s">
        <v>2220</v>
      </c>
      <c r="AN246" s="769" t="s">
        <v>2221</v>
      </c>
      <c r="AO246" s="769" t="s">
        <v>2222</v>
      </c>
      <c r="AP246" s="996" t="str">
        <f t="shared" si="14"/>
        <v>En gestión</v>
      </c>
      <c r="AQ246" s="939" t="s">
        <v>2223</v>
      </c>
      <c r="AR246" s="130"/>
      <c r="AS246" s="734">
        <v>10862787</v>
      </c>
      <c r="AT246" s="734">
        <v>10862787</v>
      </c>
      <c r="AU246" s="734">
        <v>10862787</v>
      </c>
      <c r="AV246" s="734">
        <v>308258646.39999998</v>
      </c>
      <c r="AW246" s="811">
        <v>196087967.02163902</v>
      </c>
      <c r="AX246" s="811">
        <v>189005000</v>
      </c>
      <c r="AY246" s="887" t="s">
        <v>2224</v>
      </c>
      <c r="AZ246" s="890" t="s">
        <v>2225</v>
      </c>
      <c r="BA246" s="747" t="s">
        <v>192</v>
      </c>
      <c r="BB246" s="811" t="s">
        <v>2226</v>
      </c>
      <c r="BD246" s="1143" t="s">
        <v>2227</v>
      </c>
      <c r="BE246" s="693" t="s">
        <v>2228</v>
      </c>
      <c r="BF246" s="1145" t="s">
        <v>2229</v>
      </c>
      <c r="BG246" s="694"/>
      <c r="BH246" s="694"/>
      <c r="BI246" s="694"/>
      <c r="BJ246" s="694"/>
      <c r="BK246" s="694"/>
      <c r="BL246" s="695"/>
      <c r="BM246" s="582"/>
      <c r="BN246" s="583"/>
      <c r="BO246" s="584"/>
      <c r="BP246" s="585"/>
      <c r="BQ246" s="695"/>
      <c r="BR246" s="695"/>
      <c r="BS246" s="695"/>
      <c r="BT246" s="695"/>
      <c r="BU246" s="695"/>
      <c r="BV246" s="696"/>
      <c r="BW246" s="695"/>
      <c r="BX246" s="696"/>
      <c r="BY246" s="696"/>
    </row>
    <row r="247" spans="2:77" ht="243">
      <c r="B247" s="1133"/>
      <c r="C247" s="706"/>
      <c r="D247" s="722"/>
      <c r="E247" s="936"/>
      <c r="F247" s="936"/>
      <c r="G247" s="936"/>
      <c r="H247" s="936"/>
      <c r="I247" s="936"/>
      <c r="J247" s="936"/>
      <c r="K247" s="936"/>
      <c r="L247" s="130"/>
      <c r="M247" s="1101"/>
      <c r="N247" s="1102"/>
      <c r="O247" s="63" t="s">
        <v>2230</v>
      </c>
      <c r="P247" s="89" t="s">
        <v>2231</v>
      </c>
      <c r="Q247" s="64">
        <v>0.1</v>
      </c>
      <c r="R247" s="2">
        <v>44271</v>
      </c>
      <c r="S247" s="2">
        <v>44400</v>
      </c>
      <c r="T247" s="64">
        <v>0.05</v>
      </c>
      <c r="U247" s="64">
        <v>0.8</v>
      </c>
      <c r="V247" s="64">
        <v>1</v>
      </c>
      <c r="W247" s="64">
        <v>1</v>
      </c>
      <c r="X247" s="130"/>
      <c r="Y247" s="178">
        <v>0</v>
      </c>
      <c r="Z247" s="523" t="s">
        <v>86</v>
      </c>
      <c r="AA247" s="66" t="s">
        <v>61</v>
      </c>
      <c r="AB247" s="554">
        <v>0.8</v>
      </c>
      <c r="AC247" s="66" t="s">
        <v>2232</v>
      </c>
      <c r="AD247" s="66" t="s">
        <v>2233</v>
      </c>
      <c r="AE247" s="185">
        <v>1</v>
      </c>
      <c r="AF247" s="70" t="s">
        <v>2234</v>
      </c>
      <c r="AG247" s="70" t="s">
        <v>2235</v>
      </c>
      <c r="AH247" s="185">
        <v>1</v>
      </c>
      <c r="AI247" s="70" t="s">
        <v>2234</v>
      </c>
      <c r="AJ247" s="70" t="s">
        <v>2236</v>
      </c>
      <c r="AK247" s="973"/>
      <c r="AL247" s="768"/>
      <c r="AM247" s="768"/>
      <c r="AN247" s="769"/>
      <c r="AO247" s="769"/>
      <c r="AP247" s="997"/>
      <c r="AQ247" s="940"/>
      <c r="AR247" s="130"/>
      <c r="AS247" s="734"/>
      <c r="AT247" s="734"/>
      <c r="AU247" s="734"/>
      <c r="AV247" s="734"/>
      <c r="AW247" s="851"/>
      <c r="AX247" s="851"/>
      <c r="AY247" s="888"/>
      <c r="AZ247" s="891"/>
      <c r="BA247" s="747"/>
      <c r="BB247" s="851"/>
      <c r="BD247" s="1143"/>
      <c r="BE247" s="697" t="s">
        <v>2237</v>
      </c>
      <c r="BF247" s="1145"/>
      <c r="BG247" s="694"/>
      <c r="BH247" s="694"/>
      <c r="BI247" s="694"/>
      <c r="BJ247" s="694"/>
      <c r="BK247" s="694"/>
      <c r="BL247" s="695"/>
      <c r="BM247" s="582"/>
      <c r="BN247" s="586"/>
      <c r="BO247" s="584"/>
      <c r="BP247" s="585"/>
      <c r="BQ247" s="695"/>
      <c r="BR247" s="695"/>
      <c r="BS247" s="695"/>
      <c r="BT247" s="695"/>
      <c r="BU247" s="695"/>
      <c r="BV247" s="696"/>
      <c r="BW247" s="695"/>
      <c r="BX247" s="696"/>
      <c r="BY247" s="696"/>
    </row>
    <row r="248" spans="2:77" ht="121.5">
      <c r="B248" s="1133"/>
      <c r="C248" s="706"/>
      <c r="D248" s="722"/>
      <c r="E248" s="936"/>
      <c r="F248" s="936"/>
      <c r="G248" s="936"/>
      <c r="H248" s="936"/>
      <c r="I248" s="936"/>
      <c r="J248" s="936"/>
      <c r="K248" s="936"/>
      <c r="L248" s="130"/>
      <c r="M248" s="1101"/>
      <c r="N248" s="1102"/>
      <c r="O248" s="63" t="s">
        <v>2238</v>
      </c>
      <c r="P248" s="89" t="s">
        <v>2239</v>
      </c>
      <c r="Q248" s="64">
        <v>0.12</v>
      </c>
      <c r="R248" s="2">
        <v>44403</v>
      </c>
      <c r="S248" s="2">
        <v>44519</v>
      </c>
      <c r="T248" s="64">
        <v>0</v>
      </c>
      <c r="U248" s="64">
        <v>0.05</v>
      </c>
      <c r="V248" s="64">
        <v>0.5</v>
      </c>
      <c r="W248" s="64">
        <v>1</v>
      </c>
      <c r="X248" s="130"/>
      <c r="Y248" s="178">
        <v>0</v>
      </c>
      <c r="Z248" s="523" t="s">
        <v>86</v>
      </c>
      <c r="AA248" s="66" t="s">
        <v>61</v>
      </c>
      <c r="AB248" s="554">
        <v>0.05</v>
      </c>
      <c r="AC248" s="66" t="s">
        <v>2240</v>
      </c>
      <c r="AD248" s="66" t="s">
        <v>2241</v>
      </c>
      <c r="AE248" s="185">
        <v>0.35</v>
      </c>
      <c r="AF248" s="70" t="s">
        <v>2242</v>
      </c>
      <c r="AG248" s="70" t="s">
        <v>2243</v>
      </c>
      <c r="AH248" s="548">
        <v>0.97</v>
      </c>
      <c r="AI248" s="513" t="s">
        <v>2244</v>
      </c>
      <c r="AJ248" s="70" t="s">
        <v>2243</v>
      </c>
      <c r="AK248" s="973"/>
      <c r="AL248" s="768"/>
      <c r="AM248" s="768"/>
      <c r="AN248" s="769"/>
      <c r="AO248" s="769"/>
      <c r="AP248" s="997"/>
      <c r="AQ248" s="940"/>
      <c r="AR248" s="130"/>
      <c r="AS248" s="734"/>
      <c r="AT248" s="734"/>
      <c r="AU248" s="734"/>
      <c r="AV248" s="734"/>
      <c r="AW248" s="851"/>
      <c r="AX248" s="851"/>
      <c r="AY248" s="888"/>
      <c r="AZ248" s="891"/>
      <c r="BA248" s="747"/>
      <c r="BB248" s="851"/>
      <c r="BD248" s="1143"/>
      <c r="BE248" s="697"/>
      <c r="BF248" s="1145"/>
    </row>
    <row r="249" spans="2:77" ht="101.25">
      <c r="B249" s="1133"/>
      <c r="C249" s="706"/>
      <c r="D249" s="722"/>
      <c r="E249" s="936"/>
      <c r="F249" s="936"/>
      <c r="G249" s="936"/>
      <c r="H249" s="936"/>
      <c r="I249" s="936"/>
      <c r="J249" s="936"/>
      <c r="K249" s="936"/>
      <c r="L249" s="130"/>
      <c r="M249" s="1101"/>
      <c r="N249" s="1102"/>
      <c r="O249" s="63" t="s">
        <v>2245</v>
      </c>
      <c r="P249" s="89" t="s">
        <v>2246</v>
      </c>
      <c r="Q249" s="64">
        <v>0.28000000000000003</v>
      </c>
      <c r="R249" s="2">
        <v>44362</v>
      </c>
      <c r="S249" s="2">
        <v>44530</v>
      </c>
      <c r="T249" s="64">
        <v>0</v>
      </c>
      <c r="U249" s="64">
        <v>0.05</v>
      </c>
      <c r="V249" s="64">
        <v>0.8</v>
      </c>
      <c r="W249" s="64">
        <v>1</v>
      </c>
      <c r="X249" s="130"/>
      <c r="Y249" s="178">
        <v>0</v>
      </c>
      <c r="Z249" s="523" t="s">
        <v>86</v>
      </c>
      <c r="AA249" s="66" t="s">
        <v>61</v>
      </c>
      <c r="AB249" s="554">
        <v>0.05</v>
      </c>
      <c r="AC249" s="66" t="s">
        <v>2247</v>
      </c>
      <c r="AD249" s="66" t="s">
        <v>2248</v>
      </c>
      <c r="AE249" s="185">
        <v>0.27</v>
      </c>
      <c r="AF249" s="70" t="s">
        <v>2249</v>
      </c>
      <c r="AG249" s="163" t="s">
        <v>2250</v>
      </c>
      <c r="AH249" s="548">
        <v>0.97</v>
      </c>
      <c r="AI249" s="513" t="s">
        <v>2244</v>
      </c>
      <c r="AJ249" s="163" t="s">
        <v>2251</v>
      </c>
      <c r="AK249" s="973"/>
      <c r="AL249" s="768"/>
      <c r="AM249" s="768"/>
      <c r="AN249" s="769"/>
      <c r="AO249" s="769"/>
      <c r="AP249" s="997"/>
      <c r="AQ249" s="940"/>
      <c r="AR249" s="130"/>
      <c r="AS249" s="734"/>
      <c r="AT249" s="734"/>
      <c r="AU249" s="734"/>
      <c r="AV249" s="734"/>
      <c r="AW249" s="812"/>
      <c r="AX249" s="812"/>
      <c r="AY249" s="888"/>
      <c r="AZ249" s="891"/>
      <c r="BA249" s="747"/>
      <c r="BB249" s="812"/>
      <c r="BD249" s="1143"/>
      <c r="BE249" s="697"/>
      <c r="BF249" s="1145"/>
    </row>
    <row r="250" spans="2:77" ht="101.25">
      <c r="B250" s="1133"/>
      <c r="C250" s="706"/>
      <c r="D250" s="722"/>
      <c r="E250" s="936"/>
      <c r="F250" s="936"/>
      <c r="G250" s="936"/>
      <c r="H250" s="936"/>
      <c r="I250" s="936"/>
      <c r="J250" s="936"/>
      <c r="K250" s="936"/>
      <c r="L250" s="130"/>
      <c r="M250" s="1101"/>
      <c r="N250" s="1102"/>
      <c r="O250" s="63" t="s">
        <v>2252</v>
      </c>
      <c r="P250" s="89" t="s">
        <v>2253</v>
      </c>
      <c r="Q250" s="64">
        <v>0.06</v>
      </c>
      <c r="R250" s="2">
        <v>44211</v>
      </c>
      <c r="S250" s="2">
        <v>44379</v>
      </c>
      <c r="T250" s="64">
        <v>0.3</v>
      </c>
      <c r="U250" s="64">
        <v>0.8</v>
      </c>
      <c r="V250" s="64">
        <v>1</v>
      </c>
      <c r="W250" s="64">
        <v>1</v>
      </c>
      <c r="X250" s="130"/>
      <c r="Y250" s="178">
        <v>0.3</v>
      </c>
      <c r="Z250" s="66" t="s">
        <v>2254</v>
      </c>
      <c r="AA250" s="190" t="s">
        <v>2255</v>
      </c>
      <c r="AB250" s="554">
        <v>0.8</v>
      </c>
      <c r="AC250" s="66" t="s">
        <v>2256</v>
      </c>
      <c r="AD250" s="190" t="s">
        <v>2257</v>
      </c>
      <c r="AE250" s="185">
        <v>0.98</v>
      </c>
      <c r="AF250" s="70" t="s">
        <v>2258</v>
      </c>
      <c r="AG250" s="70" t="s">
        <v>2259</v>
      </c>
      <c r="AH250" s="548">
        <v>0.97</v>
      </c>
      <c r="AI250" s="513" t="s">
        <v>2244</v>
      </c>
      <c r="AJ250" s="70" t="s">
        <v>2260</v>
      </c>
      <c r="AK250" s="973"/>
      <c r="AL250" s="768"/>
      <c r="AM250" s="768"/>
      <c r="AN250" s="769"/>
      <c r="AO250" s="769"/>
      <c r="AP250" s="997"/>
      <c r="AQ250" s="940"/>
      <c r="AR250" s="130"/>
      <c r="AS250" s="734"/>
      <c r="AT250" s="734"/>
      <c r="AU250" s="734"/>
      <c r="AV250" s="734"/>
      <c r="AW250" s="811">
        <v>203383210</v>
      </c>
      <c r="AX250" s="811">
        <v>203383210</v>
      </c>
      <c r="AY250" s="888"/>
      <c r="AZ250" s="891"/>
      <c r="BA250" s="747"/>
      <c r="BB250" s="811" t="s">
        <v>2261</v>
      </c>
      <c r="BD250" s="1143"/>
      <c r="BE250" s="697"/>
      <c r="BF250" s="1145"/>
    </row>
    <row r="251" spans="2:77" ht="101.25">
      <c r="B251" s="1133"/>
      <c r="C251" s="706"/>
      <c r="D251" s="722"/>
      <c r="E251" s="936"/>
      <c r="F251" s="936"/>
      <c r="G251" s="936"/>
      <c r="H251" s="936"/>
      <c r="I251" s="936"/>
      <c r="J251" s="936"/>
      <c r="K251" s="936"/>
      <c r="L251" s="130"/>
      <c r="M251" s="1101"/>
      <c r="N251" s="1102"/>
      <c r="O251" s="63" t="s">
        <v>2262</v>
      </c>
      <c r="P251" s="89" t="s">
        <v>2263</v>
      </c>
      <c r="Q251" s="64">
        <v>0.2</v>
      </c>
      <c r="R251" s="2">
        <v>44211</v>
      </c>
      <c r="S251" s="2">
        <v>44428</v>
      </c>
      <c r="T251" s="64">
        <v>0.2</v>
      </c>
      <c r="U251" s="64">
        <v>0.4</v>
      </c>
      <c r="V251" s="64">
        <v>1</v>
      </c>
      <c r="W251" s="64">
        <v>1</v>
      </c>
      <c r="X251" s="130"/>
      <c r="Y251" s="178">
        <v>0.2</v>
      </c>
      <c r="Z251" s="66" t="s">
        <v>2264</v>
      </c>
      <c r="AA251" s="190" t="s">
        <v>2265</v>
      </c>
      <c r="AB251" s="554">
        <v>0.4</v>
      </c>
      <c r="AC251" s="66" t="s">
        <v>2266</v>
      </c>
      <c r="AD251" s="190" t="s">
        <v>2257</v>
      </c>
      <c r="AE251" s="185">
        <v>0.78</v>
      </c>
      <c r="AF251" s="70" t="s">
        <v>2267</v>
      </c>
      <c r="AG251" s="163" t="s">
        <v>2268</v>
      </c>
      <c r="AH251" s="548">
        <v>0.97</v>
      </c>
      <c r="AI251" s="513" t="s">
        <v>2244</v>
      </c>
      <c r="AJ251" s="163" t="s">
        <v>2268</v>
      </c>
      <c r="AK251" s="973"/>
      <c r="AL251" s="768"/>
      <c r="AM251" s="768"/>
      <c r="AN251" s="769"/>
      <c r="AO251" s="769"/>
      <c r="AP251" s="997"/>
      <c r="AQ251" s="940"/>
      <c r="AR251" s="130"/>
      <c r="AS251" s="734"/>
      <c r="AT251" s="734"/>
      <c r="AU251" s="734"/>
      <c r="AV251" s="734"/>
      <c r="AW251" s="851"/>
      <c r="AX251" s="851"/>
      <c r="AY251" s="888"/>
      <c r="AZ251" s="891"/>
      <c r="BA251" s="747"/>
      <c r="BB251" s="851"/>
      <c r="BD251" s="1143"/>
      <c r="BE251" s="697"/>
      <c r="BF251" s="1145"/>
    </row>
    <row r="252" spans="2:77" ht="81">
      <c r="B252" s="1133"/>
      <c r="C252" s="706"/>
      <c r="D252" s="722"/>
      <c r="E252" s="936"/>
      <c r="F252" s="936"/>
      <c r="G252" s="936"/>
      <c r="H252" s="936"/>
      <c r="I252" s="936"/>
      <c r="J252" s="936"/>
      <c r="K252" s="936"/>
      <c r="L252" s="130"/>
      <c r="M252" s="1101"/>
      <c r="N252" s="1102"/>
      <c r="O252" s="63" t="s">
        <v>2269</v>
      </c>
      <c r="P252" s="89" t="s">
        <v>2270</v>
      </c>
      <c r="Q252" s="64">
        <v>0.14000000000000001</v>
      </c>
      <c r="R252" s="2">
        <v>44211</v>
      </c>
      <c r="S252" s="2">
        <v>44560</v>
      </c>
      <c r="T252" s="64">
        <v>0.2</v>
      </c>
      <c r="U252" s="64">
        <v>0.5</v>
      </c>
      <c r="V252" s="64">
        <v>0.8</v>
      </c>
      <c r="W252" s="64">
        <v>1</v>
      </c>
      <c r="X252" s="130"/>
      <c r="Y252" s="178">
        <v>0.2</v>
      </c>
      <c r="Z252" s="66" t="s">
        <v>2271</v>
      </c>
      <c r="AA252" s="66" t="s">
        <v>2272</v>
      </c>
      <c r="AB252" s="554">
        <v>0.5</v>
      </c>
      <c r="AC252" s="66" t="s">
        <v>2273</v>
      </c>
      <c r="AD252" s="66" t="s">
        <v>2257</v>
      </c>
      <c r="AE252" s="185">
        <v>0.8</v>
      </c>
      <c r="AF252" s="70" t="s">
        <v>2274</v>
      </c>
      <c r="AG252" s="70" t="s">
        <v>2275</v>
      </c>
      <c r="AH252" s="185">
        <v>1</v>
      </c>
      <c r="AI252" s="70" t="s">
        <v>2276</v>
      </c>
      <c r="AJ252" s="70" t="s">
        <v>2275</v>
      </c>
      <c r="AK252" s="974"/>
      <c r="AL252" s="768"/>
      <c r="AM252" s="768"/>
      <c r="AN252" s="769"/>
      <c r="AO252" s="769"/>
      <c r="AP252" s="998"/>
      <c r="AQ252" s="941"/>
      <c r="AR252" s="130"/>
      <c r="AS252" s="734"/>
      <c r="AT252" s="734"/>
      <c r="AU252" s="734"/>
      <c r="AV252" s="734"/>
      <c r="AW252" s="812"/>
      <c r="AX252" s="812"/>
      <c r="AY252" s="889"/>
      <c r="AZ252" s="892"/>
      <c r="BA252" s="747"/>
      <c r="BB252" s="812"/>
      <c r="BD252" s="1143"/>
      <c r="BE252" s="697"/>
      <c r="BF252" s="1145"/>
    </row>
    <row r="253" spans="2:77" ht="60.75">
      <c r="B253" s="1133"/>
      <c r="C253" s="707" t="s">
        <v>2210</v>
      </c>
      <c r="D253" s="723" t="s">
        <v>2277</v>
      </c>
      <c r="E253" s="935" t="s">
        <v>361</v>
      </c>
      <c r="F253" s="935" t="s">
        <v>362</v>
      </c>
      <c r="G253" s="935" t="s">
        <v>2278</v>
      </c>
      <c r="H253" s="935" t="s">
        <v>61</v>
      </c>
      <c r="I253" s="935" t="s">
        <v>61</v>
      </c>
      <c r="J253" s="935" t="s">
        <v>761</v>
      </c>
      <c r="K253" s="935" t="s">
        <v>2279</v>
      </c>
      <c r="L253" s="130"/>
      <c r="M253" s="1099" t="s">
        <v>2280</v>
      </c>
      <c r="N253" s="1100" t="s">
        <v>2281</v>
      </c>
      <c r="O253" s="591" t="s">
        <v>2282</v>
      </c>
      <c r="P253" s="589" t="s">
        <v>2283</v>
      </c>
      <c r="Q253" s="67">
        <v>0.1</v>
      </c>
      <c r="R253" s="4">
        <v>44228</v>
      </c>
      <c r="S253" s="4">
        <v>44346</v>
      </c>
      <c r="T253" s="67">
        <v>0.6</v>
      </c>
      <c r="U253" s="67">
        <v>1</v>
      </c>
      <c r="V253" s="67">
        <v>1</v>
      </c>
      <c r="W253" s="67">
        <v>1</v>
      </c>
      <c r="X253" s="130"/>
      <c r="Y253" s="178">
        <v>0.6</v>
      </c>
      <c r="Z253" s="69" t="s">
        <v>2284</v>
      </c>
      <c r="AA253" s="69" t="s">
        <v>2285</v>
      </c>
      <c r="AB253" s="554">
        <v>1</v>
      </c>
      <c r="AC253" s="69" t="s">
        <v>2286</v>
      </c>
      <c r="AD253" s="69" t="s">
        <v>2287</v>
      </c>
      <c r="AE253" s="185">
        <v>1</v>
      </c>
      <c r="AF253" s="71" t="s">
        <v>73</v>
      </c>
      <c r="AG253" s="71" t="s">
        <v>61</v>
      </c>
      <c r="AH253" s="185">
        <v>1</v>
      </c>
      <c r="AI253" s="71" t="s">
        <v>73</v>
      </c>
      <c r="AJ253" s="71" t="s">
        <v>61</v>
      </c>
      <c r="AK253" s="972">
        <f>SUMPRODUCT(AH253:AH256,Q253:Q256)</f>
        <v>1</v>
      </c>
      <c r="AL253" s="788" t="s">
        <v>2288</v>
      </c>
      <c r="AM253" s="788" t="s">
        <v>2289</v>
      </c>
      <c r="AN253" s="874" t="s">
        <v>2290</v>
      </c>
      <c r="AO253" s="874" t="s">
        <v>2291</v>
      </c>
      <c r="AP253" s="993" t="str">
        <f t="shared" si="14"/>
        <v>Terminado</v>
      </c>
      <c r="AQ253" s="937" t="s">
        <v>76</v>
      </c>
      <c r="AR253" s="130"/>
      <c r="AS253" s="725">
        <v>288765784.45000005</v>
      </c>
      <c r="AT253" s="725">
        <v>288765784.45000005</v>
      </c>
      <c r="AU253" s="725">
        <v>288765784.45000005</v>
      </c>
      <c r="AV253" s="725">
        <v>142176800</v>
      </c>
      <c r="AW253" s="741">
        <v>126237467.15899999</v>
      </c>
      <c r="AX253" s="741">
        <v>125449414.889</v>
      </c>
      <c r="AY253" s="745" t="s">
        <v>2224</v>
      </c>
      <c r="AZ253" s="745" t="s">
        <v>2292</v>
      </c>
      <c r="BA253" s="745" t="s">
        <v>2293</v>
      </c>
      <c r="BB253" s="725" t="s">
        <v>2294</v>
      </c>
      <c r="BD253" s="1143" t="s">
        <v>2227</v>
      </c>
      <c r="BE253" s="693" t="s">
        <v>2228</v>
      </c>
      <c r="BF253" s="1145" t="s">
        <v>2295</v>
      </c>
    </row>
    <row r="254" spans="2:77" ht="162">
      <c r="B254" s="1133"/>
      <c r="C254" s="707"/>
      <c r="D254" s="723"/>
      <c r="E254" s="935"/>
      <c r="F254" s="935"/>
      <c r="G254" s="935"/>
      <c r="H254" s="935"/>
      <c r="I254" s="935"/>
      <c r="J254" s="935"/>
      <c r="K254" s="935"/>
      <c r="L254" s="130"/>
      <c r="M254" s="1099"/>
      <c r="N254" s="1100"/>
      <c r="O254" s="591" t="s">
        <v>2296</v>
      </c>
      <c r="P254" s="624" t="s">
        <v>2297</v>
      </c>
      <c r="Q254" s="67">
        <v>0.2</v>
      </c>
      <c r="R254" s="4">
        <v>44287</v>
      </c>
      <c r="S254" s="4">
        <v>44560</v>
      </c>
      <c r="T254" s="67">
        <v>0</v>
      </c>
      <c r="U254" s="67">
        <v>0.1</v>
      </c>
      <c r="V254" s="67">
        <v>0.5</v>
      </c>
      <c r="W254" s="67">
        <v>1</v>
      </c>
      <c r="X254" s="130"/>
      <c r="Y254" s="178">
        <v>0</v>
      </c>
      <c r="Z254" s="524" t="s">
        <v>86</v>
      </c>
      <c r="AA254" s="534" t="s">
        <v>61</v>
      </c>
      <c r="AB254" s="554">
        <v>0.1</v>
      </c>
      <c r="AC254" s="69" t="s">
        <v>2298</v>
      </c>
      <c r="AD254" s="69" t="s">
        <v>2299</v>
      </c>
      <c r="AE254" s="185">
        <v>0.35</v>
      </c>
      <c r="AF254" s="71" t="s">
        <v>2300</v>
      </c>
      <c r="AG254" s="71" t="s">
        <v>2301</v>
      </c>
      <c r="AH254" s="185">
        <v>1</v>
      </c>
      <c r="AI254" s="71" t="s">
        <v>2302</v>
      </c>
      <c r="AJ254" s="71" t="s">
        <v>2303</v>
      </c>
      <c r="AK254" s="973"/>
      <c r="AL254" s="788"/>
      <c r="AM254" s="788"/>
      <c r="AN254" s="874"/>
      <c r="AO254" s="874"/>
      <c r="AP254" s="994"/>
      <c r="AQ254" s="989"/>
      <c r="AR254" s="130"/>
      <c r="AS254" s="725"/>
      <c r="AT254" s="725"/>
      <c r="AU254" s="725"/>
      <c r="AV254" s="725"/>
      <c r="AW254" s="741"/>
      <c r="AX254" s="741"/>
      <c r="AY254" s="745"/>
      <c r="AZ254" s="745"/>
      <c r="BA254" s="745" t="s">
        <v>2304</v>
      </c>
      <c r="BB254" s="725"/>
      <c r="BD254" s="1143"/>
      <c r="BE254" s="693" t="s">
        <v>2305</v>
      </c>
      <c r="BF254" s="1145"/>
    </row>
    <row r="255" spans="2:77" ht="40.5">
      <c r="B255" s="1133"/>
      <c r="C255" s="707"/>
      <c r="D255" s="723"/>
      <c r="E255" s="935"/>
      <c r="F255" s="935"/>
      <c r="G255" s="935"/>
      <c r="H255" s="935"/>
      <c r="I255" s="935"/>
      <c r="J255" s="935"/>
      <c r="K255" s="935"/>
      <c r="L255" s="130"/>
      <c r="M255" s="1099"/>
      <c r="N255" s="1100"/>
      <c r="O255" s="591" t="s">
        <v>2306</v>
      </c>
      <c r="P255" s="624" t="s">
        <v>2307</v>
      </c>
      <c r="Q255" s="67">
        <v>0.6</v>
      </c>
      <c r="R255" s="4">
        <v>44378</v>
      </c>
      <c r="S255" s="4">
        <v>44560</v>
      </c>
      <c r="T255" s="67">
        <v>0</v>
      </c>
      <c r="U255" s="67">
        <v>0</v>
      </c>
      <c r="V255" s="67">
        <v>0.2</v>
      </c>
      <c r="W255" s="67">
        <v>1</v>
      </c>
      <c r="X255" s="130"/>
      <c r="Y255" s="178">
        <v>0</v>
      </c>
      <c r="Z255" s="524" t="s">
        <v>86</v>
      </c>
      <c r="AA255" s="534" t="s">
        <v>61</v>
      </c>
      <c r="AB255" s="554">
        <v>0</v>
      </c>
      <c r="AC255" s="524" t="s">
        <v>86</v>
      </c>
      <c r="AD255" s="524" t="s">
        <v>61</v>
      </c>
      <c r="AE255" s="185">
        <v>0.2</v>
      </c>
      <c r="AF255" s="71" t="s">
        <v>2308</v>
      </c>
      <c r="AG255" s="71" t="s">
        <v>2309</v>
      </c>
      <c r="AH255" s="185">
        <v>1</v>
      </c>
      <c r="AI255" s="71" t="s">
        <v>2310</v>
      </c>
      <c r="AJ255" s="71" t="s">
        <v>2309</v>
      </c>
      <c r="AK255" s="973"/>
      <c r="AL255" s="788"/>
      <c r="AM255" s="788"/>
      <c r="AN255" s="874"/>
      <c r="AO255" s="874"/>
      <c r="AP255" s="994"/>
      <c r="AQ255" s="989"/>
      <c r="AR255" s="130"/>
      <c r="AS255" s="725"/>
      <c r="AT255" s="725"/>
      <c r="AU255" s="725"/>
      <c r="AV255" s="725"/>
      <c r="AW255" s="741"/>
      <c r="AX255" s="741"/>
      <c r="AY255" s="745"/>
      <c r="AZ255" s="745"/>
      <c r="BA255" s="745" t="s">
        <v>2304</v>
      </c>
      <c r="BB255" s="725"/>
      <c r="BD255" s="1143"/>
      <c r="BE255" s="693" t="s">
        <v>2311</v>
      </c>
      <c r="BF255" s="1145"/>
    </row>
    <row r="256" spans="2:77" ht="121.5">
      <c r="B256" s="1133"/>
      <c r="C256" s="707"/>
      <c r="D256" s="723"/>
      <c r="E256" s="935"/>
      <c r="F256" s="935"/>
      <c r="G256" s="935"/>
      <c r="H256" s="935"/>
      <c r="I256" s="935"/>
      <c r="J256" s="935"/>
      <c r="K256" s="935"/>
      <c r="L256" s="130"/>
      <c r="M256" s="1099"/>
      <c r="N256" s="1100"/>
      <c r="O256" s="591" t="s">
        <v>2312</v>
      </c>
      <c r="P256" s="624" t="s">
        <v>2313</v>
      </c>
      <c r="Q256" s="67">
        <v>0.1</v>
      </c>
      <c r="R256" s="4">
        <v>44378</v>
      </c>
      <c r="S256" s="4">
        <v>44560</v>
      </c>
      <c r="T256" s="67">
        <v>0</v>
      </c>
      <c r="U256" s="67">
        <v>0</v>
      </c>
      <c r="V256" s="67">
        <v>0.2</v>
      </c>
      <c r="W256" s="67">
        <v>1</v>
      </c>
      <c r="X256" s="130"/>
      <c r="Y256" s="178">
        <v>0</v>
      </c>
      <c r="Z256" s="524" t="s">
        <v>86</v>
      </c>
      <c r="AA256" s="534" t="s">
        <v>61</v>
      </c>
      <c r="AB256" s="554">
        <v>0</v>
      </c>
      <c r="AC256" s="524" t="s">
        <v>86</v>
      </c>
      <c r="AD256" s="524" t="s">
        <v>61</v>
      </c>
      <c r="AE256" s="185">
        <v>0.2</v>
      </c>
      <c r="AF256" s="71" t="s">
        <v>2314</v>
      </c>
      <c r="AG256" s="71" t="s">
        <v>2315</v>
      </c>
      <c r="AH256" s="185">
        <v>1</v>
      </c>
      <c r="AI256" s="71" t="s">
        <v>2316</v>
      </c>
      <c r="AJ256" s="71" t="s">
        <v>2315</v>
      </c>
      <c r="AK256" s="974"/>
      <c r="AL256" s="788"/>
      <c r="AM256" s="788"/>
      <c r="AN256" s="874"/>
      <c r="AO256" s="874"/>
      <c r="AP256" s="995"/>
      <c r="AQ256" s="990"/>
      <c r="AR256" s="130"/>
      <c r="AS256" s="725"/>
      <c r="AT256" s="725"/>
      <c r="AU256" s="725"/>
      <c r="AV256" s="725"/>
      <c r="AW256" s="741"/>
      <c r="AX256" s="741"/>
      <c r="AY256" s="745"/>
      <c r="AZ256" s="745"/>
      <c r="BA256" s="745" t="s">
        <v>2304</v>
      </c>
      <c r="BB256" s="725"/>
      <c r="BD256" s="1143"/>
      <c r="BE256" s="693" t="s">
        <v>2317</v>
      </c>
      <c r="BF256" s="1145"/>
    </row>
    <row r="257" spans="2:58" ht="60.75">
      <c r="B257" s="1133"/>
      <c r="C257" s="706" t="s">
        <v>2210</v>
      </c>
      <c r="D257" s="722" t="s">
        <v>2318</v>
      </c>
      <c r="E257" s="936" t="s">
        <v>1396</v>
      </c>
      <c r="F257" s="936" t="s">
        <v>59</v>
      </c>
      <c r="G257" s="936" t="s">
        <v>2319</v>
      </c>
      <c r="H257" s="936" t="s">
        <v>61</v>
      </c>
      <c r="I257" s="936" t="s">
        <v>61</v>
      </c>
      <c r="J257" s="936" t="s">
        <v>364</v>
      </c>
      <c r="K257" s="936" t="s">
        <v>2279</v>
      </c>
      <c r="L257" s="130"/>
      <c r="M257" s="1101" t="s">
        <v>2320</v>
      </c>
      <c r="N257" s="1102" t="s">
        <v>141</v>
      </c>
      <c r="O257" s="63" t="s">
        <v>2321</v>
      </c>
      <c r="P257" s="89" t="s">
        <v>2322</v>
      </c>
      <c r="Q257" s="64">
        <v>0.1</v>
      </c>
      <c r="R257" s="2">
        <v>44228</v>
      </c>
      <c r="S257" s="2">
        <v>44346</v>
      </c>
      <c r="T257" s="64">
        <v>0.6</v>
      </c>
      <c r="U257" s="64">
        <v>1</v>
      </c>
      <c r="V257" s="64">
        <v>1</v>
      </c>
      <c r="W257" s="64">
        <v>1</v>
      </c>
      <c r="X257" s="130"/>
      <c r="Y257" s="178">
        <v>0.6</v>
      </c>
      <c r="Z257" s="66" t="s">
        <v>2323</v>
      </c>
      <c r="AA257" s="66" t="s">
        <v>2324</v>
      </c>
      <c r="AB257" s="554">
        <v>1</v>
      </c>
      <c r="AC257" s="66" t="s">
        <v>2325</v>
      </c>
      <c r="AD257" s="66" t="s">
        <v>2326</v>
      </c>
      <c r="AE257" s="185">
        <v>1</v>
      </c>
      <c r="AF257" s="70" t="s">
        <v>73</v>
      </c>
      <c r="AG257" s="70" t="s">
        <v>61</v>
      </c>
      <c r="AH257" s="185">
        <v>1</v>
      </c>
      <c r="AI257" s="70" t="s">
        <v>73</v>
      </c>
      <c r="AJ257" s="70" t="s">
        <v>61</v>
      </c>
      <c r="AK257" s="972">
        <f>SUMPRODUCT(AH257:AH260,Q257:Q260)</f>
        <v>1</v>
      </c>
      <c r="AL257" s="768" t="s">
        <v>2327</v>
      </c>
      <c r="AM257" s="768" t="s">
        <v>2328</v>
      </c>
      <c r="AN257" s="769" t="s">
        <v>2329</v>
      </c>
      <c r="AO257" s="769" t="s">
        <v>2330</v>
      </c>
      <c r="AP257" s="996" t="str">
        <f t="shared" si="14"/>
        <v>Terminado</v>
      </c>
      <c r="AQ257" s="939" t="s">
        <v>76</v>
      </c>
      <c r="AR257" s="130"/>
      <c r="AS257" s="734">
        <v>143121802</v>
      </c>
      <c r="AT257" s="734">
        <v>143121802</v>
      </c>
      <c r="AU257" s="734">
        <v>143121802</v>
      </c>
      <c r="AV257" s="734">
        <v>162746400</v>
      </c>
      <c r="AW257" s="734">
        <v>153089733.2385</v>
      </c>
      <c r="AX257" s="728">
        <v>148800964.02849999</v>
      </c>
      <c r="AY257" s="868" t="s">
        <v>2224</v>
      </c>
      <c r="AZ257" s="859" t="s">
        <v>2225</v>
      </c>
      <c r="BA257" s="747" t="s">
        <v>192</v>
      </c>
      <c r="BB257" s="869" t="s">
        <v>2226</v>
      </c>
      <c r="BD257" s="1143" t="s">
        <v>2227</v>
      </c>
      <c r="BE257" s="693" t="s">
        <v>2228</v>
      </c>
      <c r="BF257" s="1145" t="s">
        <v>2331</v>
      </c>
    </row>
    <row r="258" spans="2:58" ht="60.75">
      <c r="B258" s="1133"/>
      <c r="C258" s="706"/>
      <c r="D258" s="722"/>
      <c r="E258" s="936"/>
      <c r="F258" s="936"/>
      <c r="G258" s="936"/>
      <c r="H258" s="936"/>
      <c r="I258" s="936"/>
      <c r="J258" s="936"/>
      <c r="K258" s="936"/>
      <c r="L258" s="130"/>
      <c r="M258" s="1101"/>
      <c r="N258" s="1102"/>
      <c r="O258" s="63" t="s">
        <v>2332</v>
      </c>
      <c r="P258" s="89" t="s">
        <v>2333</v>
      </c>
      <c r="Q258" s="64">
        <v>0.2</v>
      </c>
      <c r="R258" s="2">
        <v>44228</v>
      </c>
      <c r="S258" s="2">
        <v>44438</v>
      </c>
      <c r="T258" s="64">
        <v>0.5</v>
      </c>
      <c r="U258" s="64">
        <v>0.8</v>
      </c>
      <c r="V258" s="64">
        <v>1</v>
      </c>
      <c r="W258" s="64">
        <v>1</v>
      </c>
      <c r="X258" s="130"/>
      <c r="Y258" s="178">
        <v>0.5</v>
      </c>
      <c r="Z258" s="66" t="s">
        <v>2334</v>
      </c>
      <c r="AA258" s="66" t="s">
        <v>2324</v>
      </c>
      <c r="AB258" s="554">
        <v>0.8</v>
      </c>
      <c r="AC258" s="66" t="s">
        <v>2335</v>
      </c>
      <c r="AD258" s="66" t="s">
        <v>2326</v>
      </c>
      <c r="AE258" s="185">
        <v>1</v>
      </c>
      <c r="AF258" s="70" t="s">
        <v>2336</v>
      </c>
      <c r="AG258" s="70" t="s">
        <v>2337</v>
      </c>
      <c r="AH258" s="185">
        <v>1</v>
      </c>
      <c r="AI258" s="70" t="s">
        <v>2336</v>
      </c>
      <c r="AJ258" s="70" t="s">
        <v>2337</v>
      </c>
      <c r="AK258" s="973"/>
      <c r="AL258" s="768"/>
      <c r="AM258" s="768"/>
      <c r="AN258" s="769"/>
      <c r="AO258" s="769"/>
      <c r="AP258" s="997"/>
      <c r="AQ258" s="991"/>
      <c r="AR258" s="130"/>
      <c r="AS258" s="734"/>
      <c r="AT258" s="734"/>
      <c r="AU258" s="734"/>
      <c r="AV258" s="734"/>
      <c r="AW258" s="734"/>
      <c r="AX258" s="728"/>
      <c r="AY258" s="868"/>
      <c r="AZ258" s="859"/>
      <c r="BA258" s="747"/>
      <c r="BB258" s="869"/>
      <c r="BD258" s="1143"/>
      <c r="BE258" s="693" t="s">
        <v>2338</v>
      </c>
      <c r="BF258" s="1145"/>
    </row>
    <row r="259" spans="2:58" ht="101.25">
      <c r="B259" s="1133"/>
      <c r="C259" s="706"/>
      <c r="D259" s="722"/>
      <c r="E259" s="936"/>
      <c r="F259" s="936"/>
      <c r="G259" s="936"/>
      <c r="H259" s="936"/>
      <c r="I259" s="936"/>
      <c r="J259" s="936"/>
      <c r="K259" s="936"/>
      <c r="L259" s="130"/>
      <c r="M259" s="1101"/>
      <c r="N259" s="1102"/>
      <c r="O259" s="63" t="s">
        <v>2339</v>
      </c>
      <c r="P259" s="89" t="s">
        <v>2340</v>
      </c>
      <c r="Q259" s="64">
        <v>0.6</v>
      </c>
      <c r="R259" s="2">
        <v>44378</v>
      </c>
      <c r="S259" s="2">
        <v>44560</v>
      </c>
      <c r="T259" s="64">
        <v>0</v>
      </c>
      <c r="U259" s="64">
        <v>0</v>
      </c>
      <c r="V259" s="64">
        <v>0.2</v>
      </c>
      <c r="W259" s="64">
        <v>1</v>
      </c>
      <c r="X259" s="130"/>
      <c r="Y259" s="178">
        <v>0</v>
      </c>
      <c r="Z259" s="523" t="s">
        <v>86</v>
      </c>
      <c r="AA259" s="66" t="s">
        <v>61</v>
      </c>
      <c r="AB259" s="554">
        <v>0</v>
      </c>
      <c r="AC259" s="523" t="s">
        <v>86</v>
      </c>
      <c r="AD259" s="66" t="s">
        <v>61</v>
      </c>
      <c r="AE259" s="185">
        <v>0.2</v>
      </c>
      <c r="AF259" s="70" t="s">
        <v>2341</v>
      </c>
      <c r="AG259" s="70" t="s">
        <v>2342</v>
      </c>
      <c r="AH259" s="185">
        <v>1</v>
      </c>
      <c r="AI259" s="70" t="s">
        <v>2343</v>
      </c>
      <c r="AJ259" s="70" t="s">
        <v>2344</v>
      </c>
      <c r="AK259" s="973"/>
      <c r="AL259" s="768"/>
      <c r="AM259" s="768"/>
      <c r="AN259" s="769"/>
      <c r="AO259" s="769"/>
      <c r="AP259" s="997"/>
      <c r="AQ259" s="991"/>
      <c r="AR259" s="130"/>
      <c r="AS259" s="734"/>
      <c r="AT259" s="734"/>
      <c r="AU259" s="734"/>
      <c r="AV259" s="734"/>
      <c r="AW259" s="734"/>
      <c r="AX259" s="728"/>
      <c r="AY259" s="868"/>
      <c r="AZ259" s="859"/>
      <c r="BA259" s="747"/>
      <c r="BB259" s="869"/>
      <c r="BD259" s="1143"/>
      <c r="BE259" s="693" t="s">
        <v>2345</v>
      </c>
      <c r="BF259" s="1145"/>
    </row>
    <row r="260" spans="2:58" ht="141.75">
      <c r="B260" s="1133"/>
      <c r="C260" s="706"/>
      <c r="D260" s="722"/>
      <c r="E260" s="936"/>
      <c r="F260" s="936"/>
      <c r="G260" s="936"/>
      <c r="H260" s="936"/>
      <c r="I260" s="936"/>
      <c r="J260" s="936"/>
      <c r="K260" s="936"/>
      <c r="L260" s="130"/>
      <c r="M260" s="1101"/>
      <c r="N260" s="1102"/>
      <c r="O260" s="63" t="s">
        <v>2346</v>
      </c>
      <c r="P260" s="89" t="s">
        <v>2347</v>
      </c>
      <c r="Q260" s="64">
        <v>0.1</v>
      </c>
      <c r="R260" s="2">
        <v>44378</v>
      </c>
      <c r="S260" s="2">
        <v>44560</v>
      </c>
      <c r="T260" s="64">
        <v>0</v>
      </c>
      <c r="U260" s="64">
        <v>0</v>
      </c>
      <c r="V260" s="64">
        <v>0.2</v>
      </c>
      <c r="W260" s="64">
        <v>1</v>
      </c>
      <c r="X260" s="130"/>
      <c r="Y260" s="178">
        <v>0</v>
      </c>
      <c r="Z260" s="523" t="s">
        <v>86</v>
      </c>
      <c r="AA260" s="66" t="s">
        <v>61</v>
      </c>
      <c r="AB260" s="554">
        <v>0</v>
      </c>
      <c r="AC260" s="523" t="s">
        <v>86</v>
      </c>
      <c r="AD260" s="66" t="s">
        <v>61</v>
      </c>
      <c r="AE260" s="185">
        <v>0.2</v>
      </c>
      <c r="AF260" s="70" t="s">
        <v>2348</v>
      </c>
      <c r="AG260" s="70" t="s">
        <v>2349</v>
      </c>
      <c r="AH260" s="185">
        <v>1</v>
      </c>
      <c r="AI260" s="70" t="s">
        <v>2348</v>
      </c>
      <c r="AJ260" s="70" t="s">
        <v>2349</v>
      </c>
      <c r="AK260" s="974"/>
      <c r="AL260" s="768"/>
      <c r="AM260" s="768"/>
      <c r="AN260" s="769"/>
      <c r="AO260" s="769"/>
      <c r="AP260" s="998"/>
      <c r="AQ260" s="988"/>
      <c r="AR260" s="130"/>
      <c r="AS260" s="734"/>
      <c r="AT260" s="734"/>
      <c r="AU260" s="734"/>
      <c r="AV260" s="734"/>
      <c r="AW260" s="734"/>
      <c r="AX260" s="728"/>
      <c r="AY260" s="868"/>
      <c r="AZ260" s="859"/>
      <c r="BA260" s="747"/>
      <c r="BB260" s="869"/>
      <c r="BD260" s="1143"/>
      <c r="BE260" s="613" t="s">
        <v>2350</v>
      </c>
      <c r="BF260" s="1145"/>
    </row>
    <row r="261" spans="2:58" ht="60.75">
      <c r="B261" s="1133"/>
      <c r="C261" s="707" t="s">
        <v>2210</v>
      </c>
      <c r="D261" s="723" t="s">
        <v>2351</v>
      </c>
      <c r="E261" s="935" t="s">
        <v>2352</v>
      </c>
      <c r="F261" s="935" t="s">
        <v>362</v>
      </c>
      <c r="G261" s="935" t="s">
        <v>2353</v>
      </c>
      <c r="H261" s="935" t="s">
        <v>61</v>
      </c>
      <c r="I261" s="935" t="s">
        <v>61</v>
      </c>
      <c r="J261" s="935" t="s">
        <v>62</v>
      </c>
      <c r="K261" s="935" t="s">
        <v>111</v>
      </c>
      <c r="L261" s="130"/>
      <c r="M261" s="1099" t="s">
        <v>2354</v>
      </c>
      <c r="N261" s="1100" t="s">
        <v>2355</v>
      </c>
      <c r="O261" s="591" t="s">
        <v>2356</v>
      </c>
      <c r="P261" s="589" t="s">
        <v>2357</v>
      </c>
      <c r="Q261" s="67">
        <v>0.15</v>
      </c>
      <c r="R261" s="4">
        <v>44200</v>
      </c>
      <c r="S261" s="4">
        <v>44560</v>
      </c>
      <c r="T261" s="67">
        <v>0.2</v>
      </c>
      <c r="U261" s="67">
        <v>0.4</v>
      </c>
      <c r="V261" s="67">
        <v>0.65</v>
      </c>
      <c r="W261" s="67">
        <v>1</v>
      </c>
      <c r="X261" s="130"/>
      <c r="Y261" s="178">
        <v>0</v>
      </c>
      <c r="Z261" s="524" t="s">
        <v>2358</v>
      </c>
      <c r="AA261" s="534" t="s">
        <v>61</v>
      </c>
      <c r="AB261" s="554">
        <v>0</v>
      </c>
      <c r="AC261" s="69" t="s">
        <v>2359</v>
      </c>
      <c r="AD261" s="524" t="s">
        <v>61</v>
      </c>
      <c r="AE261" s="185">
        <v>0.5</v>
      </c>
      <c r="AF261" s="71" t="s">
        <v>2360</v>
      </c>
      <c r="AG261" s="71" t="s">
        <v>2361</v>
      </c>
      <c r="AH261" s="558">
        <v>0.9</v>
      </c>
      <c r="AI261" s="71" t="s">
        <v>2362</v>
      </c>
      <c r="AJ261" s="71" t="s">
        <v>2363</v>
      </c>
      <c r="AK261" s="972">
        <f>SUMPRODUCT(AH261:AH267,Q261:Q267)</f>
        <v>0.9850000000000001</v>
      </c>
      <c r="AL261" s="788" t="s">
        <v>2364</v>
      </c>
      <c r="AM261" s="788" t="s">
        <v>2365</v>
      </c>
      <c r="AN261" s="874" t="s">
        <v>2366</v>
      </c>
      <c r="AO261" s="874" t="s">
        <v>2367</v>
      </c>
      <c r="AP261" s="993" t="str">
        <f t="shared" si="14"/>
        <v>En gestión</v>
      </c>
      <c r="AQ261" s="937" t="s">
        <v>2368</v>
      </c>
      <c r="AR261" s="130"/>
      <c r="AS261" s="725">
        <v>389067102</v>
      </c>
      <c r="AT261" s="725">
        <v>389067102</v>
      </c>
      <c r="AU261" s="725">
        <v>389067102</v>
      </c>
      <c r="AV261" s="725">
        <v>83854320</v>
      </c>
      <c r="AW261" s="725">
        <v>107603709.8032774</v>
      </c>
      <c r="AX261" s="725">
        <v>103147619.1161</v>
      </c>
      <c r="AY261" s="745" t="s">
        <v>2224</v>
      </c>
      <c r="AZ261" s="745" t="s">
        <v>2369</v>
      </c>
      <c r="BA261" s="745" t="s">
        <v>2370</v>
      </c>
      <c r="BB261" s="886" t="s">
        <v>2371</v>
      </c>
      <c r="BD261" s="1143" t="s">
        <v>2227</v>
      </c>
      <c r="BE261" s="613" t="s">
        <v>2372</v>
      </c>
      <c r="BF261" s="1145" t="s">
        <v>2373</v>
      </c>
    </row>
    <row r="262" spans="2:58" ht="202.5">
      <c r="B262" s="1133"/>
      <c r="C262" s="707"/>
      <c r="D262" s="723"/>
      <c r="E262" s="935"/>
      <c r="F262" s="935"/>
      <c r="G262" s="935"/>
      <c r="H262" s="935"/>
      <c r="I262" s="935"/>
      <c r="J262" s="935"/>
      <c r="K262" s="935"/>
      <c r="L262" s="130"/>
      <c r="M262" s="1099"/>
      <c r="N262" s="1100"/>
      <c r="O262" s="591" t="s">
        <v>2374</v>
      </c>
      <c r="P262" s="589" t="s">
        <v>2375</v>
      </c>
      <c r="Q262" s="67">
        <v>0.15</v>
      </c>
      <c r="R262" s="4">
        <v>44200</v>
      </c>
      <c r="S262" s="4">
        <v>44560</v>
      </c>
      <c r="T262" s="67">
        <v>0.2</v>
      </c>
      <c r="U262" s="67">
        <v>0.4</v>
      </c>
      <c r="V262" s="67">
        <v>0.65</v>
      </c>
      <c r="W262" s="67">
        <v>1</v>
      </c>
      <c r="X262" s="130"/>
      <c r="Y262" s="178">
        <v>0</v>
      </c>
      <c r="Z262" s="524" t="s">
        <v>2358</v>
      </c>
      <c r="AA262" s="534" t="s">
        <v>61</v>
      </c>
      <c r="AB262" s="554">
        <v>0.45</v>
      </c>
      <c r="AC262" s="69" t="s">
        <v>2376</v>
      </c>
      <c r="AD262" s="69" t="s">
        <v>2377</v>
      </c>
      <c r="AE262" s="185">
        <v>0.65</v>
      </c>
      <c r="AF262" s="71" t="s">
        <v>2378</v>
      </c>
      <c r="AG262" s="71" t="s">
        <v>2379</v>
      </c>
      <c r="AH262" s="559">
        <v>1</v>
      </c>
      <c r="AI262" s="71" t="s">
        <v>2380</v>
      </c>
      <c r="AJ262" s="71" t="s">
        <v>2381</v>
      </c>
      <c r="AK262" s="973"/>
      <c r="AL262" s="788"/>
      <c r="AM262" s="788"/>
      <c r="AN262" s="874"/>
      <c r="AO262" s="874"/>
      <c r="AP262" s="994"/>
      <c r="AQ262" s="942"/>
      <c r="AR262" s="130"/>
      <c r="AS262" s="725"/>
      <c r="AT262" s="725"/>
      <c r="AU262" s="725"/>
      <c r="AV262" s="725"/>
      <c r="AW262" s="725"/>
      <c r="AX262" s="725"/>
      <c r="AY262" s="745"/>
      <c r="AZ262" s="745"/>
      <c r="BA262" s="745"/>
      <c r="BB262" s="731"/>
      <c r="BD262" s="1143"/>
      <c r="BE262" s="613" t="s">
        <v>2382</v>
      </c>
      <c r="BF262" s="1145"/>
    </row>
    <row r="263" spans="2:58" ht="81">
      <c r="B263" s="1133"/>
      <c r="C263" s="707"/>
      <c r="D263" s="723"/>
      <c r="E263" s="935"/>
      <c r="F263" s="935"/>
      <c r="G263" s="935"/>
      <c r="H263" s="935"/>
      <c r="I263" s="935"/>
      <c r="J263" s="935"/>
      <c r="K263" s="935"/>
      <c r="L263" s="130"/>
      <c r="M263" s="1099"/>
      <c r="N263" s="1100"/>
      <c r="O263" s="591" t="s">
        <v>2383</v>
      </c>
      <c r="P263" s="589" t="s">
        <v>2384</v>
      </c>
      <c r="Q263" s="67">
        <v>0.15</v>
      </c>
      <c r="R263" s="4">
        <v>44200</v>
      </c>
      <c r="S263" s="4">
        <v>44560</v>
      </c>
      <c r="T263" s="67">
        <v>0.2</v>
      </c>
      <c r="U263" s="67">
        <v>0.4</v>
      </c>
      <c r="V263" s="67">
        <v>0.65</v>
      </c>
      <c r="W263" s="67">
        <v>1</v>
      </c>
      <c r="X263" s="130"/>
      <c r="Y263" s="178">
        <v>0</v>
      </c>
      <c r="Z263" s="524" t="s">
        <v>2358</v>
      </c>
      <c r="AA263" s="534" t="s">
        <v>61</v>
      </c>
      <c r="AB263" s="554">
        <v>0.45</v>
      </c>
      <c r="AC263" s="69" t="s">
        <v>2385</v>
      </c>
      <c r="AD263" s="524" t="s">
        <v>2386</v>
      </c>
      <c r="AE263" s="185">
        <v>0.65</v>
      </c>
      <c r="AF263" s="71" t="s">
        <v>2387</v>
      </c>
      <c r="AG263" s="71" t="s">
        <v>2388</v>
      </c>
      <c r="AH263" s="559">
        <v>1</v>
      </c>
      <c r="AI263" s="71" t="s">
        <v>2389</v>
      </c>
      <c r="AJ263" s="71" t="s">
        <v>2390</v>
      </c>
      <c r="AK263" s="973"/>
      <c r="AL263" s="788"/>
      <c r="AM263" s="788"/>
      <c r="AN263" s="874"/>
      <c r="AO263" s="874"/>
      <c r="AP263" s="994"/>
      <c r="AQ263" s="942"/>
      <c r="AR263" s="130"/>
      <c r="AS263" s="725"/>
      <c r="AT263" s="725"/>
      <c r="AU263" s="725"/>
      <c r="AV263" s="725"/>
      <c r="AW263" s="725"/>
      <c r="AX263" s="725"/>
      <c r="AY263" s="745"/>
      <c r="AZ263" s="745"/>
      <c r="BA263" s="745"/>
      <c r="BB263" s="731"/>
      <c r="BD263" s="1143"/>
      <c r="BE263" s="613" t="s">
        <v>2391</v>
      </c>
      <c r="BF263" s="1145"/>
    </row>
    <row r="264" spans="2:58" ht="101.25">
      <c r="B264" s="1133"/>
      <c r="C264" s="707"/>
      <c r="D264" s="723"/>
      <c r="E264" s="935"/>
      <c r="F264" s="935"/>
      <c r="G264" s="935"/>
      <c r="H264" s="935"/>
      <c r="I264" s="935"/>
      <c r="J264" s="935"/>
      <c r="K264" s="935"/>
      <c r="L264" s="130"/>
      <c r="M264" s="1099"/>
      <c r="N264" s="1100"/>
      <c r="O264" s="591" t="s">
        <v>2392</v>
      </c>
      <c r="P264" s="589" t="s">
        <v>2393</v>
      </c>
      <c r="Q264" s="67">
        <v>0.15</v>
      </c>
      <c r="R264" s="4">
        <v>44200</v>
      </c>
      <c r="S264" s="4">
        <v>44560</v>
      </c>
      <c r="T264" s="67">
        <v>0.2</v>
      </c>
      <c r="U264" s="67">
        <v>0.4</v>
      </c>
      <c r="V264" s="67">
        <v>0.65</v>
      </c>
      <c r="W264" s="67">
        <v>1</v>
      </c>
      <c r="X264" s="130"/>
      <c r="Y264" s="178">
        <v>0</v>
      </c>
      <c r="Z264" s="524" t="s">
        <v>2358</v>
      </c>
      <c r="AA264" s="534" t="s">
        <v>61</v>
      </c>
      <c r="AB264" s="554">
        <v>0.4</v>
      </c>
      <c r="AC264" s="69" t="s">
        <v>2394</v>
      </c>
      <c r="AD264" s="524" t="s">
        <v>2395</v>
      </c>
      <c r="AE264" s="185">
        <v>0.65</v>
      </c>
      <c r="AF264" s="71" t="s">
        <v>2396</v>
      </c>
      <c r="AG264" s="71" t="s">
        <v>2397</v>
      </c>
      <c r="AH264" s="559">
        <v>1</v>
      </c>
      <c r="AI264" s="71" t="s">
        <v>2398</v>
      </c>
      <c r="AJ264" s="71" t="s">
        <v>2399</v>
      </c>
      <c r="AK264" s="973"/>
      <c r="AL264" s="788"/>
      <c r="AM264" s="788"/>
      <c r="AN264" s="874"/>
      <c r="AO264" s="874"/>
      <c r="AP264" s="994"/>
      <c r="AQ264" s="942"/>
      <c r="AR264" s="130"/>
      <c r="AS264" s="725"/>
      <c r="AT264" s="725"/>
      <c r="AU264" s="725"/>
      <c r="AV264" s="725"/>
      <c r="AW264" s="725"/>
      <c r="AX264" s="725"/>
      <c r="AY264" s="745"/>
      <c r="AZ264" s="745"/>
      <c r="BA264" s="745"/>
      <c r="BB264" s="731"/>
      <c r="BD264" s="1143"/>
      <c r="BE264" s="613" t="s">
        <v>2400</v>
      </c>
      <c r="BF264" s="1145"/>
    </row>
    <row r="265" spans="2:58" ht="60.75">
      <c r="B265" s="1133"/>
      <c r="C265" s="707"/>
      <c r="D265" s="723"/>
      <c r="E265" s="935"/>
      <c r="F265" s="935"/>
      <c r="G265" s="935"/>
      <c r="H265" s="935"/>
      <c r="I265" s="935"/>
      <c r="J265" s="935"/>
      <c r="K265" s="935"/>
      <c r="L265" s="130"/>
      <c r="M265" s="1099"/>
      <c r="N265" s="1100"/>
      <c r="O265" s="591" t="s">
        <v>2401</v>
      </c>
      <c r="P265" s="589" t="s">
        <v>2402</v>
      </c>
      <c r="Q265" s="67">
        <v>0.15</v>
      </c>
      <c r="R265" s="4">
        <v>44200</v>
      </c>
      <c r="S265" s="4">
        <v>44560</v>
      </c>
      <c r="T265" s="67">
        <v>0.25</v>
      </c>
      <c r="U265" s="67">
        <v>0.5</v>
      </c>
      <c r="V265" s="67">
        <v>0.75</v>
      </c>
      <c r="W265" s="67">
        <v>1</v>
      </c>
      <c r="X265" s="130"/>
      <c r="Y265" s="178">
        <v>0</v>
      </c>
      <c r="Z265" s="524" t="s">
        <v>2358</v>
      </c>
      <c r="AA265" s="534" t="s">
        <v>61</v>
      </c>
      <c r="AB265" s="554">
        <v>0.3</v>
      </c>
      <c r="AC265" s="69" t="s">
        <v>2403</v>
      </c>
      <c r="AD265" s="69" t="s">
        <v>2404</v>
      </c>
      <c r="AE265" s="185">
        <v>0.5</v>
      </c>
      <c r="AF265" s="71" t="s">
        <v>2405</v>
      </c>
      <c r="AG265" s="71" t="s">
        <v>2404</v>
      </c>
      <c r="AH265" s="559">
        <v>1</v>
      </c>
      <c r="AI265" s="71" t="s">
        <v>2406</v>
      </c>
      <c r="AJ265" s="71" t="s">
        <v>2407</v>
      </c>
      <c r="AK265" s="973"/>
      <c r="AL265" s="788"/>
      <c r="AM265" s="788"/>
      <c r="AN265" s="874"/>
      <c r="AO265" s="874"/>
      <c r="AP265" s="994"/>
      <c r="AQ265" s="942"/>
      <c r="AR265" s="130"/>
      <c r="AS265" s="725"/>
      <c r="AT265" s="725"/>
      <c r="AU265" s="725"/>
      <c r="AV265" s="725">
        <v>45226726.399999999</v>
      </c>
      <c r="AW265" s="725">
        <v>48383210.240000002</v>
      </c>
      <c r="AX265" s="725">
        <v>48383210.240000002</v>
      </c>
      <c r="AY265" s="745"/>
      <c r="AZ265" s="745" t="s">
        <v>2225</v>
      </c>
      <c r="BA265" s="745" t="s">
        <v>192</v>
      </c>
      <c r="BB265" s="886" t="s">
        <v>2261</v>
      </c>
      <c r="BD265" s="1143"/>
      <c r="BE265" s="613" t="s">
        <v>2408</v>
      </c>
      <c r="BF265" s="1145"/>
    </row>
    <row r="266" spans="2:58" ht="81">
      <c r="B266" s="1133"/>
      <c r="C266" s="707"/>
      <c r="D266" s="723"/>
      <c r="E266" s="935"/>
      <c r="F266" s="935"/>
      <c r="G266" s="935"/>
      <c r="H266" s="935"/>
      <c r="I266" s="935"/>
      <c r="J266" s="935"/>
      <c r="K266" s="935"/>
      <c r="L266" s="130"/>
      <c r="M266" s="1099"/>
      <c r="N266" s="1100"/>
      <c r="O266" s="591" t="s">
        <v>2409</v>
      </c>
      <c r="P266" s="589" t="s">
        <v>2410</v>
      </c>
      <c r="Q266" s="67">
        <v>0.15</v>
      </c>
      <c r="R266" s="4">
        <v>44200</v>
      </c>
      <c r="S266" s="4">
        <v>44560</v>
      </c>
      <c r="T266" s="67">
        <v>0.25</v>
      </c>
      <c r="U266" s="67">
        <v>0.5</v>
      </c>
      <c r="V266" s="67">
        <v>0.75</v>
      </c>
      <c r="W266" s="67">
        <v>1</v>
      </c>
      <c r="X266" s="130"/>
      <c r="Y266" s="178">
        <v>0</v>
      </c>
      <c r="Z266" s="524" t="s">
        <v>2358</v>
      </c>
      <c r="AA266" s="534" t="s">
        <v>61</v>
      </c>
      <c r="AB266" s="554">
        <v>0.5</v>
      </c>
      <c r="AC266" s="69" t="s">
        <v>2411</v>
      </c>
      <c r="AD266" s="524" t="s">
        <v>2412</v>
      </c>
      <c r="AE266" s="185">
        <v>0.75</v>
      </c>
      <c r="AF266" s="71" t="s">
        <v>2413</v>
      </c>
      <c r="AG266" s="71" t="s">
        <v>2414</v>
      </c>
      <c r="AH266" s="559">
        <v>1</v>
      </c>
      <c r="AI266" s="71" t="s">
        <v>2415</v>
      </c>
      <c r="AJ266" s="71" t="s">
        <v>2416</v>
      </c>
      <c r="AK266" s="973"/>
      <c r="AL266" s="788"/>
      <c r="AM266" s="788"/>
      <c r="AN266" s="874"/>
      <c r="AO266" s="874"/>
      <c r="AP266" s="994"/>
      <c r="AQ266" s="942"/>
      <c r="AR266" s="130"/>
      <c r="AS266" s="725"/>
      <c r="AT266" s="725"/>
      <c r="AU266" s="725"/>
      <c r="AV266" s="725"/>
      <c r="AW266" s="725"/>
      <c r="AX266" s="725"/>
      <c r="AY266" s="745"/>
      <c r="AZ266" s="745"/>
      <c r="BA266" s="745"/>
      <c r="BB266" s="731"/>
      <c r="BD266" s="1143"/>
      <c r="BE266" s="613" t="s">
        <v>2417</v>
      </c>
      <c r="BF266" s="1145"/>
    </row>
    <row r="267" spans="2:58" ht="182.25">
      <c r="B267" s="1133"/>
      <c r="C267" s="707"/>
      <c r="D267" s="723"/>
      <c r="E267" s="935"/>
      <c r="F267" s="935"/>
      <c r="G267" s="935"/>
      <c r="H267" s="935"/>
      <c r="I267" s="935"/>
      <c r="J267" s="935"/>
      <c r="K267" s="935"/>
      <c r="L267" s="130"/>
      <c r="M267" s="1099"/>
      <c r="N267" s="1100"/>
      <c r="O267" s="591" t="s">
        <v>2418</v>
      </c>
      <c r="P267" s="589" t="s">
        <v>2419</v>
      </c>
      <c r="Q267" s="67">
        <v>0.1</v>
      </c>
      <c r="R267" s="4">
        <v>43876</v>
      </c>
      <c r="S267" s="4">
        <v>44560</v>
      </c>
      <c r="T267" s="67">
        <v>0</v>
      </c>
      <c r="U267" s="67">
        <v>0</v>
      </c>
      <c r="V267" s="67">
        <v>0.5</v>
      </c>
      <c r="W267" s="67">
        <v>1</v>
      </c>
      <c r="X267" s="130"/>
      <c r="Y267" s="178">
        <v>0</v>
      </c>
      <c r="Z267" s="69" t="s">
        <v>2420</v>
      </c>
      <c r="AA267" s="534" t="s">
        <v>61</v>
      </c>
      <c r="AB267" s="554">
        <v>0</v>
      </c>
      <c r="AC267" s="69" t="s">
        <v>118</v>
      </c>
      <c r="AD267" s="524" t="s">
        <v>61</v>
      </c>
      <c r="AE267" s="185">
        <v>0.5</v>
      </c>
      <c r="AF267" s="71" t="s">
        <v>2421</v>
      </c>
      <c r="AG267" s="71" t="s">
        <v>2422</v>
      </c>
      <c r="AH267" s="559">
        <v>1</v>
      </c>
      <c r="AI267" s="71" t="s">
        <v>2423</v>
      </c>
      <c r="AJ267" s="71" t="s">
        <v>2424</v>
      </c>
      <c r="AK267" s="974"/>
      <c r="AL267" s="788"/>
      <c r="AM267" s="788"/>
      <c r="AN267" s="874"/>
      <c r="AO267" s="874"/>
      <c r="AP267" s="995"/>
      <c r="AQ267" s="938"/>
      <c r="AR267" s="130"/>
      <c r="AS267" s="725"/>
      <c r="AT267" s="725"/>
      <c r="AU267" s="725"/>
      <c r="AV267" s="725"/>
      <c r="AW267" s="725"/>
      <c r="AX267" s="725"/>
      <c r="AY267" s="745"/>
      <c r="AZ267" s="745"/>
      <c r="BA267" s="745"/>
      <c r="BB267" s="731"/>
      <c r="BD267" s="1143"/>
      <c r="BE267" s="613" t="s">
        <v>2425</v>
      </c>
      <c r="BF267" s="1145"/>
    </row>
    <row r="268" spans="2:58" ht="40.5">
      <c r="B268" s="1133"/>
      <c r="C268" s="706" t="s">
        <v>2210</v>
      </c>
      <c r="D268" s="722" t="s">
        <v>2426</v>
      </c>
      <c r="E268" s="936" t="s">
        <v>545</v>
      </c>
      <c r="F268" s="936" t="s">
        <v>59</v>
      </c>
      <c r="G268" s="936" t="s">
        <v>2427</v>
      </c>
      <c r="H268" s="936" t="s">
        <v>61</v>
      </c>
      <c r="I268" s="936" t="s">
        <v>61</v>
      </c>
      <c r="J268" s="936" t="s">
        <v>62</v>
      </c>
      <c r="K268" s="936" t="s">
        <v>111</v>
      </c>
      <c r="L268" s="130"/>
      <c r="M268" s="1101" t="s">
        <v>2428</v>
      </c>
      <c r="N268" s="1102" t="s">
        <v>141</v>
      </c>
      <c r="O268" s="63" t="s">
        <v>2429</v>
      </c>
      <c r="P268" s="89" t="s">
        <v>2430</v>
      </c>
      <c r="Q268" s="64">
        <v>0.2</v>
      </c>
      <c r="R268" s="2">
        <v>44208</v>
      </c>
      <c r="S268" s="2">
        <v>44285</v>
      </c>
      <c r="T268" s="64">
        <v>1</v>
      </c>
      <c r="U268" s="64">
        <v>1</v>
      </c>
      <c r="V268" s="64">
        <v>1</v>
      </c>
      <c r="W268" s="64">
        <v>1</v>
      </c>
      <c r="X268" s="130"/>
      <c r="Y268" s="178">
        <v>1</v>
      </c>
      <c r="Z268" s="66" t="s">
        <v>2431</v>
      </c>
      <c r="AA268" s="523" t="s">
        <v>2432</v>
      </c>
      <c r="AB268" s="554">
        <v>1</v>
      </c>
      <c r="AC268" s="66" t="s">
        <v>73</v>
      </c>
      <c r="AD268" s="523" t="s">
        <v>61</v>
      </c>
      <c r="AE268" s="185">
        <v>1</v>
      </c>
      <c r="AF268" s="70" t="s">
        <v>73</v>
      </c>
      <c r="AG268" s="70" t="s">
        <v>61</v>
      </c>
      <c r="AH268" s="559">
        <v>1</v>
      </c>
      <c r="AI268" s="70" t="s">
        <v>73</v>
      </c>
      <c r="AJ268" s="70" t="s">
        <v>61</v>
      </c>
      <c r="AK268" s="972">
        <f>SUMPRODUCT(AH268:AH270,Q268:Q270)</f>
        <v>0.88750000000000007</v>
      </c>
      <c r="AL268" s="768" t="s">
        <v>2433</v>
      </c>
      <c r="AM268" s="768" t="s">
        <v>2434</v>
      </c>
      <c r="AN268" s="769" t="s">
        <v>2435</v>
      </c>
      <c r="AO268" s="769" t="s">
        <v>2436</v>
      </c>
      <c r="AP268" s="1009" t="str">
        <f t="shared" si="14"/>
        <v>En gestión</v>
      </c>
      <c r="AQ268" s="939" t="s">
        <v>2437</v>
      </c>
      <c r="AR268" s="130"/>
      <c r="AS268" s="734">
        <v>133229133</v>
      </c>
      <c r="AT268" s="734">
        <f>W268</f>
        <v>1</v>
      </c>
      <c r="AU268" s="734">
        <f>X268</f>
        <v>0</v>
      </c>
      <c r="AV268" s="734">
        <v>93474861</v>
      </c>
      <c r="AW268" s="734">
        <v>32490000.011</v>
      </c>
      <c r="AX268" s="734">
        <v>30996666.011</v>
      </c>
      <c r="AY268" s="882" t="s">
        <v>2224</v>
      </c>
      <c r="AZ268" s="883" t="s">
        <v>2438</v>
      </c>
      <c r="BA268" s="769" t="s">
        <v>2439</v>
      </c>
      <c r="BB268" s="884" t="s">
        <v>2440</v>
      </c>
      <c r="BD268" s="1143" t="s">
        <v>2227</v>
      </c>
      <c r="BE268" s="613" t="s">
        <v>2228</v>
      </c>
      <c r="BF268" s="1145" t="s">
        <v>2441</v>
      </c>
    </row>
    <row r="269" spans="2:58" ht="101.25">
      <c r="B269" s="1133"/>
      <c r="C269" s="706"/>
      <c r="D269" s="722"/>
      <c r="E269" s="936"/>
      <c r="F269" s="936" t="s">
        <v>59</v>
      </c>
      <c r="G269" s="936"/>
      <c r="H269" s="936"/>
      <c r="I269" s="936"/>
      <c r="J269" s="936"/>
      <c r="K269" s="936"/>
      <c r="L269" s="130"/>
      <c r="M269" s="1101"/>
      <c r="N269" s="1102"/>
      <c r="O269" s="63" t="s">
        <v>2442</v>
      </c>
      <c r="P269" s="89" t="s">
        <v>2443</v>
      </c>
      <c r="Q269" s="64">
        <v>0.35</v>
      </c>
      <c r="R269" s="2">
        <v>44298</v>
      </c>
      <c r="S269" s="2">
        <v>44498</v>
      </c>
      <c r="T269" s="64">
        <v>0</v>
      </c>
      <c r="U269" s="64">
        <v>0.2</v>
      </c>
      <c r="V269" s="64">
        <v>0.6</v>
      </c>
      <c r="W269" s="64">
        <v>1</v>
      </c>
      <c r="X269" s="130"/>
      <c r="Y269" s="178">
        <v>0</v>
      </c>
      <c r="Z269" s="523" t="s">
        <v>86</v>
      </c>
      <c r="AA269" s="66" t="s">
        <v>61</v>
      </c>
      <c r="AB269" s="554">
        <v>0.2</v>
      </c>
      <c r="AC269" s="66" t="s">
        <v>2444</v>
      </c>
      <c r="AD269" s="66" t="s">
        <v>2445</v>
      </c>
      <c r="AE269" s="185">
        <v>0.6</v>
      </c>
      <c r="AF269" s="70" t="s">
        <v>2446</v>
      </c>
      <c r="AG269" s="70" t="s">
        <v>2447</v>
      </c>
      <c r="AH269" s="559">
        <v>1</v>
      </c>
      <c r="AI269" s="70" t="s">
        <v>2448</v>
      </c>
      <c r="AJ269" s="70" t="s">
        <v>2449</v>
      </c>
      <c r="AK269" s="973"/>
      <c r="AL269" s="768"/>
      <c r="AM269" s="768"/>
      <c r="AN269" s="769"/>
      <c r="AO269" s="769"/>
      <c r="AP269" s="1010" t="str">
        <f t="shared" si="14"/>
        <v>Sin iniciar</v>
      </c>
      <c r="AQ269" s="940"/>
      <c r="AR269" s="130"/>
      <c r="AS269" s="734"/>
      <c r="AT269" s="734"/>
      <c r="AU269" s="734"/>
      <c r="AV269" s="734"/>
      <c r="AW269" s="734"/>
      <c r="AX269" s="734"/>
      <c r="AY269" s="882"/>
      <c r="AZ269" s="883"/>
      <c r="BA269" s="769"/>
      <c r="BB269" s="884"/>
      <c r="BD269" s="1143"/>
      <c r="BE269" s="613" t="s">
        <v>2450</v>
      </c>
      <c r="BF269" s="1145"/>
    </row>
    <row r="270" spans="2:58" ht="81">
      <c r="B270" s="1133"/>
      <c r="C270" s="706"/>
      <c r="D270" s="722"/>
      <c r="E270" s="936"/>
      <c r="F270" s="936" t="s">
        <v>362</v>
      </c>
      <c r="G270" s="936" t="s">
        <v>2451</v>
      </c>
      <c r="H270" s="936"/>
      <c r="I270" s="936"/>
      <c r="J270" s="936"/>
      <c r="K270" s="936"/>
      <c r="L270" s="130"/>
      <c r="M270" s="1101"/>
      <c r="N270" s="1102"/>
      <c r="O270" s="63" t="s">
        <v>2452</v>
      </c>
      <c r="P270" s="89" t="s">
        <v>2453</v>
      </c>
      <c r="Q270" s="64">
        <v>0.45</v>
      </c>
      <c r="R270" s="2">
        <v>44259</v>
      </c>
      <c r="S270" s="2">
        <v>44498</v>
      </c>
      <c r="T270" s="64">
        <v>0.15</v>
      </c>
      <c r="U270" s="64">
        <v>0.5</v>
      </c>
      <c r="V270" s="64">
        <v>0.75</v>
      </c>
      <c r="W270" s="64">
        <v>1</v>
      </c>
      <c r="X270" s="130"/>
      <c r="Y270" s="178">
        <v>0.15</v>
      </c>
      <c r="Z270" s="66" t="s">
        <v>2454</v>
      </c>
      <c r="AA270" s="66" t="s">
        <v>2455</v>
      </c>
      <c r="AB270" s="554">
        <v>0.5</v>
      </c>
      <c r="AC270" s="66" t="s">
        <v>2456</v>
      </c>
      <c r="AD270" s="66" t="s">
        <v>2457</v>
      </c>
      <c r="AE270" s="185">
        <v>0.75</v>
      </c>
      <c r="AF270" s="70" t="s">
        <v>2458</v>
      </c>
      <c r="AG270" s="70" t="s">
        <v>2459</v>
      </c>
      <c r="AH270" s="558">
        <v>0.75</v>
      </c>
      <c r="AI270" s="70" t="s">
        <v>2460</v>
      </c>
      <c r="AJ270" s="70" t="s">
        <v>2461</v>
      </c>
      <c r="AK270" s="974"/>
      <c r="AL270" s="768"/>
      <c r="AM270" s="768"/>
      <c r="AN270" s="769"/>
      <c r="AO270" s="769"/>
      <c r="AP270" s="1011" t="str">
        <f t="shared" si="14"/>
        <v>Sin iniciar</v>
      </c>
      <c r="AQ270" s="941"/>
      <c r="AR270" s="130"/>
      <c r="AS270" s="734"/>
      <c r="AT270" s="734"/>
      <c r="AU270" s="734"/>
      <c r="AV270" s="734"/>
      <c r="AW270" s="52">
        <v>78152430.046720907</v>
      </c>
      <c r="AX270" s="49">
        <v>70231345.239999995</v>
      </c>
      <c r="AY270" s="882"/>
      <c r="AZ270" s="89" t="s">
        <v>2225</v>
      </c>
      <c r="BA270" s="580" t="s">
        <v>192</v>
      </c>
      <c r="BB270" s="580" t="s">
        <v>2261</v>
      </c>
      <c r="BD270" s="1143"/>
      <c r="BE270" s="613" t="s">
        <v>2462</v>
      </c>
      <c r="BF270" s="1145"/>
    </row>
    <row r="271" spans="2:58" ht="324">
      <c r="B271" s="1133"/>
      <c r="C271" s="707" t="s">
        <v>2210</v>
      </c>
      <c r="D271" s="723" t="s">
        <v>2463</v>
      </c>
      <c r="E271" s="935" t="s">
        <v>545</v>
      </c>
      <c r="F271" s="935" t="s">
        <v>59</v>
      </c>
      <c r="G271" s="935" t="s">
        <v>2464</v>
      </c>
      <c r="H271" s="935" t="s">
        <v>61</v>
      </c>
      <c r="I271" s="935" t="s">
        <v>61</v>
      </c>
      <c r="J271" s="935" t="s">
        <v>62</v>
      </c>
      <c r="K271" s="935" t="s">
        <v>111</v>
      </c>
      <c r="L271" s="130"/>
      <c r="M271" s="1099" t="s">
        <v>2465</v>
      </c>
      <c r="N271" s="1100" t="s">
        <v>141</v>
      </c>
      <c r="O271" s="591" t="s">
        <v>2466</v>
      </c>
      <c r="P271" s="589" t="s">
        <v>2467</v>
      </c>
      <c r="Q271" s="67">
        <v>0.12</v>
      </c>
      <c r="R271" s="4">
        <v>44228</v>
      </c>
      <c r="S271" s="4">
        <v>44560</v>
      </c>
      <c r="T271" s="67">
        <v>0.25</v>
      </c>
      <c r="U271" s="67">
        <v>0.5</v>
      </c>
      <c r="V271" s="67">
        <v>0.75</v>
      </c>
      <c r="W271" s="67">
        <v>1</v>
      </c>
      <c r="X271" s="130"/>
      <c r="Y271" s="178">
        <v>0.25</v>
      </c>
      <c r="Z271" s="69" t="s">
        <v>2468</v>
      </c>
      <c r="AA271" s="524" t="s">
        <v>2469</v>
      </c>
      <c r="AB271" s="554">
        <v>0.5</v>
      </c>
      <c r="AC271" s="69" t="s">
        <v>2470</v>
      </c>
      <c r="AD271" s="69" t="s">
        <v>2471</v>
      </c>
      <c r="AE271" s="185">
        <v>1</v>
      </c>
      <c r="AF271" s="71" t="s">
        <v>2472</v>
      </c>
      <c r="AG271" s="71" t="s">
        <v>2473</v>
      </c>
      <c r="AH271" s="559">
        <v>1</v>
      </c>
      <c r="AI271" s="71" t="s">
        <v>2474</v>
      </c>
      <c r="AJ271" s="71" t="s">
        <v>2475</v>
      </c>
      <c r="AK271" s="972">
        <f>SUMPRODUCT(AH271:AH275,Q271:Q275)</f>
        <v>1</v>
      </c>
      <c r="AL271" s="788" t="s">
        <v>2476</v>
      </c>
      <c r="AM271" s="788" t="s">
        <v>2477</v>
      </c>
      <c r="AN271" s="874" t="s">
        <v>2478</v>
      </c>
      <c r="AO271" s="874" t="s">
        <v>2479</v>
      </c>
      <c r="AP271" s="993" t="str">
        <f t="shared" si="14"/>
        <v>Terminado</v>
      </c>
      <c r="AQ271" s="874" t="s">
        <v>76</v>
      </c>
      <c r="AR271" s="130"/>
      <c r="AS271" s="725">
        <v>133229133</v>
      </c>
      <c r="AT271" s="725">
        <v>133229133</v>
      </c>
      <c r="AU271" s="725">
        <v>133229133</v>
      </c>
      <c r="AV271" s="725">
        <v>145928409.40000001</v>
      </c>
      <c r="AW271" s="885">
        <v>119377000.39139999</v>
      </c>
      <c r="AX271" s="885">
        <v>119377000.39139999</v>
      </c>
      <c r="AY271" s="870" t="s">
        <v>2224</v>
      </c>
      <c r="AZ271" s="864" t="s">
        <v>2438</v>
      </c>
      <c r="BA271" s="745" t="s">
        <v>2439</v>
      </c>
      <c r="BB271" s="871" t="s">
        <v>2440</v>
      </c>
      <c r="BD271" s="1143" t="s">
        <v>2227</v>
      </c>
      <c r="BE271" s="613" t="s">
        <v>2480</v>
      </c>
      <c r="BF271" s="1145" t="s">
        <v>2481</v>
      </c>
    </row>
    <row r="272" spans="2:58" ht="121.5">
      <c r="B272" s="1133"/>
      <c r="C272" s="707"/>
      <c r="D272" s="723"/>
      <c r="E272" s="935"/>
      <c r="F272" s="935"/>
      <c r="G272" s="935"/>
      <c r="H272" s="935"/>
      <c r="I272" s="935"/>
      <c r="J272" s="935"/>
      <c r="K272" s="935"/>
      <c r="L272" s="130"/>
      <c r="M272" s="1099"/>
      <c r="N272" s="1100"/>
      <c r="O272" s="591" t="s">
        <v>2482</v>
      </c>
      <c r="P272" s="589" t="s">
        <v>2483</v>
      </c>
      <c r="Q272" s="67">
        <v>0.12</v>
      </c>
      <c r="R272" s="4">
        <v>44228</v>
      </c>
      <c r="S272" s="4">
        <v>44560</v>
      </c>
      <c r="T272" s="67">
        <v>0.25</v>
      </c>
      <c r="U272" s="67">
        <v>0.5</v>
      </c>
      <c r="V272" s="67">
        <v>0.75</v>
      </c>
      <c r="W272" s="67">
        <v>1</v>
      </c>
      <c r="X272" s="130"/>
      <c r="Y272" s="178">
        <v>0.25</v>
      </c>
      <c r="Z272" s="69" t="s">
        <v>2484</v>
      </c>
      <c r="AA272" s="524" t="s">
        <v>2485</v>
      </c>
      <c r="AB272" s="554">
        <v>0.5</v>
      </c>
      <c r="AC272" s="69" t="s">
        <v>2486</v>
      </c>
      <c r="AD272" s="69" t="s">
        <v>2487</v>
      </c>
      <c r="AE272" s="185">
        <v>0.75</v>
      </c>
      <c r="AF272" s="71" t="s">
        <v>2488</v>
      </c>
      <c r="AG272" s="71" t="s">
        <v>2489</v>
      </c>
      <c r="AH272" s="559">
        <v>1</v>
      </c>
      <c r="AI272" s="71" t="s">
        <v>2490</v>
      </c>
      <c r="AJ272" s="71" t="s">
        <v>2491</v>
      </c>
      <c r="AK272" s="973"/>
      <c r="AL272" s="788"/>
      <c r="AM272" s="788"/>
      <c r="AN272" s="874"/>
      <c r="AO272" s="874"/>
      <c r="AP272" s="994"/>
      <c r="AQ272" s="999"/>
      <c r="AR272" s="130"/>
      <c r="AS272" s="725"/>
      <c r="AT272" s="725"/>
      <c r="AU272" s="725"/>
      <c r="AV272" s="725"/>
      <c r="AW272" s="885"/>
      <c r="AX272" s="885"/>
      <c r="AY272" s="870"/>
      <c r="AZ272" s="864"/>
      <c r="BA272" s="745"/>
      <c r="BB272" s="871"/>
      <c r="BD272" s="1143"/>
      <c r="BE272" s="613" t="s">
        <v>2492</v>
      </c>
      <c r="BF272" s="1145"/>
    </row>
    <row r="273" spans="2:58" ht="324">
      <c r="B273" s="1133"/>
      <c r="C273" s="707"/>
      <c r="D273" s="723"/>
      <c r="E273" s="935"/>
      <c r="F273" s="935"/>
      <c r="G273" s="935"/>
      <c r="H273" s="935"/>
      <c r="I273" s="935"/>
      <c r="J273" s="935"/>
      <c r="K273" s="935"/>
      <c r="L273" s="130"/>
      <c r="M273" s="1099"/>
      <c r="N273" s="1100"/>
      <c r="O273" s="591" t="s">
        <v>2493</v>
      </c>
      <c r="P273" s="589" t="s">
        <v>2494</v>
      </c>
      <c r="Q273" s="67">
        <v>0.11</v>
      </c>
      <c r="R273" s="4">
        <v>44228</v>
      </c>
      <c r="S273" s="4">
        <v>44560</v>
      </c>
      <c r="T273" s="67">
        <v>0.25</v>
      </c>
      <c r="U273" s="67">
        <v>0.5</v>
      </c>
      <c r="V273" s="67">
        <v>0.75</v>
      </c>
      <c r="W273" s="67">
        <v>1</v>
      </c>
      <c r="X273" s="130"/>
      <c r="Y273" s="178">
        <v>0.25</v>
      </c>
      <c r="Z273" s="69" t="s">
        <v>2495</v>
      </c>
      <c r="AA273" s="524" t="s">
        <v>2496</v>
      </c>
      <c r="AB273" s="554">
        <v>0.5</v>
      </c>
      <c r="AC273" s="69" t="s">
        <v>2497</v>
      </c>
      <c r="AD273" s="69" t="s">
        <v>2498</v>
      </c>
      <c r="AE273" s="185">
        <v>0.8</v>
      </c>
      <c r="AF273" s="71" t="s">
        <v>2499</v>
      </c>
      <c r="AG273" s="71" t="s">
        <v>2500</v>
      </c>
      <c r="AH273" s="559">
        <v>1</v>
      </c>
      <c r="AI273" s="71" t="s">
        <v>2501</v>
      </c>
      <c r="AJ273" s="71" t="s">
        <v>2502</v>
      </c>
      <c r="AK273" s="973"/>
      <c r="AL273" s="788"/>
      <c r="AM273" s="788"/>
      <c r="AN273" s="874"/>
      <c r="AO273" s="874"/>
      <c r="AP273" s="994"/>
      <c r="AQ273" s="999"/>
      <c r="AR273" s="130"/>
      <c r="AS273" s="725"/>
      <c r="AT273" s="725"/>
      <c r="AU273" s="725"/>
      <c r="AV273" s="725"/>
      <c r="AW273" s="885">
        <v>49439596.543620899</v>
      </c>
      <c r="AX273" s="885">
        <v>48003845.138499998</v>
      </c>
      <c r="AY273" s="870"/>
      <c r="AZ273" s="864" t="s">
        <v>2225</v>
      </c>
      <c r="BA273" s="745" t="s">
        <v>192</v>
      </c>
      <c r="BB273" s="871" t="s">
        <v>2261</v>
      </c>
      <c r="BD273" s="1143"/>
      <c r="BE273" s="613" t="s">
        <v>2503</v>
      </c>
      <c r="BF273" s="1145"/>
    </row>
    <row r="274" spans="2:58" ht="182.25">
      <c r="B274" s="1133"/>
      <c r="C274" s="707"/>
      <c r="D274" s="723"/>
      <c r="E274" s="935"/>
      <c r="F274" s="935"/>
      <c r="G274" s="935"/>
      <c r="H274" s="935"/>
      <c r="I274" s="935"/>
      <c r="J274" s="935"/>
      <c r="K274" s="935"/>
      <c r="L274" s="130"/>
      <c r="M274" s="1099"/>
      <c r="N274" s="1100"/>
      <c r="O274" s="591" t="s">
        <v>2504</v>
      </c>
      <c r="P274" s="589" t="s">
        <v>2505</v>
      </c>
      <c r="Q274" s="67">
        <v>0.15</v>
      </c>
      <c r="R274" s="4">
        <v>44392</v>
      </c>
      <c r="S274" s="4">
        <v>44560</v>
      </c>
      <c r="T274" s="67">
        <v>0.1</v>
      </c>
      <c r="U274" s="67">
        <v>0.4</v>
      </c>
      <c r="V274" s="67">
        <v>0.7</v>
      </c>
      <c r="W274" s="67">
        <v>1</v>
      </c>
      <c r="X274" s="130"/>
      <c r="Y274" s="178">
        <v>0.1</v>
      </c>
      <c r="Z274" s="69" t="s">
        <v>2506</v>
      </c>
      <c r="AA274" s="69" t="s">
        <v>2507</v>
      </c>
      <c r="AB274" s="554">
        <v>0.4</v>
      </c>
      <c r="AC274" s="69" t="s">
        <v>2508</v>
      </c>
      <c r="AD274" s="69" t="s">
        <v>2509</v>
      </c>
      <c r="AE274" s="185">
        <v>0.75</v>
      </c>
      <c r="AF274" s="71" t="s">
        <v>2510</v>
      </c>
      <c r="AG274" s="71" t="s">
        <v>2511</v>
      </c>
      <c r="AH274" s="559">
        <v>1</v>
      </c>
      <c r="AI274" s="71" t="s">
        <v>2512</v>
      </c>
      <c r="AJ274" s="71" t="s">
        <v>2513</v>
      </c>
      <c r="AK274" s="973"/>
      <c r="AL274" s="788"/>
      <c r="AM274" s="788"/>
      <c r="AN274" s="874"/>
      <c r="AO274" s="874"/>
      <c r="AP274" s="994"/>
      <c r="AQ274" s="999"/>
      <c r="AR274" s="130"/>
      <c r="AS274" s="725"/>
      <c r="AT274" s="725"/>
      <c r="AU274" s="725"/>
      <c r="AV274" s="725"/>
      <c r="AW274" s="885"/>
      <c r="AX274" s="885"/>
      <c r="AY274" s="870"/>
      <c r="AZ274" s="864"/>
      <c r="BA274" s="745"/>
      <c r="BB274" s="871"/>
      <c r="BD274" s="1143"/>
      <c r="BE274" s="613" t="s">
        <v>2514</v>
      </c>
      <c r="BF274" s="1145"/>
    </row>
    <row r="275" spans="2:58" ht="303.75">
      <c r="B275" s="1133"/>
      <c r="C275" s="707"/>
      <c r="D275" s="723"/>
      <c r="E275" s="935"/>
      <c r="F275" s="935"/>
      <c r="G275" s="935"/>
      <c r="H275" s="935"/>
      <c r="I275" s="935"/>
      <c r="J275" s="935"/>
      <c r="K275" s="935"/>
      <c r="L275" s="130"/>
      <c r="M275" s="1099"/>
      <c r="N275" s="1100"/>
      <c r="O275" s="591" t="s">
        <v>2515</v>
      </c>
      <c r="P275" s="589" t="s">
        <v>2516</v>
      </c>
      <c r="Q275" s="67">
        <v>0.5</v>
      </c>
      <c r="R275" s="4">
        <v>44228</v>
      </c>
      <c r="S275" s="4">
        <v>44560</v>
      </c>
      <c r="T275" s="67">
        <v>0.1</v>
      </c>
      <c r="U275" s="67">
        <v>0.4</v>
      </c>
      <c r="V275" s="67">
        <v>0.7</v>
      </c>
      <c r="W275" s="67">
        <v>1</v>
      </c>
      <c r="X275" s="130"/>
      <c r="Y275" s="178">
        <v>0.1</v>
      </c>
      <c r="Z275" s="69" t="s">
        <v>2517</v>
      </c>
      <c r="AA275" s="69" t="s">
        <v>2518</v>
      </c>
      <c r="AB275" s="554">
        <v>0.4</v>
      </c>
      <c r="AC275" s="69" t="s">
        <v>2519</v>
      </c>
      <c r="AD275" s="69" t="s">
        <v>2520</v>
      </c>
      <c r="AE275" s="185">
        <v>0.75</v>
      </c>
      <c r="AF275" s="71" t="s">
        <v>2521</v>
      </c>
      <c r="AG275" s="71" t="s">
        <v>2522</v>
      </c>
      <c r="AH275" s="559">
        <v>1</v>
      </c>
      <c r="AI275" s="71" t="s">
        <v>2523</v>
      </c>
      <c r="AJ275" s="71" t="s">
        <v>2524</v>
      </c>
      <c r="AK275" s="974"/>
      <c r="AL275" s="788"/>
      <c r="AM275" s="788"/>
      <c r="AN275" s="874"/>
      <c r="AO275" s="874"/>
      <c r="AP275" s="995"/>
      <c r="AQ275" s="999"/>
      <c r="AR275" s="130"/>
      <c r="AS275" s="725"/>
      <c r="AT275" s="725"/>
      <c r="AU275" s="725"/>
      <c r="AV275" s="725"/>
      <c r="AW275" s="885"/>
      <c r="AX275" s="885"/>
      <c r="AY275" s="870"/>
      <c r="AZ275" s="864"/>
      <c r="BA275" s="745"/>
      <c r="BB275" s="871"/>
      <c r="BD275" s="1143"/>
      <c r="BE275" s="613" t="s">
        <v>2525</v>
      </c>
      <c r="BF275" s="1145"/>
    </row>
    <row r="276" spans="2:58" ht="243">
      <c r="B276" s="1133"/>
      <c r="C276" s="706" t="s">
        <v>2210</v>
      </c>
      <c r="D276" s="722" t="s">
        <v>2526</v>
      </c>
      <c r="E276" s="936" t="s">
        <v>2527</v>
      </c>
      <c r="F276" s="936" t="s">
        <v>362</v>
      </c>
      <c r="G276" s="936" t="s">
        <v>2528</v>
      </c>
      <c r="H276" s="936" t="s">
        <v>61</v>
      </c>
      <c r="I276" s="936" t="s">
        <v>61</v>
      </c>
      <c r="J276" s="936" t="s">
        <v>62</v>
      </c>
      <c r="K276" s="936" t="s">
        <v>111</v>
      </c>
      <c r="L276" s="130"/>
      <c r="M276" s="1101" t="s">
        <v>2529</v>
      </c>
      <c r="N276" s="1102" t="s">
        <v>416</v>
      </c>
      <c r="O276" s="63" t="s">
        <v>2530</v>
      </c>
      <c r="P276" s="89" t="s">
        <v>2531</v>
      </c>
      <c r="Q276" s="64">
        <v>0.1</v>
      </c>
      <c r="R276" s="2">
        <v>44214</v>
      </c>
      <c r="S276" s="2">
        <v>44494</v>
      </c>
      <c r="T276" s="64">
        <v>0</v>
      </c>
      <c r="U276" s="64">
        <v>0.3</v>
      </c>
      <c r="V276" s="64">
        <v>0.5</v>
      </c>
      <c r="W276" s="64">
        <v>1</v>
      </c>
      <c r="X276" s="130"/>
      <c r="Y276" s="178">
        <v>0.1</v>
      </c>
      <c r="Z276" s="66" t="s">
        <v>2532</v>
      </c>
      <c r="AA276" s="66" t="s">
        <v>2533</v>
      </c>
      <c r="AB276" s="554">
        <v>0.3</v>
      </c>
      <c r="AC276" s="191" t="s">
        <v>2534</v>
      </c>
      <c r="AD276" s="191" t="s">
        <v>2535</v>
      </c>
      <c r="AE276" s="185">
        <v>1</v>
      </c>
      <c r="AF276" s="70" t="s">
        <v>2536</v>
      </c>
      <c r="AG276" s="70" t="s">
        <v>2537</v>
      </c>
      <c r="AH276" s="185">
        <v>1</v>
      </c>
      <c r="AI276" s="70" t="s">
        <v>73</v>
      </c>
      <c r="AJ276" s="70" t="s">
        <v>61</v>
      </c>
      <c r="AK276" s="972">
        <f>SUMPRODUCT(AH276:AH279,Q276:Q279)</f>
        <v>0.95100000000000007</v>
      </c>
      <c r="AL276" s="768" t="s">
        <v>2538</v>
      </c>
      <c r="AM276" s="768" t="s">
        <v>2539</v>
      </c>
      <c r="AN276" s="769" t="s">
        <v>2540</v>
      </c>
      <c r="AO276" s="769" t="s">
        <v>2541</v>
      </c>
      <c r="AP276" s="996" t="str">
        <f t="shared" ref="AP276:AP339" si="18">IF(AK276&lt;1%,"Sin iniciar",IF(AK276=100%,"Terminado","En gestión"))</f>
        <v>En gestión</v>
      </c>
      <c r="AQ276" s="939" t="s">
        <v>2542</v>
      </c>
      <c r="AR276" s="130"/>
      <c r="AS276" s="767">
        <v>495044704</v>
      </c>
      <c r="AT276" s="767">
        <v>495044704</v>
      </c>
      <c r="AU276" s="767">
        <v>495044704</v>
      </c>
      <c r="AV276" s="876">
        <v>231707070</v>
      </c>
      <c r="AW276" s="877">
        <v>262884077.99000001</v>
      </c>
      <c r="AX276" s="728">
        <v>260426411.31999999</v>
      </c>
      <c r="AY276" s="878" t="s">
        <v>2224</v>
      </c>
      <c r="AZ276" s="879" t="s">
        <v>2543</v>
      </c>
      <c r="BA276" s="880" t="s">
        <v>2544</v>
      </c>
      <c r="BB276" s="881" t="s">
        <v>2545</v>
      </c>
      <c r="BD276" s="1143" t="s">
        <v>2227</v>
      </c>
      <c r="BE276" s="613" t="s">
        <v>2546</v>
      </c>
      <c r="BF276" s="1145" t="s">
        <v>2547</v>
      </c>
    </row>
    <row r="277" spans="2:58" ht="409.5">
      <c r="B277" s="1133"/>
      <c r="C277" s="706"/>
      <c r="D277" s="722"/>
      <c r="E277" s="936"/>
      <c r="F277" s="936"/>
      <c r="G277" s="936"/>
      <c r="H277" s="936"/>
      <c r="I277" s="936"/>
      <c r="J277" s="936"/>
      <c r="K277" s="936"/>
      <c r="L277" s="130"/>
      <c r="M277" s="1101"/>
      <c r="N277" s="1102"/>
      <c r="O277" s="63" t="s">
        <v>2548</v>
      </c>
      <c r="P277" s="89" t="s">
        <v>2549</v>
      </c>
      <c r="Q277" s="64">
        <v>0.2</v>
      </c>
      <c r="R277" s="2">
        <v>44214</v>
      </c>
      <c r="S277" s="2">
        <v>44530</v>
      </c>
      <c r="T277" s="64">
        <v>0.1</v>
      </c>
      <c r="U277" s="64">
        <v>0.2</v>
      </c>
      <c r="V277" s="64">
        <v>0.7</v>
      </c>
      <c r="W277" s="64">
        <v>1</v>
      </c>
      <c r="X277" s="130"/>
      <c r="Y277" s="178">
        <v>0.1</v>
      </c>
      <c r="Z277" s="66" t="s">
        <v>2550</v>
      </c>
      <c r="AA277" s="66" t="s">
        <v>2551</v>
      </c>
      <c r="AB277" s="554">
        <v>0.2</v>
      </c>
      <c r="AC277" s="191" t="s">
        <v>2552</v>
      </c>
      <c r="AD277" s="191" t="s">
        <v>2553</v>
      </c>
      <c r="AE277" s="185">
        <v>0.7</v>
      </c>
      <c r="AF277" s="70" t="s">
        <v>2554</v>
      </c>
      <c r="AG277" s="70" t="s">
        <v>2555</v>
      </c>
      <c r="AH277" s="185">
        <v>1</v>
      </c>
      <c r="AI277" s="70" t="s">
        <v>2556</v>
      </c>
      <c r="AJ277" s="70" t="s">
        <v>2557</v>
      </c>
      <c r="AK277" s="973"/>
      <c r="AL277" s="724"/>
      <c r="AM277" s="724"/>
      <c r="AN277" s="769"/>
      <c r="AO277" s="769"/>
      <c r="AP277" s="997"/>
      <c r="AQ277" s="940"/>
      <c r="AR277" s="130"/>
      <c r="AS277" s="767"/>
      <c r="AT277" s="767"/>
      <c r="AU277" s="767"/>
      <c r="AV277" s="876"/>
      <c r="AW277" s="877"/>
      <c r="AX277" s="728"/>
      <c r="AY277" s="878"/>
      <c r="AZ277" s="879"/>
      <c r="BA277" s="880"/>
      <c r="BB277" s="881"/>
      <c r="BD277" s="1143"/>
      <c r="BE277" s="613" t="s">
        <v>2558</v>
      </c>
      <c r="BF277" s="1145"/>
    </row>
    <row r="278" spans="2:58" ht="409.5">
      <c r="B278" s="1133"/>
      <c r="C278" s="706"/>
      <c r="D278" s="722"/>
      <c r="E278" s="936"/>
      <c r="F278" s="936"/>
      <c r="G278" s="936"/>
      <c r="H278" s="936"/>
      <c r="I278" s="936"/>
      <c r="J278" s="936"/>
      <c r="K278" s="936"/>
      <c r="L278" s="130"/>
      <c r="M278" s="1101"/>
      <c r="N278" s="1102"/>
      <c r="O278" s="63" t="s">
        <v>2559</v>
      </c>
      <c r="P278" s="89" t="s">
        <v>2560</v>
      </c>
      <c r="Q278" s="64">
        <v>0.3</v>
      </c>
      <c r="R278" s="2">
        <v>44256</v>
      </c>
      <c r="S278" s="2">
        <v>44550</v>
      </c>
      <c r="T278" s="64">
        <v>0.1</v>
      </c>
      <c r="U278" s="64">
        <v>0.2</v>
      </c>
      <c r="V278" s="64">
        <v>0.3</v>
      </c>
      <c r="W278" s="64">
        <v>1</v>
      </c>
      <c r="X278" s="130"/>
      <c r="Y278" s="178">
        <v>0.1</v>
      </c>
      <c r="Z278" s="66" t="s">
        <v>2561</v>
      </c>
      <c r="AA278" s="66" t="s">
        <v>2562</v>
      </c>
      <c r="AB278" s="554">
        <v>0.2</v>
      </c>
      <c r="AC278" s="66" t="s">
        <v>2563</v>
      </c>
      <c r="AD278" s="66" t="s">
        <v>2564</v>
      </c>
      <c r="AE278" s="185">
        <v>0.3</v>
      </c>
      <c r="AF278" s="70" t="s">
        <v>2565</v>
      </c>
      <c r="AG278" s="70" t="s">
        <v>2566</v>
      </c>
      <c r="AH278" s="548">
        <v>0.93</v>
      </c>
      <c r="AI278" s="70" t="s">
        <v>2567</v>
      </c>
      <c r="AJ278" s="70" t="s">
        <v>2568</v>
      </c>
      <c r="AK278" s="973"/>
      <c r="AL278" s="724"/>
      <c r="AM278" s="724"/>
      <c r="AN278" s="769"/>
      <c r="AO278" s="769"/>
      <c r="AP278" s="997"/>
      <c r="AQ278" s="940"/>
      <c r="AR278" s="130"/>
      <c r="AS278" s="767"/>
      <c r="AT278" s="767"/>
      <c r="AU278" s="767"/>
      <c r="AV278" s="876"/>
      <c r="AW278" s="877"/>
      <c r="AX278" s="728"/>
      <c r="AY278" s="878"/>
      <c r="AZ278" s="879"/>
      <c r="BA278" s="880"/>
      <c r="BB278" s="881"/>
      <c r="BD278" s="1143"/>
      <c r="BE278" s="613" t="s">
        <v>2569</v>
      </c>
      <c r="BF278" s="1145"/>
    </row>
    <row r="279" spans="2:58" ht="409.5">
      <c r="B279" s="1133"/>
      <c r="C279" s="706"/>
      <c r="D279" s="722"/>
      <c r="E279" s="936"/>
      <c r="F279" s="936"/>
      <c r="G279" s="936"/>
      <c r="H279" s="936"/>
      <c r="I279" s="936"/>
      <c r="J279" s="936"/>
      <c r="K279" s="936"/>
      <c r="L279" s="130"/>
      <c r="M279" s="1101"/>
      <c r="N279" s="1102"/>
      <c r="O279" s="63" t="s">
        <v>2570</v>
      </c>
      <c r="P279" s="89" t="s">
        <v>2571</v>
      </c>
      <c r="Q279" s="64">
        <v>0.4</v>
      </c>
      <c r="R279" s="2">
        <v>44287</v>
      </c>
      <c r="S279" s="2">
        <v>44561</v>
      </c>
      <c r="T279" s="64">
        <v>0</v>
      </c>
      <c r="U279" s="64">
        <v>0.05</v>
      </c>
      <c r="V279" s="64">
        <v>0.2</v>
      </c>
      <c r="W279" s="64">
        <v>1</v>
      </c>
      <c r="X279" s="130"/>
      <c r="Y279" s="178">
        <v>0</v>
      </c>
      <c r="Z279" s="523" t="s">
        <v>86</v>
      </c>
      <c r="AA279" s="66" t="s">
        <v>61</v>
      </c>
      <c r="AB279" s="554">
        <v>0.05</v>
      </c>
      <c r="AC279" s="66" t="s">
        <v>2572</v>
      </c>
      <c r="AD279" s="66" t="s">
        <v>2573</v>
      </c>
      <c r="AE279" s="185">
        <v>0.2</v>
      </c>
      <c r="AF279" s="70" t="s">
        <v>2574</v>
      </c>
      <c r="AG279" s="70" t="s">
        <v>2575</v>
      </c>
      <c r="AH279" s="548">
        <v>0.93</v>
      </c>
      <c r="AI279" s="70" t="s">
        <v>2576</v>
      </c>
      <c r="AJ279" s="70" t="s">
        <v>2577</v>
      </c>
      <c r="AK279" s="974"/>
      <c r="AL279" s="724"/>
      <c r="AM279" s="724"/>
      <c r="AN279" s="769"/>
      <c r="AO279" s="769"/>
      <c r="AP279" s="998"/>
      <c r="AQ279" s="941"/>
      <c r="AR279" s="130"/>
      <c r="AS279" s="767"/>
      <c r="AT279" s="767"/>
      <c r="AU279" s="767"/>
      <c r="AV279" s="876"/>
      <c r="AW279" s="877"/>
      <c r="AX279" s="728"/>
      <c r="AY279" s="878"/>
      <c r="AZ279" s="879"/>
      <c r="BA279" s="880"/>
      <c r="BB279" s="881"/>
      <c r="BD279" s="1143"/>
      <c r="BE279" s="613" t="s">
        <v>2578</v>
      </c>
      <c r="BF279" s="1145"/>
    </row>
    <row r="280" spans="2:58" ht="121.5">
      <c r="B280" s="1133"/>
      <c r="C280" s="707" t="s">
        <v>2210</v>
      </c>
      <c r="D280" s="723" t="s">
        <v>2579</v>
      </c>
      <c r="E280" s="935" t="s">
        <v>58</v>
      </c>
      <c r="F280" s="935" t="s">
        <v>59</v>
      </c>
      <c r="G280" s="935" t="s">
        <v>2580</v>
      </c>
      <c r="H280" s="935" t="s">
        <v>61</v>
      </c>
      <c r="I280" s="935" t="s">
        <v>61</v>
      </c>
      <c r="J280" s="935" t="s">
        <v>62</v>
      </c>
      <c r="K280" s="935" t="s">
        <v>111</v>
      </c>
      <c r="L280" s="130"/>
      <c r="M280" s="1099" t="s">
        <v>2581</v>
      </c>
      <c r="N280" s="1100" t="s">
        <v>141</v>
      </c>
      <c r="O280" s="591" t="s">
        <v>2582</v>
      </c>
      <c r="P280" s="589" t="s">
        <v>2583</v>
      </c>
      <c r="Q280" s="67">
        <v>0.5</v>
      </c>
      <c r="R280" s="4">
        <v>44228</v>
      </c>
      <c r="S280" s="4">
        <v>44348</v>
      </c>
      <c r="T280" s="67">
        <v>0.4</v>
      </c>
      <c r="U280" s="67">
        <v>1</v>
      </c>
      <c r="V280" s="67">
        <v>1</v>
      </c>
      <c r="W280" s="67">
        <v>1</v>
      </c>
      <c r="X280" s="130"/>
      <c r="Y280" s="178">
        <v>0.3</v>
      </c>
      <c r="Z280" s="69" t="s">
        <v>2584</v>
      </c>
      <c r="AA280" s="69" t="s">
        <v>2585</v>
      </c>
      <c r="AB280" s="554">
        <v>1</v>
      </c>
      <c r="AC280" s="69" t="s">
        <v>2586</v>
      </c>
      <c r="AD280" s="69" t="s">
        <v>2587</v>
      </c>
      <c r="AE280" s="185">
        <v>1</v>
      </c>
      <c r="AF280" s="71" t="s">
        <v>73</v>
      </c>
      <c r="AG280" s="71" t="s">
        <v>61</v>
      </c>
      <c r="AH280" s="185">
        <v>1</v>
      </c>
      <c r="AI280" s="71" t="s">
        <v>73</v>
      </c>
      <c r="AJ280" s="71" t="s">
        <v>61</v>
      </c>
      <c r="AK280" s="1022">
        <f t="shared" ref="AK280" si="19">SUMPRODUCT(AH280:AH281,Q280:Q281)</f>
        <v>0.9</v>
      </c>
      <c r="AL280" s="788" t="s">
        <v>2588</v>
      </c>
      <c r="AM280" s="788" t="s">
        <v>2589</v>
      </c>
      <c r="AN280" s="874" t="s">
        <v>2590</v>
      </c>
      <c r="AO280" s="874" t="s">
        <v>2591</v>
      </c>
      <c r="AP280" s="1003" t="str">
        <f t="shared" si="18"/>
        <v>En gestión</v>
      </c>
      <c r="AQ280" s="939" t="s">
        <v>2592</v>
      </c>
      <c r="AR280" s="130"/>
      <c r="AS280" s="725">
        <v>25032086</v>
      </c>
      <c r="AT280" s="725">
        <v>25032086</v>
      </c>
      <c r="AU280" s="725">
        <v>25032086</v>
      </c>
      <c r="AV280" s="725">
        <v>21111000</v>
      </c>
      <c r="AW280" s="741">
        <v>12150000</v>
      </c>
      <c r="AX280" s="741">
        <v>12150000</v>
      </c>
      <c r="AY280" s="745" t="s">
        <v>2224</v>
      </c>
      <c r="AZ280" s="864" t="s">
        <v>2543</v>
      </c>
      <c r="BA280" s="745" t="s">
        <v>2544</v>
      </c>
      <c r="BB280" s="871" t="s">
        <v>2545</v>
      </c>
      <c r="BD280" s="1143" t="s">
        <v>2227</v>
      </c>
      <c r="BE280" s="613" t="s">
        <v>2228</v>
      </c>
      <c r="BF280" s="1145" t="s">
        <v>2593</v>
      </c>
    </row>
    <row r="281" spans="2:58" ht="182.25">
      <c r="B281" s="1133"/>
      <c r="C281" s="707"/>
      <c r="D281" s="723"/>
      <c r="E281" s="935"/>
      <c r="F281" s="935"/>
      <c r="G281" s="935"/>
      <c r="H281" s="935"/>
      <c r="I281" s="935"/>
      <c r="J281" s="935"/>
      <c r="K281" s="935"/>
      <c r="L281" s="130"/>
      <c r="M281" s="1099"/>
      <c r="N281" s="1100"/>
      <c r="O281" s="591" t="s">
        <v>2594</v>
      </c>
      <c r="P281" s="589" t="s">
        <v>2595</v>
      </c>
      <c r="Q281" s="67">
        <v>0.5</v>
      </c>
      <c r="R281" s="4">
        <v>44348</v>
      </c>
      <c r="S281" s="4">
        <v>44552</v>
      </c>
      <c r="T281" s="67">
        <v>0</v>
      </c>
      <c r="U281" s="67">
        <v>0.1</v>
      </c>
      <c r="V281" s="67">
        <v>0.3</v>
      </c>
      <c r="W281" s="67">
        <v>1</v>
      </c>
      <c r="X281" s="130"/>
      <c r="Y281" s="178">
        <v>0</v>
      </c>
      <c r="Z281" s="524" t="s">
        <v>86</v>
      </c>
      <c r="AA281" s="534" t="s">
        <v>61</v>
      </c>
      <c r="AB281" s="554">
        <v>0.05</v>
      </c>
      <c r="AC281" s="69" t="s">
        <v>2596</v>
      </c>
      <c r="AD281" s="69" t="s">
        <v>2597</v>
      </c>
      <c r="AE281" s="185">
        <v>0.3</v>
      </c>
      <c r="AF281" s="71" t="s">
        <v>2590</v>
      </c>
      <c r="AG281" s="71" t="s">
        <v>2598</v>
      </c>
      <c r="AH281" s="548">
        <v>0.8</v>
      </c>
      <c r="AI281" s="71" t="s">
        <v>2591</v>
      </c>
      <c r="AJ281" s="71" t="s">
        <v>2599</v>
      </c>
      <c r="AK281" s="1022"/>
      <c r="AL281" s="788"/>
      <c r="AM281" s="788"/>
      <c r="AN281" s="999"/>
      <c r="AO281" s="999"/>
      <c r="AP281" s="1003" t="str">
        <f t="shared" si="18"/>
        <v>Sin iniciar</v>
      </c>
      <c r="AQ281" s="941"/>
      <c r="AR281" s="130"/>
      <c r="AS281" s="725"/>
      <c r="AT281" s="725"/>
      <c r="AU281" s="725"/>
      <c r="AV281" s="725"/>
      <c r="AW281" s="741"/>
      <c r="AX281" s="741"/>
      <c r="AY281" s="745"/>
      <c r="AZ281" s="864"/>
      <c r="BA281" s="745"/>
      <c r="BB281" s="871"/>
      <c r="BD281" s="1143"/>
      <c r="BE281" s="613" t="s">
        <v>2600</v>
      </c>
      <c r="BF281" s="1145"/>
    </row>
    <row r="282" spans="2:58" ht="101.25">
      <c r="B282" s="1133"/>
      <c r="C282" s="706" t="s">
        <v>2210</v>
      </c>
      <c r="D282" s="722" t="s">
        <v>2601</v>
      </c>
      <c r="E282" s="936" t="s">
        <v>58</v>
      </c>
      <c r="F282" s="936" t="s">
        <v>59</v>
      </c>
      <c r="G282" s="936" t="s">
        <v>2602</v>
      </c>
      <c r="H282" s="936" t="s">
        <v>61</v>
      </c>
      <c r="I282" s="936" t="s">
        <v>61</v>
      </c>
      <c r="J282" s="936" t="s">
        <v>62</v>
      </c>
      <c r="K282" s="936" t="s">
        <v>111</v>
      </c>
      <c r="L282" s="130"/>
      <c r="M282" s="1101" t="s">
        <v>2603</v>
      </c>
      <c r="N282" s="1102" t="s">
        <v>141</v>
      </c>
      <c r="O282" s="63" t="s">
        <v>2604</v>
      </c>
      <c r="P282" s="89" t="s">
        <v>2605</v>
      </c>
      <c r="Q282" s="64">
        <v>0.4</v>
      </c>
      <c r="R282" s="2">
        <v>44228</v>
      </c>
      <c r="S282" s="2">
        <v>44545</v>
      </c>
      <c r="T282" s="64">
        <v>0.2</v>
      </c>
      <c r="U282" s="64">
        <v>0.45</v>
      </c>
      <c r="V282" s="64">
        <v>0.75</v>
      </c>
      <c r="W282" s="64">
        <v>1</v>
      </c>
      <c r="X282" s="130"/>
      <c r="Y282" s="178">
        <v>0.2</v>
      </c>
      <c r="Z282" s="66" t="s">
        <v>2606</v>
      </c>
      <c r="AA282" s="66" t="s">
        <v>2607</v>
      </c>
      <c r="AB282" s="554">
        <v>0.45</v>
      </c>
      <c r="AC282" s="66" t="s">
        <v>2608</v>
      </c>
      <c r="AD282" s="523" t="s">
        <v>2609</v>
      </c>
      <c r="AE282" s="185">
        <v>0.75</v>
      </c>
      <c r="AF282" s="70" t="s">
        <v>2610</v>
      </c>
      <c r="AG282" s="70" t="s">
        <v>2611</v>
      </c>
      <c r="AH282" s="185">
        <v>1</v>
      </c>
      <c r="AI282" s="70" t="s">
        <v>2612</v>
      </c>
      <c r="AJ282" s="70" t="s">
        <v>2613</v>
      </c>
      <c r="AK282" s="972">
        <f>SUMPRODUCT(AH282:AH284,Q282:Q284)</f>
        <v>1</v>
      </c>
      <c r="AL282" s="768" t="s">
        <v>2614</v>
      </c>
      <c r="AM282" s="768" t="s">
        <v>2615</v>
      </c>
      <c r="AN282" s="769" t="s">
        <v>2616</v>
      </c>
      <c r="AO282" s="769" t="s">
        <v>2617</v>
      </c>
      <c r="AP282" s="1009" t="str">
        <f t="shared" si="18"/>
        <v>Terminado</v>
      </c>
      <c r="AQ282" s="939" t="s">
        <v>76</v>
      </c>
      <c r="AR282" s="130"/>
      <c r="AS282" s="767">
        <v>25032086</v>
      </c>
      <c r="AT282" s="767">
        <v>25032086</v>
      </c>
      <c r="AU282" s="767">
        <v>25032086</v>
      </c>
      <c r="AV282" s="734">
        <v>16709174.999999998</v>
      </c>
      <c r="AW282" s="728">
        <v>23852499.898499995</v>
      </c>
      <c r="AX282" s="728">
        <v>23852499.898499995</v>
      </c>
      <c r="AY282" s="769" t="s">
        <v>2224</v>
      </c>
      <c r="AZ282" s="769" t="s">
        <v>2225</v>
      </c>
      <c r="BA282" s="769" t="s">
        <v>192</v>
      </c>
      <c r="BB282" s="767" t="s">
        <v>2261</v>
      </c>
      <c r="BD282" s="1143" t="s">
        <v>2227</v>
      </c>
      <c r="BE282" s="613" t="s">
        <v>2618</v>
      </c>
      <c r="BF282" s="1145" t="s">
        <v>2619</v>
      </c>
    </row>
    <row r="283" spans="2:58" ht="101.25">
      <c r="B283" s="1133"/>
      <c r="C283" s="706"/>
      <c r="D283" s="722"/>
      <c r="E283" s="936"/>
      <c r="F283" s="936"/>
      <c r="G283" s="936"/>
      <c r="H283" s="936"/>
      <c r="I283" s="936"/>
      <c r="J283" s="936"/>
      <c r="K283" s="936"/>
      <c r="L283" s="130"/>
      <c r="M283" s="1101"/>
      <c r="N283" s="1102"/>
      <c r="O283" s="63" t="s">
        <v>2620</v>
      </c>
      <c r="P283" s="89" t="s">
        <v>2621</v>
      </c>
      <c r="Q283" s="64">
        <v>0.3</v>
      </c>
      <c r="R283" s="2">
        <v>43891</v>
      </c>
      <c r="S283" s="2">
        <v>44545</v>
      </c>
      <c r="T283" s="64">
        <v>0.2</v>
      </c>
      <c r="U283" s="64">
        <v>0.45</v>
      </c>
      <c r="V283" s="64">
        <v>0.75</v>
      </c>
      <c r="W283" s="64">
        <v>1</v>
      </c>
      <c r="X283" s="130"/>
      <c r="Y283" s="178">
        <v>0.2</v>
      </c>
      <c r="Z283" s="66" t="s">
        <v>2622</v>
      </c>
      <c r="AA283" s="523" t="s">
        <v>2623</v>
      </c>
      <c r="AB283" s="554">
        <v>0.45</v>
      </c>
      <c r="AC283" s="66" t="s">
        <v>2624</v>
      </c>
      <c r="AD283" s="523" t="s">
        <v>2625</v>
      </c>
      <c r="AE283" s="185">
        <v>0.75</v>
      </c>
      <c r="AF283" s="58" t="s">
        <v>2626</v>
      </c>
      <c r="AG283" s="70" t="s">
        <v>2627</v>
      </c>
      <c r="AH283" s="185">
        <v>1</v>
      </c>
      <c r="AI283" s="192" t="s">
        <v>2628</v>
      </c>
      <c r="AJ283" s="70" t="s">
        <v>2629</v>
      </c>
      <c r="AK283" s="973"/>
      <c r="AL283" s="768"/>
      <c r="AM283" s="768"/>
      <c r="AN283" s="769"/>
      <c r="AO283" s="769"/>
      <c r="AP283" s="1010" t="str">
        <f t="shared" si="18"/>
        <v>Sin iniciar</v>
      </c>
      <c r="AQ283" s="991"/>
      <c r="AR283" s="130"/>
      <c r="AS283" s="767"/>
      <c r="AT283" s="767"/>
      <c r="AU283" s="767"/>
      <c r="AV283" s="734"/>
      <c r="AW283" s="728"/>
      <c r="AX283" s="728"/>
      <c r="AY283" s="769"/>
      <c r="AZ283" s="769"/>
      <c r="BA283" s="769" t="s">
        <v>2304</v>
      </c>
      <c r="BB283" s="767"/>
      <c r="BD283" s="1143"/>
      <c r="BE283" s="613" t="s">
        <v>2630</v>
      </c>
      <c r="BF283" s="1145"/>
    </row>
    <row r="284" spans="2:58" ht="121.5">
      <c r="B284" s="1133"/>
      <c r="C284" s="706"/>
      <c r="D284" s="722"/>
      <c r="E284" s="936"/>
      <c r="F284" s="936"/>
      <c r="G284" s="936"/>
      <c r="H284" s="936"/>
      <c r="I284" s="936"/>
      <c r="J284" s="936"/>
      <c r="K284" s="936"/>
      <c r="L284" s="130"/>
      <c r="M284" s="1101"/>
      <c r="N284" s="1102"/>
      <c r="O284" s="63" t="s">
        <v>2631</v>
      </c>
      <c r="P284" s="89" t="s">
        <v>2632</v>
      </c>
      <c r="Q284" s="64">
        <v>0.3</v>
      </c>
      <c r="R284" s="2">
        <v>44228</v>
      </c>
      <c r="S284" s="2">
        <v>44545</v>
      </c>
      <c r="T284" s="64">
        <v>0.2</v>
      </c>
      <c r="U284" s="64">
        <v>0.45</v>
      </c>
      <c r="V284" s="64">
        <v>0.75</v>
      </c>
      <c r="W284" s="64">
        <v>1</v>
      </c>
      <c r="X284" s="130"/>
      <c r="Y284" s="178">
        <v>0.2</v>
      </c>
      <c r="Z284" s="523" t="s">
        <v>2633</v>
      </c>
      <c r="AA284" s="66" t="s">
        <v>2634</v>
      </c>
      <c r="AB284" s="178">
        <v>0.45</v>
      </c>
      <c r="AC284" s="66" t="s">
        <v>2635</v>
      </c>
      <c r="AD284" s="66" t="s">
        <v>2636</v>
      </c>
      <c r="AE284" s="185">
        <v>0.75</v>
      </c>
      <c r="AF284" s="70" t="s">
        <v>2637</v>
      </c>
      <c r="AG284" s="70" t="s">
        <v>2638</v>
      </c>
      <c r="AH284" s="185">
        <v>1</v>
      </c>
      <c r="AI284" s="70" t="s">
        <v>2639</v>
      </c>
      <c r="AJ284" s="70" t="s">
        <v>2640</v>
      </c>
      <c r="AK284" s="974"/>
      <c r="AL284" s="768"/>
      <c r="AM284" s="768"/>
      <c r="AN284" s="769"/>
      <c r="AO284" s="769"/>
      <c r="AP284" s="1011" t="str">
        <f t="shared" si="18"/>
        <v>Sin iniciar</v>
      </c>
      <c r="AQ284" s="988"/>
      <c r="AR284" s="130"/>
      <c r="AS284" s="767"/>
      <c r="AT284" s="767"/>
      <c r="AU284" s="767"/>
      <c r="AV284" s="734"/>
      <c r="AW284" s="728"/>
      <c r="AX284" s="728"/>
      <c r="AY284" s="769"/>
      <c r="AZ284" s="769"/>
      <c r="BA284" s="769" t="s">
        <v>2304</v>
      </c>
      <c r="BB284" s="767"/>
      <c r="BD284" s="1143"/>
      <c r="BE284" s="613" t="s">
        <v>2641</v>
      </c>
      <c r="BF284" s="1145"/>
    </row>
    <row r="285" spans="2:58" ht="344.25">
      <c r="B285" s="1133"/>
      <c r="C285" s="707" t="s">
        <v>2210</v>
      </c>
      <c r="D285" s="723" t="s">
        <v>2642</v>
      </c>
      <c r="E285" s="935" t="s">
        <v>58</v>
      </c>
      <c r="F285" s="935" t="s">
        <v>59</v>
      </c>
      <c r="G285" s="935" t="s">
        <v>2643</v>
      </c>
      <c r="H285" s="935" t="s">
        <v>61</v>
      </c>
      <c r="I285" s="935" t="s">
        <v>61</v>
      </c>
      <c r="J285" s="935" t="s">
        <v>62</v>
      </c>
      <c r="K285" s="935" t="s">
        <v>111</v>
      </c>
      <c r="L285" s="130"/>
      <c r="M285" s="1099" t="s">
        <v>2644</v>
      </c>
      <c r="N285" s="1100" t="s">
        <v>141</v>
      </c>
      <c r="O285" s="591" t="s">
        <v>2645</v>
      </c>
      <c r="P285" s="589" t="s">
        <v>2646</v>
      </c>
      <c r="Q285" s="67">
        <v>0.3</v>
      </c>
      <c r="R285" s="4">
        <v>44228</v>
      </c>
      <c r="S285" s="4">
        <v>44347</v>
      </c>
      <c r="T285" s="67">
        <v>0.3</v>
      </c>
      <c r="U285" s="67">
        <v>1</v>
      </c>
      <c r="V285" s="67">
        <v>1</v>
      </c>
      <c r="W285" s="67">
        <v>1</v>
      </c>
      <c r="X285" s="130"/>
      <c r="Y285" s="178">
        <v>0.3</v>
      </c>
      <c r="Z285" s="69" t="s">
        <v>2647</v>
      </c>
      <c r="AA285" s="69" t="s">
        <v>2648</v>
      </c>
      <c r="AB285" s="178">
        <v>1</v>
      </c>
      <c r="AC285" s="69" t="s">
        <v>2649</v>
      </c>
      <c r="AD285" s="69" t="s">
        <v>2650</v>
      </c>
      <c r="AE285" s="185">
        <v>1</v>
      </c>
      <c r="AF285" s="59" t="s">
        <v>73</v>
      </c>
      <c r="AG285" s="71" t="s">
        <v>61</v>
      </c>
      <c r="AH285" s="185">
        <v>1</v>
      </c>
      <c r="AI285" s="59" t="s">
        <v>73</v>
      </c>
      <c r="AJ285" s="59" t="s">
        <v>61</v>
      </c>
      <c r="AK285" s="972">
        <f>SUMPRODUCT(AH285:AH288,Q285:Q288)</f>
        <v>1</v>
      </c>
      <c r="AL285" s="788" t="s">
        <v>2651</v>
      </c>
      <c r="AM285" s="788" t="s">
        <v>2652</v>
      </c>
      <c r="AN285" s="874" t="s">
        <v>2653</v>
      </c>
      <c r="AO285" s="874" t="s">
        <v>2654</v>
      </c>
      <c r="AP285" s="993" t="str">
        <f t="shared" si="18"/>
        <v>Terminado</v>
      </c>
      <c r="AQ285" s="937" t="s">
        <v>76</v>
      </c>
      <c r="AR285" s="130"/>
      <c r="AS285" s="725">
        <v>35726957</v>
      </c>
      <c r="AT285" s="725">
        <v>35726957</v>
      </c>
      <c r="AU285" s="725">
        <v>35726957</v>
      </c>
      <c r="AV285" s="725">
        <v>6817817.5999999996</v>
      </c>
      <c r="AW285" s="725">
        <v>8922140.1600000001</v>
      </c>
      <c r="AX285" s="741">
        <v>8922140.1600000001</v>
      </c>
      <c r="AY285" s="745" t="s">
        <v>2224</v>
      </c>
      <c r="AZ285" s="864" t="s">
        <v>2225</v>
      </c>
      <c r="BA285" s="745" t="s">
        <v>192</v>
      </c>
      <c r="BB285" s="871" t="s">
        <v>2261</v>
      </c>
      <c r="BD285" s="1143" t="s">
        <v>2227</v>
      </c>
      <c r="BE285" s="613" t="s">
        <v>2228</v>
      </c>
      <c r="BF285" s="1145" t="s">
        <v>2655</v>
      </c>
    </row>
    <row r="286" spans="2:58" ht="182.25">
      <c r="B286" s="1133"/>
      <c r="C286" s="707"/>
      <c r="D286" s="723"/>
      <c r="E286" s="935"/>
      <c r="F286" s="935"/>
      <c r="G286" s="935"/>
      <c r="H286" s="935"/>
      <c r="I286" s="935"/>
      <c r="J286" s="935"/>
      <c r="K286" s="935"/>
      <c r="L286" s="130"/>
      <c r="M286" s="1099"/>
      <c r="N286" s="1100"/>
      <c r="O286" s="591" t="s">
        <v>2656</v>
      </c>
      <c r="P286" s="589" t="s">
        <v>2657</v>
      </c>
      <c r="Q286" s="67">
        <v>0.3</v>
      </c>
      <c r="R286" s="4">
        <v>44378</v>
      </c>
      <c r="S286" s="4">
        <v>44545</v>
      </c>
      <c r="T286" s="67">
        <v>0</v>
      </c>
      <c r="U286" s="67">
        <v>0</v>
      </c>
      <c r="V286" s="67">
        <v>0.5</v>
      </c>
      <c r="W286" s="67">
        <v>1</v>
      </c>
      <c r="X286" s="130"/>
      <c r="Y286" s="178">
        <v>0</v>
      </c>
      <c r="Z286" s="524" t="s">
        <v>86</v>
      </c>
      <c r="AA286" s="534" t="s">
        <v>61</v>
      </c>
      <c r="AB286" s="178">
        <v>0</v>
      </c>
      <c r="AC286" s="524" t="s">
        <v>86</v>
      </c>
      <c r="AD286" s="524" t="s">
        <v>61</v>
      </c>
      <c r="AE286" s="185">
        <v>0.5</v>
      </c>
      <c r="AF286" s="71" t="s">
        <v>2658</v>
      </c>
      <c r="AG286" s="71" t="s">
        <v>2659</v>
      </c>
      <c r="AH286" s="185">
        <v>1</v>
      </c>
      <c r="AI286" s="71" t="s">
        <v>2660</v>
      </c>
      <c r="AJ286" s="71" t="s">
        <v>2661</v>
      </c>
      <c r="AK286" s="973"/>
      <c r="AL286" s="788"/>
      <c r="AM286" s="788"/>
      <c r="AN286" s="874"/>
      <c r="AO286" s="874"/>
      <c r="AP286" s="994"/>
      <c r="AQ286" s="989"/>
      <c r="AR286" s="130"/>
      <c r="AS286" s="725"/>
      <c r="AT286" s="725"/>
      <c r="AU286" s="725"/>
      <c r="AV286" s="725"/>
      <c r="AW286" s="725"/>
      <c r="AX286" s="741"/>
      <c r="AY286" s="745"/>
      <c r="AZ286" s="864"/>
      <c r="BA286" s="745"/>
      <c r="BB286" s="871"/>
      <c r="BD286" s="1143"/>
      <c r="BE286" s="613" t="s">
        <v>2662</v>
      </c>
      <c r="BF286" s="1145"/>
    </row>
    <row r="287" spans="2:58" ht="405">
      <c r="B287" s="1133"/>
      <c r="C287" s="707"/>
      <c r="D287" s="723"/>
      <c r="E287" s="935"/>
      <c r="F287" s="935"/>
      <c r="G287" s="935"/>
      <c r="H287" s="935"/>
      <c r="I287" s="935"/>
      <c r="J287" s="935"/>
      <c r="K287" s="935"/>
      <c r="L287" s="130"/>
      <c r="M287" s="1099"/>
      <c r="N287" s="1100"/>
      <c r="O287" s="591" t="s">
        <v>2663</v>
      </c>
      <c r="P287" s="589" t="s">
        <v>2664</v>
      </c>
      <c r="Q287" s="67">
        <v>0.2</v>
      </c>
      <c r="R287" s="4">
        <v>44287</v>
      </c>
      <c r="S287" s="4">
        <v>44545</v>
      </c>
      <c r="T287" s="67">
        <v>0</v>
      </c>
      <c r="U287" s="67">
        <v>0.4</v>
      </c>
      <c r="V287" s="67">
        <v>0.8</v>
      </c>
      <c r="W287" s="67">
        <v>1</v>
      </c>
      <c r="X287" s="130"/>
      <c r="Y287" s="178">
        <v>0.05</v>
      </c>
      <c r="Z287" s="69" t="s">
        <v>2665</v>
      </c>
      <c r="AA287" s="524" t="s">
        <v>2666</v>
      </c>
      <c r="AB287" s="178">
        <v>0.4</v>
      </c>
      <c r="AC287" s="69" t="s">
        <v>2667</v>
      </c>
      <c r="AD287" s="69" t="s">
        <v>2668</v>
      </c>
      <c r="AE287" s="185">
        <v>0.8</v>
      </c>
      <c r="AF287" s="71" t="s">
        <v>2669</v>
      </c>
      <c r="AG287" s="71" t="s">
        <v>2670</v>
      </c>
      <c r="AH287" s="185">
        <v>1</v>
      </c>
      <c r="AI287" s="71" t="s">
        <v>2671</v>
      </c>
      <c r="AJ287" s="71" t="s">
        <v>2672</v>
      </c>
      <c r="AK287" s="973"/>
      <c r="AL287" s="788"/>
      <c r="AM287" s="788"/>
      <c r="AN287" s="874"/>
      <c r="AO287" s="874"/>
      <c r="AP287" s="994"/>
      <c r="AQ287" s="989"/>
      <c r="AR287" s="130"/>
      <c r="AS287" s="725"/>
      <c r="AT287" s="725"/>
      <c r="AU287" s="725"/>
      <c r="AV287" s="725"/>
      <c r="AW287" s="725"/>
      <c r="AX287" s="741"/>
      <c r="AY287" s="745"/>
      <c r="AZ287" s="864"/>
      <c r="BA287" s="745"/>
      <c r="BB287" s="871"/>
      <c r="BD287" s="1143"/>
      <c r="BE287" s="613" t="s">
        <v>2673</v>
      </c>
      <c r="BF287" s="1145"/>
    </row>
    <row r="288" spans="2:58" ht="202.5">
      <c r="B288" s="1133"/>
      <c r="C288" s="707"/>
      <c r="D288" s="723"/>
      <c r="E288" s="935"/>
      <c r="F288" s="935"/>
      <c r="G288" s="935"/>
      <c r="H288" s="935"/>
      <c r="I288" s="935"/>
      <c r="J288" s="935"/>
      <c r="K288" s="935"/>
      <c r="L288" s="130"/>
      <c r="M288" s="1099"/>
      <c r="N288" s="1100"/>
      <c r="O288" s="591" t="s">
        <v>2674</v>
      </c>
      <c r="P288" s="589" t="s">
        <v>2675</v>
      </c>
      <c r="Q288" s="67">
        <v>0.2</v>
      </c>
      <c r="R288" s="4">
        <v>44287</v>
      </c>
      <c r="S288" s="4">
        <v>44545</v>
      </c>
      <c r="T288" s="67">
        <v>0</v>
      </c>
      <c r="U288" s="67">
        <v>0.1</v>
      </c>
      <c r="V288" s="67">
        <v>0.6</v>
      </c>
      <c r="W288" s="67">
        <v>1</v>
      </c>
      <c r="X288" s="130"/>
      <c r="Y288" s="178">
        <v>0</v>
      </c>
      <c r="Z288" s="524" t="s">
        <v>86</v>
      </c>
      <c r="AA288" s="534" t="s">
        <v>61</v>
      </c>
      <c r="AB288" s="178">
        <v>0.1</v>
      </c>
      <c r="AC288" s="69" t="s">
        <v>2676</v>
      </c>
      <c r="AD288" s="69" t="s">
        <v>2677</v>
      </c>
      <c r="AE288" s="185">
        <v>0.6</v>
      </c>
      <c r="AF288" s="71" t="s">
        <v>2678</v>
      </c>
      <c r="AG288" s="71" t="s">
        <v>2679</v>
      </c>
      <c r="AH288" s="185">
        <v>1</v>
      </c>
      <c r="AI288" s="71" t="s">
        <v>2680</v>
      </c>
      <c r="AJ288" s="71" t="s">
        <v>2681</v>
      </c>
      <c r="AK288" s="974"/>
      <c r="AL288" s="788"/>
      <c r="AM288" s="788"/>
      <c r="AN288" s="874"/>
      <c r="AO288" s="874"/>
      <c r="AP288" s="995"/>
      <c r="AQ288" s="990"/>
      <c r="AR288" s="130"/>
      <c r="AS288" s="725"/>
      <c r="AT288" s="725"/>
      <c r="AU288" s="725"/>
      <c r="AV288" s="725"/>
      <c r="AW288" s="725"/>
      <c r="AX288" s="741"/>
      <c r="AY288" s="745"/>
      <c r="AZ288" s="864"/>
      <c r="BA288" s="745"/>
      <c r="BB288" s="871"/>
      <c r="BD288" s="1143"/>
      <c r="BE288" s="613" t="s">
        <v>2682</v>
      </c>
      <c r="BF288" s="1145"/>
    </row>
    <row r="289" spans="2:58" ht="141.75">
      <c r="B289" s="1133"/>
      <c r="C289" s="706" t="s">
        <v>2210</v>
      </c>
      <c r="D289" s="722" t="s">
        <v>2683</v>
      </c>
      <c r="E289" s="936" t="s">
        <v>58</v>
      </c>
      <c r="F289" s="936" t="s">
        <v>59</v>
      </c>
      <c r="G289" s="936" t="s">
        <v>2684</v>
      </c>
      <c r="H289" s="936" t="s">
        <v>61</v>
      </c>
      <c r="I289" s="936" t="s">
        <v>61</v>
      </c>
      <c r="J289" s="936" t="s">
        <v>62</v>
      </c>
      <c r="K289" s="936" t="s">
        <v>111</v>
      </c>
      <c r="L289" s="130"/>
      <c r="M289" s="1101" t="s">
        <v>2685</v>
      </c>
      <c r="N289" s="1102" t="s">
        <v>141</v>
      </c>
      <c r="O289" s="63" t="s">
        <v>2686</v>
      </c>
      <c r="P289" s="89" t="s">
        <v>2687</v>
      </c>
      <c r="Q289" s="64">
        <v>0.5</v>
      </c>
      <c r="R289" s="2">
        <v>44214</v>
      </c>
      <c r="S289" s="2">
        <v>44286</v>
      </c>
      <c r="T289" s="64">
        <v>1</v>
      </c>
      <c r="U289" s="64">
        <v>1</v>
      </c>
      <c r="V289" s="64">
        <v>1</v>
      </c>
      <c r="W289" s="64">
        <v>1</v>
      </c>
      <c r="X289" s="130"/>
      <c r="Y289" s="178">
        <v>1</v>
      </c>
      <c r="Z289" s="66" t="s">
        <v>2688</v>
      </c>
      <c r="AA289" s="66" t="s">
        <v>2689</v>
      </c>
      <c r="AB289" s="178">
        <v>1</v>
      </c>
      <c r="AC289" s="66" t="s">
        <v>73</v>
      </c>
      <c r="AD289" s="66" t="s">
        <v>61</v>
      </c>
      <c r="AE289" s="185">
        <v>1</v>
      </c>
      <c r="AF289" s="70" t="s">
        <v>73</v>
      </c>
      <c r="AG289" s="70" t="s">
        <v>61</v>
      </c>
      <c r="AH289" s="185">
        <v>1</v>
      </c>
      <c r="AI289" s="70" t="s">
        <v>73</v>
      </c>
      <c r="AJ289" s="70" t="s">
        <v>61</v>
      </c>
      <c r="AK289" s="1022">
        <f t="shared" ref="AK289" si="20">SUMPRODUCT(AH289:AH290,Q289:Q290)</f>
        <v>1</v>
      </c>
      <c r="AL289" s="768" t="s">
        <v>2690</v>
      </c>
      <c r="AM289" s="768" t="s">
        <v>2691</v>
      </c>
      <c r="AN289" s="975" t="s">
        <v>2692</v>
      </c>
      <c r="AO289" s="975" t="s">
        <v>2693</v>
      </c>
      <c r="AP289" s="1003" t="str">
        <f t="shared" si="18"/>
        <v>Terminado</v>
      </c>
      <c r="AQ289" s="939" t="s">
        <v>76</v>
      </c>
      <c r="AR289" s="130"/>
      <c r="AS289" s="734">
        <v>20693171</v>
      </c>
      <c r="AT289" s="734">
        <v>20693171</v>
      </c>
      <c r="AU289" s="734">
        <v>20693171</v>
      </c>
      <c r="AV289" s="734">
        <v>0</v>
      </c>
      <c r="AW289" s="734">
        <v>0</v>
      </c>
      <c r="AX289" s="728">
        <v>0</v>
      </c>
      <c r="AY289" s="749" t="s">
        <v>2694</v>
      </c>
      <c r="AZ289" s="749" t="s">
        <v>1264</v>
      </c>
      <c r="BA289" s="749" t="s">
        <v>2695</v>
      </c>
      <c r="BB289" s="734"/>
      <c r="BD289" s="1143" t="s">
        <v>2227</v>
      </c>
      <c r="BE289" s="613" t="s">
        <v>2228</v>
      </c>
      <c r="BF289" s="1145" t="s">
        <v>2696</v>
      </c>
    </row>
    <row r="290" spans="2:58" ht="162">
      <c r="B290" s="1133"/>
      <c r="C290" s="706"/>
      <c r="D290" s="722"/>
      <c r="E290" s="936"/>
      <c r="F290" s="936"/>
      <c r="G290" s="936"/>
      <c r="H290" s="936"/>
      <c r="I290" s="936"/>
      <c r="J290" s="936"/>
      <c r="K290" s="936"/>
      <c r="L290" s="130"/>
      <c r="M290" s="1101"/>
      <c r="N290" s="1102"/>
      <c r="O290" s="63" t="s">
        <v>2697</v>
      </c>
      <c r="P290" s="89" t="s">
        <v>2698</v>
      </c>
      <c r="Q290" s="64">
        <v>0.5</v>
      </c>
      <c r="R290" s="2">
        <v>44214</v>
      </c>
      <c r="S290" s="2">
        <v>44286</v>
      </c>
      <c r="T290" s="64">
        <v>1</v>
      </c>
      <c r="U290" s="64">
        <v>1</v>
      </c>
      <c r="V290" s="64">
        <v>1</v>
      </c>
      <c r="W290" s="64">
        <v>1</v>
      </c>
      <c r="X290" s="130"/>
      <c r="Y290" s="178">
        <v>1</v>
      </c>
      <c r="Z290" s="66" t="s">
        <v>2699</v>
      </c>
      <c r="AA290" s="523" t="s">
        <v>2700</v>
      </c>
      <c r="AB290" s="178">
        <v>1</v>
      </c>
      <c r="AC290" s="66" t="s">
        <v>73</v>
      </c>
      <c r="AD290" s="523" t="s">
        <v>61</v>
      </c>
      <c r="AE290" s="185">
        <v>1</v>
      </c>
      <c r="AF290" s="70" t="s">
        <v>73</v>
      </c>
      <c r="AG290" s="70" t="s">
        <v>61</v>
      </c>
      <c r="AH290" s="185">
        <v>1</v>
      </c>
      <c r="AI290" s="70" t="s">
        <v>73</v>
      </c>
      <c r="AJ290" s="70" t="s">
        <v>61</v>
      </c>
      <c r="AK290" s="1022"/>
      <c r="AL290" s="768"/>
      <c r="AM290" s="768"/>
      <c r="AN290" s="975"/>
      <c r="AO290" s="975"/>
      <c r="AP290" s="1003" t="str">
        <f t="shared" si="18"/>
        <v>Sin iniciar</v>
      </c>
      <c r="AQ290" s="988"/>
      <c r="AR290" s="130"/>
      <c r="AS290" s="734"/>
      <c r="AT290" s="734"/>
      <c r="AU290" s="734"/>
      <c r="AV290" s="734"/>
      <c r="AW290" s="734"/>
      <c r="AX290" s="728"/>
      <c r="AY290" s="749"/>
      <c r="AZ290" s="749"/>
      <c r="BA290" s="749"/>
      <c r="BB290" s="734"/>
      <c r="BD290" s="1143"/>
      <c r="BE290" s="613" t="s">
        <v>2228</v>
      </c>
      <c r="BF290" s="1145"/>
    </row>
    <row r="291" spans="2:58" ht="162">
      <c r="B291" s="1133"/>
      <c r="C291" s="707" t="s">
        <v>2210</v>
      </c>
      <c r="D291" s="723" t="s">
        <v>2701</v>
      </c>
      <c r="E291" s="935" t="s">
        <v>2527</v>
      </c>
      <c r="F291" s="935" t="s">
        <v>362</v>
      </c>
      <c r="G291" s="935" t="s">
        <v>2702</v>
      </c>
      <c r="H291" s="935" t="s">
        <v>61</v>
      </c>
      <c r="I291" s="935" t="s">
        <v>61</v>
      </c>
      <c r="J291" s="935" t="s">
        <v>62</v>
      </c>
      <c r="K291" s="935" t="s">
        <v>111</v>
      </c>
      <c r="L291" s="130"/>
      <c r="M291" s="1099" t="s">
        <v>2703</v>
      </c>
      <c r="N291" s="1100" t="s">
        <v>141</v>
      </c>
      <c r="O291" s="591" t="s">
        <v>2704</v>
      </c>
      <c r="P291" s="589" t="s">
        <v>2705</v>
      </c>
      <c r="Q291" s="67">
        <v>0.25</v>
      </c>
      <c r="R291" s="4">
        <v>44200</v>
      </c>
      <c r="S291" s="4">
        <v>44423</v>
      </c>
      <c r="T291" s="67">
        <v>0.4</v>
      </c>
      <c r="U291" s="67">
        <v>0.7</v>
      </c>
      <c r="V291" s="67">
        <v>1</v>
      </c>
      <c r="W291" s="67">
        <v>1</v>
      </c>
      <c r="X291" s="130"/>
      <c r="Y291" s="178">
        <v>0.4</v>
      </c>
      <c r="Z291" s="69" t="s">
        <v>2706</v>
      </c>
      <c r="AA291" s="69" t="s">
        <v>2707</v>
      </c>
      <c r="AB291" s="178">
        <v>0.8</v>
      </c>
      <c r="AC291" s="69" t="s">
        <v>2708</v>
      </c>
      <c r="AD291" s="69" t="s">
        <v>2709</v>
      </c>
      <c r="AE291" s="185">
        <v>1</v>
      </c>
      <c r="AF291" s="71" t="s">
        <v>2710</v>
      </c>
      <c r="AG291" s="71" t="s">
        <v>2709</v>
      </c>
      <c r="AH291" s="185">
        <v>1</v>
      </c>
      <c r="AI291" s="71" t="s">
        <v>73</v>
      </c>
      <c r="AJ291" s="71" t="s">
        <v>61</v>
      </c>
      <c r="AK291" s="972">
        <f>SUMPRODUCT(AH291:AH294,Q291:Q294)</f>
        <v>0.98750000000000004</v>
      </c>
      <c r="AL291" s="788" t="s">
        <v>2711</v>
      </c>
      <c r="AM291" s="788" t="s">
        <v>2712</v>
      </c>
      <c r="AN291" s="874" t="s">
        <v>2713</v>
      </c>
      <c r="AO291" s="874" t="s">
        <v>2714</v>
      </c>
      <c r="AP291" s="993" t="str">
        <f t="shared" si="18"/>
        <v>En gestión</v>
      </c>
      <c r="AQ291" s="937" t="s">
        <v>2715</v>
      </c>
      <c r="AR291" s="130"/>
      <c r="AS291" s="771">
        <v>243468214.80000001</v>
      </c>
      <c r="AT291" s="771">
        <v>243468214.80000001</v>
      </c>
      <c r="AU291" s="771">
        <v>243468214.80000001</v>
      </c>
      <c r="AV291" s="779">
        <v>77565180</v>
      </c>
      <c r="AW291" s="741">
        <v>77169351.000395834</v>
      </c>
      <c r="AX291" s="741">
        <v>77169351.000395834</v>
      </c>
      <c r="AY291" s="872" t="s">
        <v>2224</v>
      </c>
      <c r="AZ291" s="873" t="s">
        <v>2716</v>
      </c>
      <c r="BA291" s="874" t="s">
        <v>2717</v>
      </c>
      <c r="BB291" s="875" t="s">
        <v>2718</v>
      </c>
      <c r="BD291" s="1143" t="s">
        <v>2227</v>
      </c>
      <c r="BE291" s="613" t="s">
        <v>2719</v>
      </c>
      <c r="BF291" s="1145" t="s">
        <v>2720</v>
      </c>
    </row>
    <row r="292" spans="2:58" ht="121.5">
      <c r="B292" s="1133"/>
      <c r="C292" s="707"/>
      <c r="D292" s="723"/>
      <c r="E292" s="935"/>
      <c r="F292" s="935"/>
      <c r="G292" s="935"/>
      <c r="H292" s="935"/>
      <c r="I292" s="935"/>
      <c r="J292" s="935"/>
      <c r="K292" s="935"/>
      <c r="L292" s="130"/>
      <c r="M292" s="1099"/>
      <c r="N292" s="1100"/>
      <c r="O292" s="591" t="s">
        <v>2721</v>
      </c>
      <c r="P292" s="589" t="s">
        <v>2722</v>
      </c>
      <c r="Q292" s="67">
        <v>0.25</v>
      </c>
      <c r="R292" s="4">
        <v>44200</v>
      </c>
      <c r="S292" s="4">
        <v>44439</v>
      </c>
      <c r="T292" s="67">
        <v>0.3</v>
      </c>
      <c r="U292" s="67">
        <v>0.6</v>
      </c>
      <c r="V292" s="67">
        <v>1</v>
      </c>
      <c r="W292" s="67">
        <v>1</v>
      </c>
      <c r="X292" s="130"/>
      <c r="Y292" s="178">
        <v>0.3</v>
      </c>
      <c r="Z292" s="69" t="s">
        <v>2723</v>
      </c>
      <c r="AA292" s="69" t="s">
        <v>2724</v>
      </c>
      <c r="AB292" s="178">
        <v>0.8</v>
      </c>
      <c r="AC292" s="69" t="s">
        <v>2725</v>
      </c>
      <c r="AD292" s="69" t="s">
        <v>2726</v>
      </c>
      <c r="AE292" s="185">
        <v>1</v>
      </c>
      <c r="AF292" s="71" t="s">
        <v>2727</v>
      </c>
      <c r="AG292" s="71" t="s">
        <v>2726</v>
      </c>
      <c r="AH292" s="185">
        <v>1</v>
      </c>
      <c r="AI292" s="71" t="s">
        <v>73</v>
      </c>
      <c r="AJ292" s="71" t="s">
        <v>61</v>
      </c>
      <c r="AK292" s="973"/>
      <c r="AL292" s="788"/>
      <c r="AM292" s="788"/>
      <c r="AN292" s="999"/>
      <c r="AO292" s="999"/>
      <c r="AP292" s="994"/>
      <c r="AQ292" s="942"/>
      <c r="AR292" s="130"/>
      <c r="AS292" s="771"/>
      <c r="AT292" s="771"/>
      <c r="AU292" s="771"/>
      <c r="AV292" s="780"/>
      <c r="AW292" s="741"/>
      <c r="AX292" s="741"/>
      <c r="AY292" s="872"/>
      <c r="AZ292" s="873"/>
      <c r="BA292" s="874"/>
      <c r="BB292" s="875"/>
      <c r="BD292" s="1143"/>
      <c r="BE292" s="613" t="s">
        <v>2728</v>
      </c>
      <c r="BF292" s="1145"/>
    </row>
    <row r="293" spans="2:58" ht="81">
      <c r="B293" s="1133"/>
      <c r="C293" s="707"/>
      <c r="D293" s="723"/>
      <c r="E293" s="935"/>
      <c r="F293" s="935"/>
      <c r="G293" s="935"/>
      <c r="H293" s="935"/>
      <c r="I293" s="935"/>
      <c r="J293" s="935"/>
      <c r="K293" s="935"/>
      <c r="L293" s="130"/>
      <c r="M293" s="1099"/>
      <c r="N293" s="1100"/>
      <c r="O293" s="591" t="s">
        <v>2729</v>
      </c>
      <c r="P293" s="589" t="s">
        <v>2730</v>
      </c>
      <c r="Q293" s="67">
        <v>0.25</v>
      </c>
      <c r="R293" s="4">
        <v>44200</v>
      </c>
      <c r="S293" s="4">
        <v>44545</v>
      </c>
      <c r="T293" s="67">
        <v>0.25</v>
      </c>
      <c r="U293" s="67">
        <v>0.5</v>
      </c>
      <c r="V293" s="67">
        <v>0.75</v>
      </c>
      <c r="W293" s="67">
        <v>1</v>
      </c>
      <c r="X293" s="130"/>
      <c r="Y293" s="178">
        <v>0.25</v>
      </c>
      <c r="Z293" s="69" t="s">
        <v>2731</v>
      </c>
      <c r="AA293" s="69"/>
      <c r="AB293" s="178">
        <v>0.5</v>
      </c>
      <c r="AC293" s="69" t="s">
        <v>2732</v>
      </c>
      <c r="AD293" s="69"/>
      <c r="AE293" s="185">
        <v>0.75</v>
      </c>
      <c r="AF293" s="71" t="s">
        <v>2732</v>
      </c>
      <c r="AG293" s="71" t="s">
        <v>2733</v>
      </c>
      <c r="AH293" s="548">
        <v>0.95</v>
      </c>
      <c r="AI293" s="71" t="s">
        <v>2734</v>
      </c>
      <c r="AJ293" s="71" t="s">
        <v>2735</v>
      </c>
      <c r="AK293" s="973"/>
      <c r="AL293" s="788"/>
      <c r="AM293" s="788"/>
      <c r="AN293" s="999"/>
      <c r="AO293" s="999"/>
      <c r="AP293" s="994"/>
      <c r="AQ293" s="942"/>
      <c r="AR293" s="130"/>
      <c r="AS293" s="771"/>
      <c r="AT293" s="771"/>
      <c r="AU293" s="771"/>
      <c r="AV293" s="780"/>
      <c r="AW293" s="741">
        <v>29367140.072999999</v>
      </c>
      <c r="AX293" s="741">
        <v>29367140.072999999</v>
      </c>
      <c r="AY293" s="872"/>
      <c r="AZ293" s="873" t="s">
        <v>2225</v>
      </c>
      <c r="BA293" s="874" t="s">
        <v>192</v>
      </c>
      <c r="BB293" s="875" t="s">
        <v>2261</v>
      </c>
      <c r="BD293" s="1143"/>
      <c r="BE293" s="613" t="s">
        <v>2736</v>
      </c>
      <c r="BF293" s="1145"/>
    </row>
    <row r="294" spans="2:58" ht="324">
      <c r="B294" s="1133"/>
      <c r="C294" s="707"/>
      <c r="D294" s="723"/>
      <c r="E294" s="935"/>
      <c r="F294" s="935"/>
      <c r="G294" s="935"/>
      <c r="H294" s="935"/>
      <c r="I294" s="935"/>
      <c r="J294" s="935"/>
      <c r="K294" s="935"/>
      <c r="L294" s="130"/>
      <c r="M294" s="1099"/>
      <c r="N294" s="1100"/>
      <c r="O294" s="591" t="s">
        <v>2737</v>
      </c>
      <c r="P294" s="589" t="s">
        <v>2738</v>
      </c>
      <c r="Q294" s="67">
        <v>0.25</v>
      </c>
      <c r="R294" s="4">
        <v>44200</v>
      </c>
      <c r="S294" s="4">
        <v>44545</v>
      </c>
      <c r="T294" s="67">
        <v>0.25</v>
      </c>
      <c r="U294" s="67">
        <v>0.5</v>
      </c>
      <c r="V294" s="67">
        <v>0.75</v>
      </c>
      <c r="W294" s="67">
        <v>1</v>
      </c>
      <c r="X294" s="130"/>
      <c r="Y294" s="178">
        <v>0.25</v>
      </c>
      <c r="Z294" s="69" t="s">
        <v>2739</v>
      </c>
      <c r="AA294" s="69" t="s">
        <v>2740</v>
      </c>
      <c r="AB294" s="178">
        <v>0.5</v>
      </c>
      <c r="AC294" s="69" t="s">
        <v>2741</v>
      </c>
      <c r="AD294" s="69" t="s">
        <v>2742</v>
      </c>
      <c r="AE294" s="185">
        <v>0.75</v>
      </c>
      <c r="AF294" s="71" t="s">
        <v>2743</v>
      </c>
      <c r="AG294" s="71" t="s">
        <v>2744</v>
      </c>
      <c r="AH294" s="185">
        <v>1</v>
      </c>
      <c r="AI294" s="71" t="s">
        <v>2745</v>
      </c>
      <c r="AJ294" s="71" t="s">
        <v>2746</v>
      </c>
      <c r="AK294" s="974"/>
      <c r="AL294" s="788"/>
      <c r="AM294" s="788"/>
      <c r="AN294" s="999"/>
      <c r="AO294" s="999"/>
      <c r="AP294" s="995"/>
      <c r="AQ294" s="938"/>
      <c r="AR294" s="130"/>
      <c r="AS294" s="771"/>
      <c r="AT294" s="771"/>
      <c r="AU294" s="771"/>
      <c r="AV294" s="781"/>
      <c r="AW294" s="741"/>
      <c r="AX294" s="741"/>
      <c r="AY294" s="872"/>
      <c r="AZ294" s="873"/>
      <c r="BA294" s="874"/>
      <c r="BB294" s="875"/>
      <c r="BD294" s="1143"/>
      <c r="BE294" s="613" t="s">
        <v>2747</v>
      </c>
      <c r="BF294" s="1145"/>
    </row>
    <row r="295" spans="2:58" ht="81">
      <c r="B295" s="1133"/>
      <c r="C295" s="706" t="s">
        <v>2210</v>
      </c>
      <c r="D295" s="722" t="s">
        <v>2748</v>
      </c>
      <c r="E295" s="936" t="s">
        <v>2527</v>
      </c>
      <c r="F295" s="936" t="s">
        <v>362</v>
      </c>
      <c r="G295" s="936" t="s">
        <v>2749</v>
      </c>
      <c r="H295" s="936" t="s">
        <v>547</v>
      </c>
      <c r="I295" s="936" t="s">
        <v>61</v>
      </c>
      <c r="J295" s="936" t="s">
        <v>62</v>
      </c>
      <c r="K295" s="936" t="s">
        <v>111</v>
      </c>
      <c r="L295" s="130"/>
      <c r="M295" s="1101" t="s">
        <v>2750</v>
      </c>
      <c r="N295" s="1102" t="s">
        <v>141</v>
      </c>
      <c r="O295" s="63" t="s">
        <v>2751</v>
      </c>
      <c r="P295" s="89" t="s">
        <v>2752</v>
      </c>
      <c r="Q295" s="64">
        <v>0.5</v>
      </c>
      <c r="R295" s="2">
        <v>44200</v>
      </c>
      <c r="S295" s="2">
        <v>44545</v>
      </c>
      <c r="T295" s="64">
        <v>0.2</v>
      </c>
      <c r="U295" s="64">
        <v>0.4</v>
      </c>
      <c r="V295" s="64">
        <v>0.7</v>
      </c>
      <c r="W295" s="64">
        <v>1</v>
      </c>
      <c r="X295" s="130"/>
      <c r="Y295" s="178">
        <v>0.1</v>
      </c>
      <c r="Z295" s="66" t="s">
        <v>2753</v>
      </c>
      <c r="AA295" s="523"/>
      <c r="AB295" s="178">
        <v>0.4</v>
      </c>
      <c r="AC295" s="66" t="s">
        <v>2754</v>
      </c>
      <c r="AD295" s="523"/>
      <c r="AE295" s="185">
        <v>0.75</v>
      </c>
      <c r="AF295" s="70" t="s">
        <v>2753</v>
      </c>
      <c r="AG295" s="70" t="s">
        <v>2755</v>
      </c>
      <c r="AH295" s="185">
        <v>1</v>
      </c>
      <c r="AI295" s="70" t="s">
        <v>2756</v>
      </c>
      <c r="AJ295" s="58" t="s">
        <v>2757</v>
      </c>
      <c r="AK295" s="1022">
        <f t="shared" ref="AK295:AK297" si="21">SUMPRODUCT(AH295:AH296,Q295:Q296)</f>
        <v>1</v>
      </c>
      <c r="AL295" s="768" t="s">
        <v>2758</v>
      </c>
      <c r="AM295" s="768" t="s">
        <v>2759</v>
      </c>
      <c r="AN295" s="769" t="s">
        <v>2760</v>
      </c>
      <c r="AO295" s="769" t="s">
        <v>2761</v>
      </c>
      <c r="AP295" s="1003" t="str">
        <f t="shared" si="18"/>
        <v>Terminado</v>
      </c>
      <c r="AQ295" s="939" t="s">
        <v>76</v>
      </c>
      <c r="AR295" s="130"/>
      <c r="AS295" s="734">
        <v>511692349</v>
      </c>
      <c r="AT295" s="734">
        <v>511692349</v>
      </c>
      <c r="AU295" s="734">
        <v>511692349</v>
      </c>
      <c r="AV295" s="734">
        <v>44689434.00022269</v>
      </c>
      <c r="AW295" s="728">
        <v>44689434.00022269</v>
      </c>
      <c r="AX295" s="728">
        <v>44689434.00022269</v>
      </c>
      <c r="AY295" s="868" t="s">
        <v>2224</v>
      </c>
      <c r="AZ295" s="859" t="s">
        <v>2716</v>
      </c>
      <c r="BA295" s="747" t="s">
        <v>2717</v>
      </c>
      <c r="BB295" s="869" t="s">
        <v>2718</v>
      </c>
      <c r="BD295" s="1143" t="s">
        <v>2227</v>
      </c>
      <c r="BE295" s="613" t="s">
        <v>2762</v>
      </c>
      <c r="BF295" s="1145" t="s">
        <v>2763</v>
      </c>
    </row>
    <row r="296" spans="2:58" ht="81">
      <c r="B296" s="1133"/>
      <c r="C296" s="706"/>
      <c r="D296" s="722"/>
      <c r="E296" s="936"/>
      <c r="F296" s="936"/>
      <c r="G296" s="936"/>
      <c r="H296" s="936"/>
      <c r="I296" s="936"/>
      <c r="J296" s="936" t="s">
        <v>364</v>
      </c>
      <c r="K296" s="936"/>
      <c r="L296" s="130"/>
      <c r="M296" s="1101"/>
      <c r="N296" s="1102"/>
      <c r="O296" s="63" t="s">
        <v>2764</v>
      </c>
      <c r="P296" s="89" t="s">
        <v>2765</v>
      </c>
      <c r="Q296" s="64">
        <v>0.5</v>
      </c>
      <c r="R296" s="2">
        <v>44200</v>
      </c>
      <c r="S296" s="2">
        <v>44545</v>
      </c>
      <c r="T296" s="64">
        <v>0.25</v>
      </c>
      <c r="U296" s="64">
        <v>0.5</v>
      </c>
      <c r="V296" s="64">
        <v>0.75</v>
      </c>
      <c r="W296" s="64">
        <v>1</v>
      </c>
      <c r="X296" s="130"/>
      <c r="Y296" s="178">
        <v>0.25</v>
      </c>
      <c r="Z296" s="66" t="s">
        <v>2766</v>
      </c>
      <c r="AA296" s="66" t="s">
        <v>2767</v>
      </c>
      <c r="AB296" s="178">
        <v>0.5</v>
      </c>
      <c r="AC296" s="66" t="s">
        <v>2768</v>
      </c>
      <c r="AD296" s="66" t="s">
        <v>2769</v>
      </c>
      <c r="AE296" s="185">
        <v>0.75</v>
      </c>
      <c r="AF296" s="70" t="s">
        <v>2770</v>
      </c>
      <c r="AG296" s="70" t="s">
        <v>2771</v>
      </c>
      <c r="AH296" s="185">
        <v>1</v>
      </c>
      <c r="AI296" s="70" t="s">
        <v>2772</v>
      </c>
      <c r="AJ296" s="70" t="s">
        <v>2769</v>
      </c>
      <c r="AK296" s="1022"/>
      <c r="AL296" s="768"/>
      <c r="AM296" s="768"/>
      <c r="AN296" s="769"/>
      <c r="AO296" s="769"/>
      <c r="AP296" s="1003" t="str">
        <f t="shared" si="18"/>
        <v>Sin iniciar</v>
      </c>
      <c r="AQ296" s="988"/>
      <c r="AR296" s="130"/>
      <c r="AS296" s="734"/>
      <c r="AT296" s="734"/>
      <c r="AU296" s="734"/>
      <c r="AV296" s="734"/>
      <c r="AW296" s="728"/>
      <c r="AX296" s="728"/>
      <c r="AY296" s="868"/>
      <c r="AZ296" s="859"/>
      <c r="BA296" s="747"/>
      <c r="BB296" s="869"/>
      <c r="BD296" s="1143"/>
      <c r="BE296" s="613" t="s">
        <v>2773</v>
      </c>
      <c r="BF296" s="1145"/>
    </row>
    <row r="297" spans="2:58" ht="81">
      <c r="B297" s="1133"/>
      <c r="C297" s="707" t="s">
        <v>2210</v>
      </c>
      <c r="D297" s="723" t="s">
        <v>2774</v>
      </c>
      <c r="E297" s="935" t="s">
        <v>58</v>
      </c>
      <c r="F297" s="935" t="s">
        <v>362</v>
      </c>
      <c r="G297" s="935" t="s">
        <v>2702</v>
      </c>
      <c r="H297" s="935" t="s">
        <v>61</v>
      </c>
      <c r="I297" s="935" t="s">
        <v>61</v>
      </c>
      <c r="J297" s="935" t="s">
        <v>62</v>
      </c>
      <c r="K297" s="935" t="s">
        <v>111</v>
      </c>
      <c r="L297" s="130"/>
      <c r="M297" s="1099" t="s">
        <v>2775</v>
      </c>
      <c r="N297" s="1100" t="s">
        <v>141</v>
      </c>
      <c r="O297" s="591" t="s">
        <v>2776</v>
      </c>
      <c r="P297" s="589" t="s">
        <v>2777</v>
      </c>
      <c r="Q297" s="67">
        <v>0.7</v>
      </c>
      <c r="R297" s="4">
        <v>44200</v>
      </c>
      <c r="S297" s="4">
        <v>44545</v>
      </c>
      <c r="T297" s="67">
        <v>0.25</v>
      </c>
      <c r="U297" s="67">
        <v>0.5</v>
      </c>
      <c r="V297" s="67">
        <v>0.75</v>
      </c>
      <c r="W297" s="67">
        <v>1</v>
      </c>
      <c r="X297" s="130"/>
      <c r="Y297" s="178">
        <v>0.75</v>
      </c>
      <c r="Z297" s="69" t="s">
        <v>2778</v>
      </c>
      <c r="AA297" s="69" t="s">
        <v>2779</v>
      </c>
      <c r="AB297" s="178">
        <v>1</v>
      </c>
      <c r="AC297" s="69" t="s">
        <v>2780</v>
      </c>
      <c r="AD297" s="69" t="s">
        <v>2781</v>
      </c>
      <c r="AE297" s="185">
        <v>1</v>
      </c>
      <c r="AF297" s="71" t="s">
        <v>2782</v>
      </c>
      <c r="AG297" s="71" t="s">
        <v>2781</v>
      </c>
      <c r="AH297" s="185">
        <v>1</v>
      </c>
      <c r="AI297" s="71" t="s">
        <v>73</v>
      </c>
      <c r="AJ297" s="71" t="s">
        <v>61</v>
      </c>
      <c r="AK297" s="1022">
        <f t="shared" si="21"/>
        <v>1</v>
      </c>
      <c r="AL297" s="788" t="s">
        <v>2783</v>
      </c>
      <c r="AM297" s="788" t="s">
        <v>2784</v>
      </c>
      <c r="AN297" s="874" t="s">
        <v>2785</v>
      </c>
      <c r="AO297" s="874" t="s">
        <v>2785</v>
      </c>
      <c r="AP297" s="1003" t="str">
        <f t="shared" si="18"/>
        <v>Terminado</v>
      </c>
      <c r="AQ297" s="937" t="s">
        <v>76</v>
      </c>
      <c r="AR297" s="130"/>
      <c r="AS297" s="725">
        <v>88358940</v>
      </c>
      <c r="AT297" s="725">
        <v>88358940</v>
      </c>
      <c r="AU297" s="725">
        <v>88358940</v>
      </c>
      <c r="AV297" s="725">
        <v>42936606</v>
      </c>
      <c r="AW297" s="741">
        <v>47707340</v>
      </c>
      <c r="AX297" s="741">
        <v>47707340</v>
      </c>
      <c r="AY297" s="870" t="s">
        <v>2224</v>
      </c>
      <c r="AZ297" s="864" t="s">
        <v>2716</v>
      </c>
      <c r="BA297" s="745" t="s">
        <v>2717</v>
      </c>
      <c r="BB297" s="871" t="s">
        <v>2718</v>
      </c>
      <c r="BD297" s="1143" t="s">
        <v>2227</v>
      </c>
      <c r="BE297" s="613" t="s">
        <v>2786</v>
      </c>
      <c r="BF297" s="1145" t="s">
        <v>2787</v>
      </c>
    </row>
    <row r="298" spans="2:58" ht="81">
      <c r="B298" s="1133"/>
      <c r="C298" s="707"/>
      <c r="D298" s="723"/>
      <c r="E298" s="935"/>
      <c r="F298" s="935"/>
      <c r="G298" s="935"/>
      <c r="H298" s="935"/>
      <c r="I298" s="935"/>
      <c r="J298" s="935"/>
      <c r="K298" s="935"/>
      <c r="L298" s="130"/>
      <c r="M298" s="1099"/>
      <c r="N298" s="1100"/>
      <c r="O298" s="591" t="s">
        <v>2788</v>
      </c>
      <c r="P298" s="589" t="s">
        <v>2789</v>
      </c>
      <c r="Q298" s="67">
        <v>0.3</v>
      </c>
      <c r="R298" s="4">
        <v>44200</v>
      </c>
      <c r="S298" s="4">
        <v>44545</v>
      </c>
      <c r="T298" s="67">
        <v>0.25</v>
      </c>
      <c r="U298" s="67">
        <v>0.5</v>
      </c>
      <c r="V298" s="67">
        <v>0.75</v>
      </c>
      <c r="W298" s="67">
        <v>1</v>
      </c>
      <c r="X298" s="130"/>
      <c r="Y298" s="178">
        <v>0.4</v>
      </c>
      <c r="Z298" s="69" t="s">
        <v>2790</v>
      </c>
      <c r="AA298" s="69" t="s">
        <v>2779</v>
      </c>
      <c r="AB298" s="178">
        <v>0.7</v>
      </c>
      <c r="AC298" s="69" t="s">
        <v>2791</v>
      </c>
      <c r="AD298" s="69" t="s">
        <v>2792</v>
      </c>
      <c r="AE298" s="185">
        <v>1</v>
      </c>
      <c r="AF298" s="71" t="s">
        <v>2793</v>
      </c>
      <c r="AG298" s="71" t="s">
        <v>2792</v>
      </c>
      <c r="AH298" s="185">
        <v>1</v>
      </c>
      <c r="AI298" s="71" t="s">
        <v>73</v>
      </c>
      <c r="AJ298" s="71" t="s">
        <v>61</v>
      </c>
      <c r="AK298" s="1022"/>
      <c r="AL298" s="992"/>
      <c r="AM298" s="992"/>
      <c r="AN298" s="874"/>
      <c r="AO298" s="874"/>
      <c r="AP298" s="1003" t="str">
        <f t="shared" si="18"/>
        <v>Sin iniciar</v>
      </c>
      <c r="AQ298" s="990"/>
      <c r="AR298" s="130"/>
      <c r="AS298" s="725"/>
      <c r="AT298" s="725"/>
      <c r="AU298" s="725"/>
      <c r="AV298" s="725"/>
      <c r="AW298" s="741"/>
      <c r="AX298" s="741"/>
      <c r="AY298" s="870"/>
      <c r="AZ298" s="864"/>
      <c r="BA298" s="745"/>
      <c r="BB298" s="871"/>
      <c r="BD298" s="1143"/>
      <c r="BE298" s="613" t="s">
        <v>2794</v>
      </c>
      <c r="BF298" s="1145"/>
    </row>
    <row r="299" spans="2:58" ht="81">
      <c r="B299" s="1133"/>
      <c r="C299" s="706" t="s">
        <v>2210</v>
      </c>
      <c r="D299" s="722" t="s">
        <v>2795</v>
      </c>
      <c r="E299" s="936" t="s">
        <v>58</v>
      </c>
      <c r="F299" s="936" t="s">
        <v>59</v>
      </c>
      <c r="G299" s="936" t="s">
        <v>2796</v>
      </c>
      <c r="H299" s="936" t="s">
        <v>61</v>
      </c>
      <c r="I299" s="936" t="s">
        <v>61</v>
      </c>
      <c r="J299" s="936" t="s">
        <v>62</v>
      </c>
      <c r="K299" s="936" t="s">
        <v>2797</v>
      </c>
      <c r="L299" s="130"/>
      <c r="M299" s="1101" t="s">
        <v>2798</v>
      </c>
      <c r="N299" s="1102" t="s">
        <v>141</v>
      </c>
      <c r="O299" s="63" t="s">
        <v>2799</v>
      </c>
      <c r="P299" s="89" t="s">
        <v>2800</v>
      </c>
      <c r="Q299" s="64">
        <v>0.2</v>
      </c>
      <c r="R299" s="2">
        <v>44228</v>
      </c>
      <c r="S299" s="2">
        <v>44285</v>
      </c>
      <c r="T299" s="64">
        <v>1</v>
      </c>
      <c r="U299" s="64">
        <v>1</v>
      </c>
      <c r="V299" s="64">
        <v>1</v>
      </c>
      <c r="W299" s="64">
        <v>1</v>
      </c>
      <c r="X299" s="130"/>
      <c r="Y299" s="178">
        <v>1</v>
      </c>
      <c r="Z299" s="66" t="s">
        <v>2801</v>
      </c>
      <c r="AA299" s="66" t="s">
        <v>2802</v>
      </c>
      <c r="AB299" s="178">
        <v>1</v>
      </c>
      <c r="AC299" s="66" t="s">
        <v>73</v>
      </c>
      <c r="AD299" s="66" t="s">
        <v>61</v>
      </c>
      <c r="AE299" s="185">
        <v>1</v>
      </c>
      <c r="AF299" s="70" t="s">
        <v>73</v>
      </c>
      <c r="AG299" s="70" t="s">
        <v>61</v>
      </c>
      <c r="AH299" s="185">
        <v>1</v>
      </c>
      <c r="AI299" s="70" t="s">
        <v>73</v>
      </c>
      <c r="AJ299" s="70" t="s">
        <v>61</v>
      </c>
      <c r="AK299" s="972">
        <f>SUMPRODUCT(AH299:AH301,Q299:Q301)</f>
        <v>1</v>
      </c>
      <c r="AL299" s="768" t="s">
        <v>2803</v>
      </c>
      <c r="AM299" s="768" t="s">
        <v>2804</v>
      </c>
      <c r="AN299" s="769" t="s">
        <v>2805</v>
      </c>
      <c r="AO299" s="939" t="s">
        <v>2693</v>
      </c>
      <c r="AP299" s="1009" t="str">
        <f t="shared" si="18"/>
        <v>Terminado</v>
      </c>
      <c r="AQ299" s="939" t="s">
        <v>76</v>
      </c>
      <c r="AR299" s="130"/>
      <c r="AS299" s="734">
        <v>0</v>
      </c>
      <c r="AT299" s="734">
        <v>0</v>
      </c>
      <c r="AU299" s="734">
        <v>0</v>
      </c>
      <c r="AV299" s="734">
        <v>27675317.600000001</v>
      </c>
      <c r="AW299" s="728">
        <v>25376390.16</v>
      </c>
      <c r="AX299" s="728">
        <v>25376390.16</v>
      </c>
      <c r="AY299" s="868" t="s">
        <v>2224</v>
      </c>
      <c r="AZ299" s="859" t="s">
        <v>2225</v>
      </c>
      <c r="BA299" s="747" t="s">
        <v>192</v>
      </c>
      <c r="BB299" s="869" t="s">
        <v>2261</v>
      </c>
      <c r="BD299" s="1143" t="s">
        <v>2227</v>
      </c>
      <c r="BE299" s="613" t="s">
        <v>2228</v>
      </c>
      <c r="BF299" s="1145" t="s">
        <v>2806</v>
      </c>
    </row>
    <row r="300" spans="2:58" ht="60.75">
      <c r="B300" s="1133"/>
      <c r="C300" s="706"/>
      <c r="D300" s="722"/>
      <c r="E300" s="936"/>
      <c r="F300" s="936"/>
      <c r="G300" s="936"/>
      <c r="H300" s="936"/>
      <c r="I300" s="936"/>
      <c r="J300" s="936"/>
      <c r="K300" s="936"/>
      <c r="L300" s="130"/>
      <c r="M300" s="1101"/>
      <c r="N300" s="1102"/>
      <c r="O300" s="63" t="s">
        <v>2807</v>
      </c>
      <c r="P300" s="89" t="s">
        <v>2808</v>
      </c>
      <c r="Q300" s="64">
        <v>0.3</v>
      </c>
      <c r="R300" s="2">
        <v>44228</v>
      </c>
      <c r="S300" s="2">
        <v>44346</v>
      </c>
      <c r="T300" s="64">
        <v>0.5</v>
      </c>
      <c r="U300" s="64">
        <v>1</v>
      </c>
      <c r="V300" s="64">
        <v>1</v>
      </c>
      <c r="W300" s="64">
        <v>1</v>
      </c>
      <c r="X300" s="130"/>
      <c r="Y300" s="178">
        <v>0.5</v>
      </c>
      <c r="Z300" s="66" t="s">
        <v>2809</v>
      </c>
      <c r="AA300" s="66" t="s">
        <v>2810</v>
      </c>
      <c r="AB300" s="178">
        <v>1</v>
      </c>
      <c r="AC300" s="66" t="s">
        <v>2811</v>
      </c>
      <c r="AD300" s="66" t="s">
        <v>2812</v>
      </c>
      <c r="AE300" s="185">
        <v>1</v>
      </c>
      <c r="AF300" s="70" t="s">
        <v>73</v>
      </c>
      <c r="AG300" s="70" t="s">
        <v>61</v>
      </c>
      <c r="AH300" s="185">
        <v>1</v>
      </c>
      <c r="AI300" s="70" t="s">
        <v>73</v>
      </c>
      <c r="AJ300" s="70" t="s">
        <v>61</v>
      </c>
      <c r="AK300" s="973"/>
      <c r="AL300" s="768"/>
      <c r="AM300" s="768"/>
      <c r="AN300" s="769"/>
      <c r="AO300" s="940"/>
      <c r="AP300" s="1010" t="str">
        <f t="shared" si="18"/>
        <v>Sin iniciar</v>
      </c>
      <c r="AQ300" s="991"/>
      <c r="AR300" s="130"/>
      <c r="AS300" s="734"/>
      <c r="AT300" s="734"/>
      <c r="AU300" s="734"/>
      <c r="AV300" s="734"/>
      <c r="AW300" s="728"/>
      <c r="AX300" s="728"/>
      <c r="AY300" s="868"/>
      <c r="AZ300" s="859"/>
      <c r="BA300" s="747"/>
      <c r="BB300" s="869"/>
      <c r="BD300" s="1143"/>
      <c r="BE300" s="613" t="s">
        <v>2228</v>
      </c>
      <c r="BF300" s="1145"/>
    </row>
    <row r="301" spans="2:58" ht="60.75">
      <c r="B301" s="1133"/>
      <c r="C301" s="706"/>
      <c r="D301" s="722"/>
      <c r="E301" s="936"/>
      <c r="F301" s="936"/>
      <c r="G301" s="936"/>
      <c r="H301" s="936"/>
      <c r="I301" s="936"/>
      <c r="J301" s="936"/>
      <c r="K301" s="936"/>
      <c r="L301" s="130"/>
      <c r="M301" s="1101"/>
      <c r="N301" s="1102"/>
      <c r="O301" s="63" t="s">
        <v>2813</v>
      </c>
      <c r="P301" s="89" t="s">
        <v>2814</v>
      </c>
      <c r="Q301" s="64">
        <v>0.5</v>
      </c>
      <c r="R301" s="2">
        <v>44348</v>
      </c>
      <c r="S301" s="2">
        <v>44469</v>
      </c>
      <c r="T301" s="64">
        <v>0</v>
      </c>
      <c r="U301" s="64">
        <v>0.33</v>
      </c>
      <c r="V301" s="64">
        <v>0.67</v>
      </c>
      <c r="W301" s="64">
        <v>1</v>
      </c>
      <c r="X301" s="130"/>
      <c r="Y301" s="178">
        <v>0</v>
      </c>
      <c r="Z301" s="523" t="s">
        <v>86</v>
      </c>
      <c r="AA301" s="66" t="s">
        <v>61</v>
      </c>
      <c r="AB301" s="178">
        <v>0</v>
      </c>
      <c r="AC301" s="523" t="s">
        <v>118</v>
      </c>
      <c r="AD301" s="523" t="s">
        <v>61</v>
      </c>
      <c r="AE301" s="185">
        <v>1</v>
      </c>
      <c r="AF301" s="70" t="s">
        <v>2815</v>
      </c>
      <c r="AG301" s="70" t="s">
        <v>2816</v>
      </c>
      <c r="AH301" s="185">
        <v>1</v>
      </c>
      <c r="AI301" s="70" t="s">
        <v>73</v>
      </c>
      <c r="AJ301" s="70" t="s">
        <v>61</v>
      </c>
      <c r="AK301" s="974"/>
      <c r="AL301" s="768"/>
      <c r="AM301" s="768"/>
      <c r="AN301" s="769"/>
      <c r="AO301" s="941"/>
      <c r="AP301" s="1011" t="str">
        <f t="shared" si="18"/>
        <v>Sin iniciar</v>
      </c>
      <c r="AQ301" s="988"/>
      <c r="AR301" s="130"/>
      <c r="AS301" s="734"/>
      <c r="AT301" s="734"/>
      <c r="AU301" s="734"/>
      <c r="AV301" s="734"/>
      <c r="AW301" s="728"/>
      <c r="AX301" s="728"/>
      <c r="AY301" s="868"/>
      <c r="AZ301" s="859"/>
      <c r="BA301" s="747"/>
      <c r="BB301" s="869"/>
      <c r="BD301" s="1143"/>
      <c r="BE301" s="613" t="s">
        <v>2817</v>
      </c>
      <c r="BF301" s="1145"/>
    </row>
    <row r="302" spans="2:58" ht="141.75">
      <c r="B302" s="1133"/>
      <c r="C302" s="707" t="s">
        <v>2210</v>
      </c>
      <c r="D302" s="723" t="s">
        <v>2818</v>
      </c>
      <c r="E302" s="935" t="s">
        <v>58</v>
      </c>
      <c r="F302" s="935" t="s">
        <v>59</v>
      </c>
      <c r="G302" s="935" t="s">
        <v>2796</v>
      </c>
      <c r="H302" s="935" t="s">
        <v>61</v>
      </c>
      <c r="I302" s="935" t="s">
        <v>61</v>
      </c>
      <c r="J302" s="935" t="s">
        <v>62</v>
      </c>
      <c r="K302" s="935" t="s">
        <v>2797</v>
      </c>
      <c r="L302" s="130"/>
      <c r="M302" s="1099" t="s">
        <v>2819</v>
      </c>
      <c r="N302" s="1100" t="s">
        <v>141</v>
      </c>
      <c r="O302" s="591" t="s">
        <v>2820</v>
      </c>
      <c r="P302" s="589" t="s">
        <v>2821</v>
      </c>
      <c r="Q302" s="67">
        <v>0.7</v>
      </c>
      <c r="R302" s="4">
        <v>44235</v>
      </c>
      <c r="S302" s="4">
        <v>44560</v>
      </c>
      <c r="T302" s="67">
        <v>0.25</v>
      </c>
      <c r="U302" s="67">
        <v>0.5</v>
      </c>
      <c r="V302" s="67">
        <v>0.75</v>
      </c>
      <c r="W302" s="67">
        <v>1</v>
      </c>
      <c r="X302" s="130"/>
      <c r="Y302" s="178">
        <v>0.25</v>
      </c>
      <c r="Z302" s="69" t="s">
        <v>2822</v>
      </c>
      <c r="AA302" s="69" t="s">
        <v>2823</v>
      </c>
      <c r="AB302" s="178">
        <v>0.5</v>
      </c>
      <c r="AC302" s="69" t="s">
        <v>2824</v>
      </c>
      <c r="AD302" s="69" t="s">
        <v>2825</v>
      </c>
      <c r="AE302" s="185">
        <v>1</v>
      </c>
      <c r="AF302" s="71" t="s">
        <v>2826</v>
      </c>
      <c r="AG302" s="71" t="s">
        <v>2827</v>
      </c>
      <c r="AH302" s="185">
        <v>1</v>
      </c>
      <c r="AI302" s="71" t="s">
        <v>2828</v>
      </c>
      <c r="AJ302" s="71" t="s">
        <v>2829</v>
      </c>
      <c r="AK302" s="1022">
        <f t="shared" ref="AK302" si="22">SUMPRODUCT(AH302:AH303,Q302:Q303)</f>
        <v>0.85</v>
      </c>
      <c r="AL302" s="788" t="s">
        <v>2830</v>
      </c>
      <c r="AM302" s="788" t="s">
        <v>2831</v>
      </c>
      <c r="AN302" s="874" t="s">
        <v>2832</v>
      </c>
      <c r="AO302" s="874" t="s">
        <v>2833</v>
      </c>
      <c r="AP302" s="1003" t="str">
        <f t="shared" si="18"/>
        <v>En gestión</v>
      </c>
      <c r="AQ302" s="937" t="s">
        <v>2834</v>
      </c>
      <c r="AR302" s="130"/>
      <c r="AS302" s="725">
        <v>0</v>
      </c>
      <c r="AT302" s="725">
        <v>0</v>
      </c>
      <c r="AU302" s="725">
        <v>0</v>
      </c>
      <c r="AV302" s="725">
        <v>20857500</v>
      </c>
      <c r="AW302" s="725">
        <v>33254250</v>
      </c>
      <c r="AX302" s="741">
        <v>33254250</v>
      </c>
      <c r="AY302" s="870" t="s">
        <v>2224</v>
      </c>
      <c r="AZ302" s="864" t="s">
        <v>2225</v>
      </c>
      <c r="BA302" s="745" t="s">
        <v>192</v>
      </c>
      <c r="BB302" s="871" t="s">
        <v>2261</v>
      </c>
      <c r="BD302" s="1143" t="s">
        <v>2227</v>
      </c>
      <c r="BE302" s="613" t="s">
        <v>2835</v>
      </c>
      <c r="BF302" s="1145" t="s">
        <v>2836</v>
      </c>
    </row>
    <row r="303" spans="2:58" ht="60.75">
      <c r="B303" s="1133"/>
      <c r="C303" s="707"/>
      <c r="D303" s="723"/>
      <c r="E303" s="935"/>
      <c r="F303" s="935"/>
      <c r="G303" s="935"/>
      <c r="H303" s="935"/>
      <c r="I303" s="935"/>
      <c r="J303" s="935"/>
      <c r="K303" s="935"/>
      <c r="L303" s="130"/>
      <c r="M303" s="1099"/>
      <c r="N303" s="1100"/>
      <c r="O303" s="591" t="s">
        <v>2837</v>
      </c>
      <c r="P303" s="589" t="s">
        <v>2838</v>
      </c>
      <c r="Q303" s="67">
        <v>0.3</v>
      </c>
      <c r="R303" s="4">
        <v>44440</v>
      </c>
      <c r="S303" s="4">
        <v>44530</v>
      </c>
      <c r="T303" s="67">
        <v>0</v>
      </c>
      <c r="U303" s="67">
        <v>0</v>
      </c>
      <c r="V303" s="67">
        <v>0.5</v>
      </c>
      <c r="W303" s="67">
        <v>1</v>
      </c>
      <c r="X303" s="130"/>
      <c r="Y303" s="178">
        <v>0</v>
      </c>
      <c r="Z303" s="524" t="s">
        <v>86</v>
      </c>
      <c r="AA303" s="534" t="s">
        <v>61</v>
      </c>
      <c r="AB303" s="178">
        <v>0</v>
      </c>
      <c r="AC303" s="524" t="s">
        <v>86</v>
      </c>
      <c r="AD303" s="524" t="s">
        <v>61</v>
      </c>
      <c r="AE303" s="185">
        <v>0</v>
      </c>
      <c r="AF303" s="71" t="s">
        <v>86</v>
      </c>
      <c r="AG303" s="71" t="s">
        <v>61</v>
      </c>
      <c r="AH303" s="548">
        <v>0.5</v>
      </c>
      <c r="AI303" s="513" t="s">
        <v>2839</v>
      </c>
      <c r="AJ303" s="59" t="s">
        <v>2840</v>
      </c>
      <c r="AK303" s="1022"/>
      <c r="AL303" s="788"/>
      <c r="AM303" s="788"/>
      <c r="AN303" s="874"/>
      <c r="AO303" s="874"/>
      <c r="AP303" s="1003" t="str">
        <f t="shared" si="18"/>
        <v>Sin iniciar</v>
      </c>
      <c r="AQ303" s="938"/>
      <c r="AR303" s="130"/>
      <c r="AS303" s="725"/>
      <c r="AT303" s="725"/>
      <c r="AU303" s="725"/>
      <c r="AV303" s="725"/>
      <c r="AW303" s="725"/>
      <c r="AX303" s="741"/>
      <c r="AY303" s="870"/>
      <c r="AZ303" s="864"/>
      <c r="BA303" s="745"/>
      <c r="BB303" s="871"/>
      <c r="BD303" s="1143"/>
      <c r="BE303" s="613" t="s">
        <v>2841</v>
      </c>
      <c r="BF303" s="1145"/>
    </row>
    <row r="304" spans="2:58" ht="409.5">
      <c r="B304" s="1133"/>
      <c r="C304" s="706" t="s">
        <v>2210</v>
      </c>
      <c r="D304" s="722" t="s">
        <v>2842</v>
      </c>
      <c r="E304" s="936" t="s">
        <v>58</v>
      </c>
      <c r="F304" s="936" t="s">
        <v>59</v>
      </c>
      <c r="G304" s="936" t="s">
        <v>2843</v>
      </c>
      <c r="H304" s="936" t="s">
        <v>61</v>
      </c>
      <c r="I304" s="936" t="s">
        <v>61</v>
      </c>
      <c r="J304" s="936" t="s">
        <v>62</v>
      </c>
      <c r="K304" s="936" t="s">
        <v>111</v>
      </c>
      <c r="L304" s="130"/>
      <c r="M304" s="1101" t="s">
        <v>2844</v>
      </c>
      <c r="N304" s="1102" t="s">
        <v>141</v>
      </c>
      <c r="O304" s="63" t="s">
        <v>2845</v>
      </c>
      <c r="P304" s="89" t="s">
        <v>2846</v>
      </c>
      <c r="Q304" s="64">
        <v>0.3</v>
      </c>
      <c r="R304" s="2">
        <v>44211</v>
      </c>
      <c r="S304" s="2">
        <v>44561</v>
      </c>
      <c r="T304" s="64">
        <v>0.3</v>
      </c>
      <c r="U304" s="64">
        <v>0.6</v>
      </c>
      <c r="V304" s="64">
        <v>0.8</v>
      </c>
      <c r="W304" s="64">
        <v>1</v>
      </c>
      <c r="X304" s="130"/>
      <c r="Y304" s="178">
        <v>0.32</v>
      </c>
      <c r="Z304" s="66" t="s">
        <v>2847</v>
      </c>
      <c r="AA304" s="66" t="s">
        <v>2848</v>
      </c>
      <c r="AB304" s="178">
        <v>0.6</v>
      </c>
      <c r="AC304" s="66" t="s">
        <v>2849</v>
      </c>
      <c r="AD304" s="66" t="s">
        <v>2850</v>
      </c>
      <c r="AE304" s="560">
        <v>1</v>
      </c>
      <c r="AF304" s="193" t="s">
        <v>2851</v>
      </c>
      <c r="AG304" s="70" t="s">
        <v>2852</v>
      </c>
      <c r="AH304" s="560">
        <v>1</v>
      </c>
      <c r="AI304" s="193" t="s">
        <v>2853</v>
      </c>
      <c r="AJ304" s="70" t="s">
        <v>2854</v>
      </c>
      <c r="AK304" s="972">
        <f>SUMPRODUCT(AH304:AH306,Q304:Q306)</f>
        <v>1</v>
      </c>
      <c r="AL304" s="768" t="s">
        <v>2855</v>
      </c>
      <c r="AM304" s="768" t="s">
        <v>2856</v>
      </c>
      <c r="AN304" s="985" t="s">
        <v>2857</v>
      </c>
      <c r="AO304" s="985" t="s">
        <v>2858</v>
      </c>
      <c r="AP304" s="1009" t="str">
        <f t="shared" si="18"/>
        <v>Terminado</v>
      </c>
      <c r="AQ304" s="939" t="s">
        <v>76</v>
      </c>
      <c r="AR304" s="130"/>
      <c r="AS304" s="734">
        <v>31866520</v>
      </c>
      <c r="AT304" s="734">
        <v>31866520</v>
      </c>
      <c r="AU304" s="734">
        <v>31866520</v>
      </c>
      <c r="AV304" s="734">
        <v>91689817.599999994</v>
      </c>
      <c r="AW304" s="728">
        <v>138001740.16</v>
      </c>
      <c r="AX304" s="728">
        <v>138001140.16</v>
      </c>
      <c r="AY304" s="868" t="s">
        <v>2224</v>
      </c>
      <c r="AZ304" s="859" t="s">
        <v>2225</v>
      </c>
      <c r="BA304" s="747" t="s">
        <v>192</v>
      </c>
      <c r="BB304" s="869" t="s">
        <v>2261</v>
      </c>
      <c r="BD304" s="1143" t="s">
        <v>2227</v>
      </c>
      <c r="BE304" s="613" t="s">
        <v>2859</v>
      </c>
      <c r="BF304" s="1145" t="s">
        <v>2860</v>
      </c>
    </row>
    <row r="305" spans="2:58" ht="101.25">
      <c r="B305" s="1133"/>
      <c r="C305" s="706"/>
      <c r="D305" s="722"/>
      <c r="E305" s="936"/>
      <c r="F305" s="936"/>
      <c r="G305" s="936"/>
      <c r="H305" s="936"/>
      <c r="I305" s="936"/>
      <c r="J305" s="936"/>
      <c r="K305" s="936"/>
      <c r="L305" s="130"/>
      <c r="M305" s="1101"/>
      <c r="N305" s="1102"/>
      <c r="O305" s="63" t="s">
        <v>2861</v>
      </c>
      <c r="P305" s="89" t="s">
        <v>2862</v>
      </c>
      <c r="Q305" s="64">
        <v>0.5</v>
      </c>
      <c r="R305" s="2">
        <v>44287</v>
      </c>
      <c r="S305" s="2">
        <v>44561</v>
      </c>
      <c r="T305" s="64">
        <v>0</v>
      </c>
      <c r="U305" s="64">
        <v>0.2</v>
      </c>
      <c r="V305" s="64">
        <v>0.65</v>
      </c>
      <c r="W305" s="64">
        <v>1</v>
      </c>
      <c r="X305" s="130"/>
      <c r="Y305" s="178">
        <v>0</v>
      </c>
      <c r="Z305" s="523" t="s">
        <v>86</v>
      </c>
      <c r="AA305" s="66" t="s">
        <v>61</v>
      </c>
      <c r="AB305" s="178">
        <v>0.25</v>
      </c>
      <c r="AC305" s="66" t="s">
        <v>2863</v>
      </c>
      <c r="AD305" s="66" t="s">
        <v>2864</v>
      </c>
      <c r="AE305" s="185">
        <v>0.65</v>
      </c>
      <c r="AF305" s="70" t="s">
        <v>2865</v>
      </c>
      <c r="AG305" s="70" t="s">
        <v>2866</v>
      </c>
      <c r="AH305" s="185">
        <v>1</v>
      </c>
      <c r="AI305" s="70" t="s">
        <v>2867</v>
      </c>
      <c r="AJ305" s="70" t="s">
        <v>2868</v>
      </c>
      <c r="AK305" s="973"/>
      <c r="AL305" s="768"/>
      <c r="AM305" s="768"/>
      <c r="AN305" s="985"/>
      <c r="AO305" s="985"/>
      <c r="AP305" s="1010" t="str">
        <f t="shared" si="18"/>
        <v>Sin iniciar</v>
      </c>
      <c r="AQ305" s="991"/>
      <c r="AR305" s="130"/>
      <c r="AS305" s="734"/>
      <c r="AT305" s="734"/>
      <c r="AU305" s="734"/>
      <c r="AV305" s="734"/>
      <c r="AW305" s="728"/>
      <c r="AX305" s="728"/>
      <c r="AY305" s="868"/>
      <c r="AZ305" s="859"/>
      <c r="BA305" s="747"/>
      <c r="BB305" s="869"/>
      <c r="BD305" s="1143"/>
      <c r="BE305" s="613" t="s">
        <v>2869</v>
      </c>
      <c r="BF305" s="1145"/>
    </row>
    <row r="306" spans="2:58" ht="121.5">
      <c r="B306" s="1133"/>
      <c r="C306" s="706"/>
      <c r="D306" s="722"/>
      <c r="E306" s="936"/>
      <c r="F306" s="936"/>
      <c r="G306" s="936"/>
      <c r="H306" s="936"/>
      <c r="I306" s="936"/>
      <c r="J306" s="936"/>
      <c r="K306" s="936"/>
      <c r="L306" s="130"/>
      <c r="M306" s="1101"/>
      <c r="N306" s="1102"/>
      <c r="O306" s="63" t="s">
        <v>2870</v>
      </c>
      <c r="P306" s="89" t="s">
        <v>2871</v>
      </c>
      <c r="Q306" s="64">
        <v>0.2</v>
      </c>
      <c r="R306" s="2">
        <v>44378</v>
      </c>
      <c r="S306" s="2">
        <v>44561</v>
      </c>
      <c r="T306" s="64">
        <v>0</v>
      </c>
      <c r="U306" s="64">
        <v>0</v>
      </c>
      <c r="V306" s="64">
        <v>0.5</v>
      </c>
      <c r="W306" s="64">
        <v>1</v>
      </c>
      <c r="X306" s="130"/>
      <c r="Y306" s="178">
        <v>0</v>
      </c>
      <c r="Z306" s="523" t="s">
        <v>86</v>
      </c>
      <c r="AA306" s="66" t="s">
        <v>61</v>
      </c>
      <c r="AB306" s="178">
        <v>0</v>
      </c>
      <c r="AC306" s="523" t="s">
        <v>86</v>
      </c>
      <c r="AD306" s="523" t="s">
        <v>61</v>
      </c>
      <c r="AE306" s="185">
        <v>0.5</v>
      </c>
      <c r="AF306" s="70" t="s">
        <v>2872</v>
      </c>
      <c r="AG306" s="70" t="s">
        <v>2873</v>
      </c>
      <c r="AH306" s="185">
        <v>1</v>
      </c>
      <c r="AI306" s="70" t="s">
        <v>2874</v>
      </c>
      <c r="AJ306" s="70" t="s">
        <v>2875</v>
      </c>
      <c r="AK306" s="974"/>
      <c r="AL306" s="768"/>
      <c r="AM306" s="768"/>
      <c r="AN306" s="985"/>
      <c r="AO306" s="985"/>
      <c r="AP306" s="1011" t="str">
        <f t="shared" si="18"/>
        <v>Sin iniciar</v>
      </c>
      <c r="AQ306" s="988"/>
      <c r="AR306" s="130"/>
      <c r="AS306" s="734"/>
      <c r="AT306" s="734"/>
      <c r="AU306" s="734"/>
      <c r="AV306" s="734"/>
      <c r="AW306" s="728"/>
      <c r="AX306" s="728"/>
      <c r="AY306" s="868"/>
      <c r="AZ306" s="859"/>
      <c r="BA306" s="747"/>
      <c r="BB306" s="869"/>
      <c r="BD306" s="1143"/>
      <c r="BE306" s="613" t="s">
        <v>2876</v>
      </c>
      <c r="BF306" s="1145"/>
    </row>
    <row r="307" spans="2:58" ht="384.75">
      <c r="B307" s="1133"/>
      <c r="C307" s="707" t="s">
        <v>2210</v>
      </c>
      <c r="D307" s="723" t="s">
        <v>2877</v>
      </c>
      <c r="E307" s="935" t="s">
        <v>361</v>
      </c>
      <c r="F307" s="935" t="s">
        <v>362</v>
      </c>
      <c r="G307" s="935" t="s">
        <v>2878</v>
      </c>
      <c r="H307" s="935" t="s">
        <v>61</v>
      </c>
      <c r="I307" s="935" t="s">
        <v>61</v>
      </c>
      <c r="J307" s="935" t="s">
        <v>62</v>
      </c>
      <c r="K307" s="935" t="s">
        <v>434</v>
      </c>
      <c r="L307" s="130"/>
      <c r="M307" s="1099" t="s">
        <v>2879</v>
      </c>
      <c r="N307" s="1100" t="s">
        <v>141</v>
      </c>
      <c r="O307" s="591" t="s">
        <v>2880</v>
      </c>
      <c r="P307" s="589" t="s">
        <v>2881</v>
      </c>
      <c r="Q307" s="67">
        <v>0.3</v>
      </c>
      <c r="R307" s="4">
        <v>44211</v>
      </c>
      <c r="S307" s="4">
        <v>44560</v>
      </c>
      <c r="T307" s="67">
        <v>0.25</v>
      </c>
      <c r="U307" s="67">
        <v>0.5</v>
      </c>
      <c r="V307" s="67">
        <v>0.75</v>
      </c>
      <c r="W307" s="67">
        <v>1</v>
      </c>
      <c r="X307" s="130"/>
      <c r="Y307" s="178">
        <v>0.25</v>
      </c>
      <c r="Z307" s="69" t="s">
        <v>2882</v>
      </c>
      <c r="AA307" s="69" t="s">
        <v>2883</v>
      </c>
      <c r="AB307" s="178">
        <v>0.5</v>
      </c>
      <c r="AC307" s="69" t="s">
        <v>2884</v>
      </c>
      <c r="AD307" s="69" t="s">
        <v>2885</v>
      </c>
      <c r="AE307" s="185">
        <v>0.75</v>
      </c>
      <c r="AF307" s="71" t="s">
        <v>2886</v>
      </c>
      <c r="AG307" s="71" t="s">
        <v>2887</v>
      </c>
      <c r="AH307" s="185">
        <v>1</v>
      </c>
      <c r="AI307" s="71" t="s">
        <v>2888</v>
      </c>
      <c r="AJ307" s="71" t="s">
        <v>2889</v>
      </c>
      <c r="AK307" s="1022">
        <f t="shared" ref="AK307:AK309" si="23">SUMPRODUCT(AH307:AH308,Q307:Q308)</f>
        <v>1</v>
      </c>
      <c r="AL307" s="788" t="s">
        <v>2890</v>
      </c>
      <c r="AM307" s="788" t="s">
        <v>2891</v>
      </c>
      <c r="AN307" s="874" t="s">
        <v>2892</v>
      </c>
      <c r="AO307" s="874" t="s">
        <v>2893</v>
      </c>
      <c r="AP307" s="1003" t="str">
        <f t="shared" si="18"/>
        <v>Terminado</v>
      </c>
      <c r="AQ307" s="874" t="s">
        <v>76</v>
      </c>
      <c r="AR307" s="130"/>
      <c r="AS307" s="725">
        <v>0</v>
      </c>
      <c r="AT307" s="725">
        <v>0</v>
      </c>
      <c r="AU307" s="725">
        <v>0</v>
      </c>
      <c r="AV307" s="779">
        <v>196201500</v>
      </c>
      <c r="AW307" s="217">
        <v>188647666.667</v>
      </c>
      <c r="AX307" s="46">
        <v>188647666.667</v>
      </c>
      <c r="AY307" s="870" t="s">
        <v>2224</v>
      </c>
      <c r="AZ307" s="42" t="s">
        <v>2894</v>
      </c>
      <c r="BA307" s="45" t="s">
        <v>2293</v>
      </c>
      <c r="BB307" s="47" t="s">
        <v>2294</v>
      </c>
      <c r="BD307" s="1143" t="s">
        <v>2227</v>
      </c>
      <c r="BE307" s="613" t="s">
        <v>2895</v>
      </c>
      <c r="BF307" s="1145" t="s">
        <v>2896</v>
      </c>
    </row>
    <row r="308" spans="2:58" ht="81">
      <c r="B308" s="1133"/>
      <c r="C308" s="707"/>
      <c r="D308" s="723"/>
      <c r="E308" s="935"/>
      <c r="F308" s="935"/>
      <c r="G308" s="935"/>
      <c r="H308" s="935"/>
      <c r="I308" s="935"/>
      <c r="J308" s="935"/>
      <c r="K308" s="935"/>
      <c r="L308" s="130"/>
      <c r="M308" s="1099"/>
      <c r="N308" s="1100"/>
      <c r="O308" s="591" t="s">
        <v>2897</v>
      </c>
      <c r="P308" s="589" t="s">
        <v>2898</v>
      </c>
      <c r="Q308" s="67">
        <v>0.7</v>
      </c>
      <c r="R308" s="4">
        <v>44211</v>
      </c>
      <c r="S308" s="4">
        <v>44560</v>
      </c>
      <c r="T308" s="67">
        <v>0.25</v>
      </c>
      <c r="U308" s="67">
        <v>0.5</v>
      </c>
      <c r="V308" s="67">
        <v>0.75</v>
      </c>
      <c r="W308" s="67">
        <v>1</v>
      </c>
      <c r="X308" s="130"/>
      <c r="Y308" s="178">
        <v>0.25</v>
      </c>
      <c r="Z308" s="69" t="s">
        <v>2899</v>
      </c>
      <c r="AA308" s="69" t="s">
        <v>2900</v>
      </c>
      <c r="AB308" s="178">
        <v>1</v>
      </c>
      <c r="AC308" s="69" t="s">
        <v>2901</v>
      </c>
      <c r="AD308" s="69" t="s">
        <v>2902</v>
      </c>
      <c r="AE308" s="185">
        <v>1</v>
      </c>
      <c r="AF308" s="71" t="s">
        <v>73</v>
      </c>
      <c r="AG308" s="71" t="s">
        <v>61</v>
      </c>
      <c r="AH308" s="185">
        <v>1</v>
      </c>
      <c r="AI308" s="71" t="s">
        <v>73</v>
      </c>
      <c r="AJ308" s="71" t="s">
        <v>61</v>
      </c>
      <c r="AK308" s="1022"/>
      <c r="AL308" s="788"/>
      <c r="AM308" s="788"/>
      <c r="AN308" s="874"/>
      <c r="AO308" s="874"/>
      <c r="AP308" s="1003" t="str">
        <f t="shared" si="18"/>
        <v>Sin iniciar</v>
      </c>
      <c r="AQ308" s="999"/>
      <c r="AR308" s="130"/>
      <c r="AS308" s="725"/>
      <c r="AT308" s="725"/>
      <c r="AU308" s="725"/>
      <c r="AV308" s="781"/>
      <c r="AW308" s="217">
        <v>57000000</v>
      </c>
      <c r="AX308" s="46">
        <v>51300000</v>
      </c>
      <c r="AY308" s="870"/>
      <c r="AZ308" s="42" t="s">
        <v>2225</v>
      </c>
      <c r="BA308" s="45" t="s">
        <v>192</v>
      </c>
      <c r="BB308" s="47" t="s">
        <v>2261</v>
      </c>
      <c r="BD308" s="1143"/>
      <c r="BE308" s="613" t="s">
        <v>2903</v>
      </c>
      <c r="BF308" s="1145"/>
    </row>
    <row r="309" spans="2:58" ht="182.25">
      <c r="B309" s="1133" t="s">
        <v>2904</v>
      </c>
      <c r="C309" s="698" t="s">
        <v>2904</v>
      </c>
      <c r="D309" s="698" t="s">
        <v>2905</v>
      </c>
      <c r="E309" s="936" t="s">
        <v>58</v>
      </c>
      <c r="F309" s="936" t="s">
        <v>362</v>
      </c>
      <c r="G309" s="936" t="s">
        <v>2906</v>
      </c>
      <c r="H309" s="936" t="s">
        <v>61</v>
      </c>
      <c r="I309" s="936" t="s">
        <v>61</v>
      </c>
      <c r="J309" s="936" t="s">
        <v>364</v>
      </c>
      <c r="K309" s="936" t="s">
        <v>139</v>
      </c>
      <c r="L309" s="130"/>
      <c r="M309" s="1101" t="s">
        <v>2907</v>
      </c>
      <c r="N309" s="65" t="s">
        <v>141</v>
      </c>
      <c r="O309" s="63" t="s">
        <v>2908</v>
      </c>
      <c r="P309" s="89" t="s">
        <v>2909</v>
      </c>
      <c r="Q309" s="64">
        <v>0.5</v>
      </c>
      <c r="R309" s="2">
        <v>44229</v>
      </c>
      <c r="S309" s="2">
        <v>44561</v>
      </c>
      <c r="T309" s="64">
        <v>0.2</v>
      </c>
      <c r="U309" s="64">
        <v>0.5</v>
      </c>
      <c r="V309" s="64">
        <v>0.75</v>
      </c>
      <c r="W309" s="64">
        <v>1</v>
      </c>
      <c r="X309" s="130"/>
      <c r="Y309" s="178">
        <v>0.2</v>
      </c>
      <c r="Z309" s="66" t="s">
        <v>2910</v>
      </c>
      <c r="AA309" s="66" t="s">
        <v>2911</v>
      </c>
      <c r="AB309" s="178">
        <v>0.5</v>
      </c>
      <c r="AC309" s="66" t="s">
        <v>2912</v>
      </c>
      <c r="AD309" s="66" t="s">
        <v>2911</v>
      </c>
      <c r="AE309" s="185">
        <v>0.75</v>
      </c>
      <c r="AF309" s="66" t="s">
        <v>2913</v>
      </c>
      <c r="AG309" s="66" t="s">
        <v>2911</v>
      </c>
      <c r="AH309" s="185">
        <v>1</v>
      </c>
      <c r="AI309" s="66" t="s">
        <v>2914</v>
      </c>
      <c r="AJ309" s="66" t="s">
        <v>2915</v>
      </c>
      <c r="AK309" s="1022">
        <f t="shared" si="23"/>
        <v>1</v>
      </c>
      <c r="AL309" s="768" t="s">
        <v>2916</v>
      </c>
      <c r="AM309" s="768" t="s">
        <v>2917</v>
      </c>
      <c r="AN309" s="768" t="s">
        <v>2918</v>
      </c>
      <c r="AO309" s="768" t="s">
        <v>2919</v>
      </c>
      <c r="AP309" s="1003" t="str">
        <f t="shared" si="18"/>
        <v>Terminado</v>
      </c>
      <c r="AQ309" s="768" t="s">
        <v>76</v>
      </c>
      <c r="AR309" s="130"/>
      <c r="AS309" s="894">
        <v>70250000</v>
      </c>
      <c r="AT309" s="894">
        <v>70250000</v>
      </c>
      <c r="AU309" s="894">
        <v>70250000</v>
      </c>
      <c r="AV309" s="894">
        <v>420378867</v>
      </c>
      <c r="AW309" s="894">
        <v>424788867</v>
      </c>
      <c r="AX309" s="894">
        <v>424788867</v>
      </c>
      <c r="AY309" s="749" t="s">
        <v>2920</v>
      </c>
      <c r="AZ309" s="747" t="s">
        <v>2921</v>
      </c>
      <c r="BA309" s="749" t="s">
        <v>2922</v>
      </c>
      <c r="BB309" s="749" t="s">
        <v>2923</v>
      </c>
      <c r="BD309" s="1143" t="s">
        <v>2227</v>
      </c>
      <c r="BE309" s="613" t="s">
        <v>2924</v>
      </c>
      <c r="BF309" s="1145" t="s">
        <v>2925</v>
      </c>
    </row>
    <row r="310" spans="2:58" ht="182.25">
      <c r="B310" s="1133"/>
      <c r="C310" s="698"/>
      <c r="D310" s="698"/>
      <c r="E310" s="936" t="s">
        <v>58</v>
      </c>
      <c r="F310" s="936" t="s">
        <v>362</v>
      </c>
      <c r="G310" s="936"/>
      <c r="H310" s="936" t="s">
        <v>61</v>
      </c>
      <c r="I310" s="936" t="s">
        <v>61</v>
      </c>
      <c r="J310" s="936" t="s">
        <v>364</v>
      </c>
      <c r="K310" s="936" t="s">
        <v>139</v>
      </c>
      <c r="L310" s="130"/>
      <c r="M310" s="1101"/>
      <c r="N310" s="65" t="s">
        <v>141</v>
      </c>
      <c r="O310" s="63" t="s">
        <v>2926</v>
      </c>
      <c r="P310" s="89" t="s">
        <v>2927</v>
      </c>
      <c r="Q310" s="64">
        <v>0.5</v>
      </c>
      <c r="R310" s="2">
        <v>44229</v>
      </c>
      <c r="S310" s="2">
        <v>44561</v>
      </c>
      <c r="T310" s="64">
        <v>0.2</v>
      </c>
      <c r="U310" s="64">
        <v>0.5</v>
      </c>
      <c r="V310" s="64">
        <v>0.75</v>
      </c>
      <c r="W310" s="64">
        <v>1</v>
      </c>
      <c r="X310" s="130"/>
      <c r="Y310" s="178">
        <v>0.2</v>
      </c>
      <c r="Z310" s="66" t="s">
        <v>2928</v>
      </c>
      <c r="AA310" s="66" t="s">
        <v>2929</v>
      </c>
      <c r="AB310" s="178">
        <v>0.5</v>
      </c>
      <c r="AC310" s="66" t="s">
        <v>2930</v>
      </c>
      <c r="AD310" s="66" t="s">
        <v>2929</v>
      </c>
      <c r="AE310" s="185">
        <v>0.75</v>
      </c>
      <c r="AF310" s="66" t="s">
        <v>2931</v>
      </c>
      <c r="AG310" s="66" t="s">
        <v>2929</v>
      </c>
      <c r="AH310" s="185">
        <v>1</v>
      </c>
      <c r="AI310" s="66" t="s">
        <v>2932</v>
      </c>
      <c r="AJ310" s="66" t="s">
        <v>2933</v>
      </c>
      <c r="AK310" s="1022"/>
      <c r="AL310" s="724"/>
      <c r="AM310" s="724"/>
      <c r="AN310" s="724"/>
      <c r="AO310" s="724"/>
      <c r="AP310" s="1003" t="str">
        <f t="shared" si="18"/>
        <v>Sin iniciar</v>
      </c>
      <c r="AQ310" s="724"/>
      <c r="AR310" s="130"/>
      <c r="AS310" s="894"/>
      <c r="AT310" s="894"/>
      <c r="AU310" s="894"/>
      <c r="AV310" s="894"/>
      <c r="AW310" s="894"/>
      <c r="AX310" s="894"/>
      <c r="AY310" s="749"/>
      <c r="AZ310" s="747"/>
      <c r="BA310" s="749" t="s">
        <v>2304</v>
      </c>
      <c r="BB310" s="749"/>
      <c r="BD310" s="1143"/>
      <c r="BE310" s="613" t="s">
        <v>2934</v>
      </c>
      <c r="BF310" s="1145"/>
    </row>
    <row r="311" spans="2:58" ht="162">
      <c r="B311" s="1133"/>
      <c r="C311" s="699" t="s">
        <v>2904</v>
      </c>
      <c r="D311" s="699" t="s">
        <v>2935</v>
      </c>
      <c r="E311" s="935" t="s">
        <v>58</v>
      </c>
      <c r="F311" s="935" t="s">
        <v>362</v>
      </c>
      <c r="G311" s="935" t="s">
        <v>2936</v>
      </c>
      <c r="H311" s="935" t="s">
        <v>61</v>
      </c>
      <c r="I311" s="935" t="s">
        <v>61</v>
      </c>
      <c r="J311" s="935" t="s">
        <v>364</v>
      </c>
      <c r="K311" s="935" t="s">
        <v>434</v>
      </c>
      <c r="L311" s="130"/>
      <c r="M311" s="1099" t="s">
        <v>2937</v>
      </c>
      <c r="N311" s="68" t="s">
        <v>141</v>
      </c>
      <c r="O311" s="591" t="s">
        <v>2938</v>
      </c>
      <c r="P311" s="589" t="s">
        <v>2939</v>
      </c>
      <c r="Q311" s="67">
        <v>0.7</v>
      </c>
      <c r="R311" s="4">
        <v>44228</v>
      </c>
      <c r="S311" s="4">
        <v>44561</v>
      </c>
      <c r="T311" s="67">
        <v>0.1</v>
      </c>
      <c r="U311" s="67">
        <v>0.5</v>
      </c>
      <c r="V311" s="67">
        <v>0.7</v>
      </c>
      <c r="W311" s="67">
        <v>1</v>
      </c>
      <c r="X311" s="130"/>
      <c r="Y311" s="178">
        <v>0.1</v>
      </c>
      <c r="Z311" s="69" t="s">
        <v>2940</v>
      </c>
      <c r="AA311" s="69" t="s">
        <v>2941</v>
      </c>
      <c r="AB311" s="178">
        <v>0.5</v>
      </c>
      <c r="AC311" s="69" t="s">
        <v>2942</v>
      </c>
      <c r="AD311" s="69" t="s">
        <v>2941</v>
      </c>
      <c r="AE311" s="185">
        <v>0.7</v>
      </c>
      <c r="AF311" s="69" t="s">
        <v>2943</v>
      </c>
      <c r="AG311" s="69" t="s">
        <v>2941</v>
      </c>
      <c r="AH311" s="185">
        <v>1</v>
      </c>
      <c r="AI311" s="69" t="s">
        <v>2944</v>
      </c>
      <c r="AJ311" s="69" t="s">
        <v>2945</v>
      </c>
      <c r="AK311" s="1022">
        <f t="shared" ref="AK311" si="24">SUMPRODUCT(AH311:AH312,Q311:Q312)</f>
        <v>1</v>
      </c>
      <c r="AL311" s="788" t="s">
        <v>2946</v>
      </c>
      <c r="AM311" s="788" t="s">
        <v>2947</v>
      </c>
      <c r="AN311" s="788" t="s">
        <v>2948</v>
      </c>
      <c r="AO311" s="788" t="s">
        <v>2949</v>
      </c>
      <c r="AP311" s="1003" t="str">
        <f t="shared" si="18"/>
        <v>Terminado</v>
      </c>
      <c r="AQ311" s="788" t="s">
        <v>76</v>
      </c>
      <c r="AR311" s="130"/>
      <c r="AS311" s="893">
        <v>570000000</v>
      </c>
      <c r="AT311" s="893">
        <v>570000000</v>
      </c>
      <c r="AU311" s="893">
        <v>570000000</v>
      </c>
      <c r="AV311" s="893">
        <v>1248939152</v>
      </c>
      <c r="AW311" s="893">
        <v>1244518475</v>
      </c>
      <c r="AX311" s="893">
        <v>1244518475</v>
      </c>
      <c r="AY311" s="893" t="s">
        <v>2920</v>
      </c>
      <c r="AZ311" s="896" t="s">
        <v>2921</v>
      </c>
      <c r="BA311" s="893" t="s">
        <v>2922</v>
      </c>
      <c r="BB311" s="893" t="s">
        <v>2950</v>
      </c>
      <c r="BD311" s="1143" t="s">
        <v>2227</v>
      </c>
      <c r="BE311" s="613" t="s">
        <v>2951</v>
      </c>
      <c r="BF311" s="1145" t="s">
        <v>2952</v>
      </c>
    </row>
    <row r="312" spans="2:58" ht="101.25">
      <c r="B312" s="1133"/>
      <c r="C312" s="699"/>
      <c r="D312" s="699"/>
      <c r="E312" s="935" t="s">
        <v>58</v>
      </c>
      <c r="F312" s="935" t="s">
        <v>362</v>
      </c>
      <c r="G312" s="935"/>
      <c r="H312" s="935" t="s">
        <v>61</v>
      </c>
      <c r="I312" s="935" t="s">
        <v>61</v>
      </c>
      <c r="J312" s="935" t="s">
        <v>364</v>
      </c>
      <c r="K312" s="935" t="s">
        <v>434</v>
      </c>
      <c r="L312" s="130"/>
      <c r="M312" s="1099"/>
      <c r="N312" s="68" t="s">
        <v>141</v>
      </c>
      <c r="O312" s="591" t="s">
        <v>2953</v>
      </c>
      <c r="P312" s="589" t="s">
        <v>2954</v>
      </c>
      <c r="Q312" s="67">
        <v>0.3</v>
      </c>
      <c r="R312" s="4">
        <v>44228</v>
      </c>
      <c r="S312" s="4">
        <v>44561</v>
      </c>
      <c r="T312" s="67">
        <v>0.1</v>
      </c>
      <c r="U312" s="67">
        <v>0.5</v>
      </c>
      <c r="V312" s="67">
        <v>0.7</v>
      </c>
      <c r="W312" s="67">
        <v>1</v>
      </c>
      <c r="X312" s="130"/>
      <c r="Y312" s="178">
        <v>0.1</v>
      </c>
      <c r="Z312" s="69" t="s">
        <v>2955</v>
      </c>
      <c r="AA312" s="69" t="s">
        <v>2956</v>
      </c>
      <c r="AB312" s="178">
        <v>0.5</v>
      </c>
      <c r="AC312" s="69" t="s">
        <v>2957</v>
      </c>
      <c r="AD312" s="69" t="s">
        <v>2956</v>
      </c>
      <c r="AE312" s="185">
        <v>0.7</v>
      </c>
      <c r="AF312" s="69" t="s">
        <v>2958</v>
      </c>
      <c r="AG312" s="69" t="s">
        <v>2956</v>
      </c>
      <c r="AH312" s="185">
        <v>1</v>
      </c>
      <c r="AI312" s="69" t="s">
        <v>2959</v>
      </c>
      <c r="AJ312" s="69" t="s">
        <v>2945</v>
      </c>
      <c r="AK312" s="1022"/>
      <c r="AL312" s="992"/>
      <c r="AM312" s="992"/>
      <c r="AN312" s="992"/>
      <c r="AO312" s="992"/>
      <c r="AP312" s="1003" t="str">
        <f t="shared" si="18"/>
        <v>Sin iniciar</v>
      </c>
      <c r="AQ312" s="992"/>
      <c r="AR312" s="130"/>
      <c r="AS312" s="893"/>
      <c r="AT312" s="893"/>
      <c r="AU312" s="893"/>
      <c r="AV312" s="893"/>
      <c r="AW312" s="893"/>
      <c r="AX312" s="893"/>
      <c r="AY312" s="893"/>
      <c r="AZ312" s="896"/>
      <c r="BA312" s="893"/>
      <c r="BB312" s="893"/>
      <c r="BD312" s="1143"/>
      <c r="BE312" s="613" t="s">
        <v>2960</v>
      </c>
      <c r="BF312" s="1145"/>
    </row>
    <row r="313" spans="2:58" ht="303.75">
      <c r="B313" s="1133"/>
      <c r="C313" s="63" t="s">
        <v>2904</v>
      </c>
      <c r="D313" s="63" t="s">
        <v>2961</v>
      </c>
      <c r="E313" s="17" t="s">
        <v>58</v>
      </c>
      <c r="F313" s="17" t="s">
        <v>362</v>
      </c>
      <c r="G313" s="17" t="s">
        <v>2962</v>
      </c>
      <c r="H313" s="17" t="s">
        <v>61</v>
      </c>
      <c r="I313" s="17" t="s">
        <v>61</v>
      </c>
      <c r="J313" s="17" t="s">
        <v>364</v>
      </c>
      <c r="K313" s="17" t="s">
        <v>434</v>
      </c>
      <c r="L313" s="130"/>
      <c r="M313" s="619" t="s">
        <v>2963</v>
      </c>
      <c r="N313" s="65" t="s">
        <v>141</v>
      </c>
      <c r="O313" s="63" t="s">
        <v>2964</v>
      </c>
      <c r="P313" s="89" t="s">
        <v>2965</v>
      </c>
      <c r="Q313" s="64">
        <v>1</v>
      </c>
      <c r="R313" s="2">
        <v>44229</v>
      </c>
      <c r="S313" s="2">
        <v>44561</v>
      </c>
      <c r="T313" s="64">
        <v>0.1</v>
      </c>
      <c r="U313" s="64">
        <v>0.45</v>
      </c>
      <c r="V313" s="64">
        <v>0.75</v>
      </c>
      <c r="W313" s="64">
        <v>1</v>
      </c>
      <c r="X313" s="130"/>
      <c r="Y313" s="178">
        <v>0.1</v>
      </c>
      <c r="Z313" s="66" t="s">
        <v>2966</v>
      </c>
      <c r="AA313" s="66" t="s">
        <v>2967</v>
      </c>
      <c r="AB313" s="178">
        <v>0.45</v>
      </c>
      <c r="AC313" s="66" t="s">
        <v>2968</v>
      </c>
      <c r="AD313" s="66" t="s">
        <v>2969</v>
      </c>
      <c r="AE313" s="185">
        <v>0.75</v>
      </c>
      <c r="AF313" s="66" t="s">
        <v>2970</v>
      </c>
      <c r="AG313" s="66" t="s">
        <v>2969</v>
      </c>
      <c r="AH313" s="185">
        <v>1</v>
      </c>
      <c r="AI313" s="66" t="s">
        <v>2971</v>
      </c>
      <c r="AJ313" s="66" t="s">
        <v>2972</v>
      </c>
      <c r="AK313" s="521">
        <f>SUMPRODUCT(AH313,Q313)</f>
        <v>1</v>
      </c>
      <c r="AL313" s="66" t="s">
        <v>2973</v>
      </c>
      <c r="AM313" s="66" t="s">
        <v>2974</v>
      </c>
      <c r="AN313" s="66" t="s">
        <v>2975</v>
      </c>
      <c r="AO313" s="66" t="s">
        <v>2976</v>
      </c>
      <c r="AP313" s="36" t="str">
        <f t="shared" si="18"/>
        <v>Terminado</v>
      </c>
      <c r="AQ313" s="66" t="s">
        <v>76</v>
      </c>
      <c r="AR313" s="130"/>
      <c r="AS313" s="216">
        <v>200500000</v>
      </c>
      <c r="AT313" s="216">
        <v>200500000</v>
      </c>
      <c r="AU313" s="216">
        <v>200500000</v>
      </c>
      <c r="AV313" s="216">
        <v>229979500</v>
      </c>
      <c r="AW313" s="216">
        <v>233854900</v>
      </c>
      <c r="AX313" s="216">
        <v>233854900</v>
      </c>
      <c r="AY313" s="48" t="s">
        <v>2920</v>
      </c>
      <c r="AZ313" s="51" t="s">
        <v>2921</v>
      </c>
      <c r="BA313" s="48" t="s">
        <v>2922</v>
      </c>
      <c r="BB313" s="48" t="s">
        <v>2977</v>
      </c>
      <c r="BD313" s="614" t="s">
        <v>2227</v>
      </c>
      <c r="BE313" s="613" t="s">
        <v>2978</v>
      </c>
      <c r="BF313" s="616" t="s">
        <v>2979</v>
      </c>
    </row>
    <row r="314" spans="2:58" ht="141.75">
      <c r="B314" s="1133"/>
      <c r="C314" s="699" t="s">
        <v>2904</v>
      </c>
      <c r="D314" s="699" t="s">
        <v>2980</v>
      </c>
      <c r="E314" s="935" t="s">
        <v>2981</v>
      </c>
      <c r="F314" s="935" t="s">
        <v>362</v>
      </c>
      <c r="G314" s="935" t="s">
        <v>2982</v>
      </c>
      <c r="H314" s="935" t="s">
        <v>61</v>
      </c>
      <c r="I314" s="935" t="s">
        <v>61</v>
      </c>
      <c r="J314" s="935" t="s">
        <v>364</v>
      </c>
      <c r="K314" s="935" t="s">
        <v>139</v>
      </c>
      <c r="L314" s="130"/>
      <c r="M314" s="1099" t="s">
        <v>2983</v>
      </c>
      <c r="N314" s="68" t="s">
        <v>141</v>
      </c>
      <c r="O314" s="591" t="s">
        <v>2984</v>
      </c>
      <c r="P314" s="589" t="s">
        <v>2985</v>
      </c>
      <c r="Q314" s="67">
        <v>0.1</v>
      </c>
      <c r="R314" s="4">
        <v>44228</v>
      </c>
      <c r="S314" s="4">
        <v>44560</v>
      </c>
      <c r="T314" s="67">
        <v>0.25</v>
      </c>
      <c r="U314" s="67">
        <v>0.5</v>
      </c>
      <c r="V314" s="67">
        <v>0.75</v>
      </c>
      <c r="W314" s="67">
        <v>1</v>
      </c>
      <c r="X314" s="130"/>
      <c r="Y314" s="178">
        <v>0.25</v>
      </c>
      <c r="Z314" s="69" t="s">
        <v>2986</v>
      </c>
      <c r="AA314" s="69" t="s">
        <v>2987</v>
      </c>
      <c r="AB314" s="178">
        <v>0.5</v>
      </c>
      <c r="AC314" s="69" t="s">
        <v>2988</v>
      </c>
      <c r="AD314" s="69" t="s">
        <v>2987</v>
      </c>
      <c r="AE314" s="185">
        <v>0.75</v>
      </c>
      <c r="AF314" s="69" t="s">
        <v>2989</v>
      </c>
      <c r="AG314" s="69" t="s">
        <v>2987</v>
      </c>
      <c r="AH314" s="185">
        <v>1</v>
      </c>
      <c r="AI314" s="69" t="s">
        <v>2990</v>
      </c>
      <c r="AJ314" s="69" t="s">
        <v>2991</v>
      </c>
      <c r="AK314" s="972">
        <f>SUMPRODUCT(AH314:AH317,Q314:Q317)</f>
        <v>1</v>
      </c>
      <c r="AL314" s="788" t="s">
        <v>2992</v>
      </c>
      <c r="AM314" s="788" t="s">
        <v>2993</v>
      </c>
      <c r="AN314" s="788" t="s">
        <v>2994</v>
      </c>
      <c r="AO314" s="788" t="s">
        <v>2995</v>
      </c>
      <c r="AP314" s="993" t="str">
        <f t="shared" si="18"/>
        <v>Terminado</v>
      </c>
      <c r="AQ314" s="788" t="s">
        <v>76</v>
      </c>
      <c r="AR314" s="130"/>
      <c r="AS314" s="893">
        <v>51750000</v>
      </c>
      <c r="AT314" s="893">
        <v>51750000</v>
      </c>
      <c r="AU314" s="893">
        <v>51750000</v>
      </c>
      <c r="AV314" s="893">
        <v>61552513.670000002</v>
      </c>
      <c r="AW314" s="893">
        <v>60984081</v>
      </c>
      <c r="AX314" s="893">
        <v>58584081</v>
      </c>
      <c r="AY314" s="731" t="s">
        <v>2920</v>
      </c>
      <c r="AZ314" s="864" t="s">
        <v>2996</v>
      </c>
      <c r="BA314" s="745" t="s">
        <v>2997</v>
      </c>
      <c r="BB314" s="871" t="s">
        <v>2998</v>
      </c>
      <c r="BD314" s="1143" t="s">
        <v>2227</v>
      </c>
      <c r="BE314" s="613" t="s">
        <v>2999</v>
      </c>
      <c r="BF314" s="1145" t="s">
        <v>3000</v>
      </c>
    </row>
    <row r="315" spans="2:58" ht="162">
      <c r="B315" s="1133"/>
      <c r="C315" s="699"/>
      <c r="D315" s="699"/>
      <c r="E315" s="935" t="s">
        <v>2981</v>
      </c>
      <c r="F315" s="935" t="s">
        <v>362</v>
      </c>
      <c r="G315" s="935"/>
      <c r="H315" s="935" t="s">
        <v>61</v>
      </c>
      <c r="I315" s="935" t="s">
        <v>61</v>
      </c>
      <c r="J315" s="935" t="s">
        <v>364</v>
      </c>
      <c r="K315" s="935" t="s">
        <v>63</v>
      </c>
      <c r="L315" s="130"/>
      <c r="M315" s="1099"/>
      <c r="N315" s="68" t="s">
        <v>141</v>
      </c>
      <c r="O315" s="591" t="s">
        <v>3001</v>
      </c>
      <c r="P315" s="589" t="s">
        <v>3002</v>
      </c>
      <c r="Q315" s="67">
        <v>0.3</v>
      </c>
      <c r="R315" s="4">
        <v>44228</v>
      </c>
      <c r="S315" s="4">
        <v>44561</v>
      </c>
      <c r="T315" s="67">
        <v>0.15</v>
      </c>
      <c r="U315" s="67">
        <v>0.3</v>
      </c>
      <c r="V315" s="67">
        <v>0.7</v>
      </c>
      <c r="W315" s="67">
        <v>1</v>
      </c>
      <c r="X315" s="130"/>
      <c r="Y315" s="178">
        <v>0.15</v>
      </c>
      <c r="Z315" s="69" t="s">
        <v>3003</v>
      </c>
      <c r="AA315" s="69" t="s">
        <v>3004</v>
      </c>
      <c r="AB315" s="178">
        <v>0.3</v>
      </c>
      <c r="AC315" s="69" t="s">
        <v>3005</v>
      </c>
      <c r="AD315" s="69" t="s">
        <v>3004</v>
      </c>
      <c r="AE315" s="185">
        <v>0.7</v>
      </c>
      <c r="AF315" s="69" t="s">
        <v>3006</v>
      </c>
      <c r="AG315" s="69" t="s">
        <v>3004</v>
      </c>
      <c r="AH315" s="185">
        <v>1</v>
      </c>
      <c r="AI315" s="69" t="s">
        <v>3007</v>
      </c>
      <c r="AJ315" s="69" t="s">
        <v>3008</v>
      </c>
      <c r="AK315" s="973"/>
      <c r="AL315" s="992"/>
      <c r="AM315" s="992"/>
      <c r="AN315" s="992"/>
      <c r="AO315" s="992"/>
      <c r="AP315" s="994"/>
      <c r="AQ315" s="992"/>
      <c r="AR315" s="130"/>
      <c r="AS315" s="893"/>
      <c r="AT315" s="893"/>
      <c r="AU315" s="893"/>
      <c r="AV315" s="893"/>
      <c r="AW315" s="893"/>
      <c r="AX315" s="893"/>
      <c r="AY315" s="731"/>
      <c r="AZ315" s="864"/>
      <c r="BA315" s="745"/>
      <c r="BB315" s="871"/>
      <c r="BD315" s="1143"/>
      <c r="BE315" s="613" t="s">
        <v>3009</v>
      </c>
      <c r="BF315" s="1145"/>
    </row>
    <row r="316" spans="2:58" ht="141.75">
      <c r="B316" s="1133"/>
      <c r="C316" s="699"/>
      <c r="D316" s="699"/>
      <c r="E316" s="935" t="s">
        <v>2981</v>
      </c>
      <c r="F316" s="935" t="s">
        <v>362</v>
      </c>
      <c r="G316" s="935"/>
      <c r="H316" s="935" t="s">
        <v>61</v>
      </c>
      <c r="I316" s="935" t="s">
        <v>61</v>
      </c>
      <c r="J316" s="935" t="s">
        <v>364</v>
      </c>
      <c r="K316" s="935" t="s">
        <v>63</v>
      </c>
      <c r="L316" s="130"/>
      <c r="M316" s="1099"/>
      <c r="N316" s="68" t="s">
        <v>141</v>
      </c>
      <c r="O316" s="591" t="s">
        <v>3010</v>
      </c>
      <c r="P316" s="589" t="s">
        <v>3011</v>
      </c>
      <c r="Q316" s="67">
        <v>0.3</v>
      </c>
      <c r="R316" s="4">
        <v>44228</v>
      </c>
      <c r="S316" s="4">
        <v>44561</v>
      </c>
      <c r="T316" s="67">
        <v>0.15</v>
      </c>
      <c r="U316" s="67">
        <v>0.3</v>
      </c>
      <c r="V316" s="67">
        <v>0.7</v>
      </c>
      <c r="W316" s="67">
        <v>1</v>
      </c>
      <c r="X316" s="130"/>
      <c r="Y316" s="178">
        <v>0.15</v>
      </c>
      <c r="Z316" s="69" t="s">
        <v>3012</v>
      </c>
      <c r="AA316" s="69" t="s">
        <v>3013</v>
      </c>
      <c r="AB316" s="178">
        <v>0.3</v>
      </c>
      <c r="AC316" s="69" t="s">
        <v>3014</v>
      </c>
      <c r="AD316" s="69" t="s">
        <v>3013</v>
      </c>
      <c r="AE316" s="185">
        <v>0.7</v>
      </c>
      <c r="AF316" s="69" t="s">
        <v>3015</v>
      </c>
      <c r="AG316" s="69" t="s">
        <v>3013</v>
      </c>
      <c r="AH316" s="185">
        <v>1</v>
      </c>
      <c r="AI316" s="69" t="s">
        <v>3016</v>
      </c>
      <c r="AJ316" s="69" t="s">
        <v>3017</v>
      </c>
      <c r="AK316" s="973"/>
      <c r="AL316" s="992"/>
      <c r="AM316" s="992"/>
      <c r="AN316" s="992"/>
      <c r="AO316" s="992"/>
      <c r="AP316" s="994"/>
      <c r="AQ316" s="992"/>
      <c r="AR316" s="130"/>
      <c r="AS316" s="893"/>
      <c r="AT316" s="893"/>
      <c r="AU316" s="893"/>
      <c r="AV316" s="893"/>
      <c r="AW316" s="893"/>
      <c r="AX316" s="893"/>
      <c r="AY316" s="731"/>
      <c r="AZ316" s="864"/>
      <c r="BA316" s="745"/>
      <c r="BB316" s="871"/>
      <c r="BD316" s="1143"/>
      <c r="BE316" s="613" t="s">
        <v>3018</v>
      </c>
      <c r="BF316" s="1145"/>
    </row>
    <row r="317" spans="2:58" ht="141.75">
      <c r="B317" s="1133"/>
      <c r="C317" s="699"/>
      <c r="D317" s="699"/>
      <c r="E317" s="935" t="s">
        <v>2981</v>
      </c>
      <c r="F317" s="935" t="s">
        <v>362</v>
      </c>
      <c r="G317" s="935"/>
      <c r="H317" s="935" t="s">
        <v>61</v>
      </c>
      <c r="I317" s="935" t="s">
        <v>61</v>
      </c>
      <c r="J317" s="935" t="s">
        <v>364</v>
      </c>
      <c r="K317" s="935" t="s">
        <v>63</v>
      </c>
      <c r="L317" s="130"/>
      <c r="M317" s="1099"/>
      <c r="N317" s="68" t="s">
        <v>141</v>
      </c>
      <c r="O317" s="591" t="s">
        <v>3019</v>
      </c>
      <c r="P317" s="589" t="s">
        <v>3020</v>
      </c>
      <c r="Q317" s="67">
        <v>0.3</v>
      </c>
      <c r="R317" s="4">
        <v>44228</v>
      </c>
      <c r="S317" s="4">
        <v>44561</v>
      </c>
      <c r="T317" s="67">
        <v>0.2</v>
      </c>
      <c r="U317" s="67">
        <v>0.5</v>
      </c>
      <c r="V317" s="67">
        <v>0.75</v>
      </c>
      <c r="W317" s="67">
        <v>1</v>
      </c>
      <c r="X317" s="130"/>
      <c r="Y317" s="178">
        <v>0.15</v>
      </c>
      <c r="Z317" s="69" t="s">
        <v>3021</v>
      </c>
      <c r="AA317" s="69" t="s">
        <v>3022</v>
      </c>
      <c r="AB317" s="178">
        <v>0.5</v>
      </c>
      <c r="AC317" s="69" t="s">
        <v>3023</v>
      </c>
      <c r="AD317" s="69" t="s">
        <v>3022</v>
      </c>
      <c r="AE317" s="185">
        <v>0.75</v>
      </c>
      <c r="AF317" s="69" t="s">
        <v>3024</v>
      </c>
      <c r="AG317" s="69" t="s">
        <v>3022</v>
      </c>
      <c r="AH317" s="185">
        <v>1</v>
      </c>
      <c r="AI317" s="69" t="s">
        <v>3025</v>
      </c>
      <c r="AJ317" s="69" t="s">
        <v>3026</v>
      </c>
      <c r="AK317" s="974"/>
      <c r="AL317" s="992"/>
      <c r="AM317" s="992"/>
      <c r="AN317" s="992"/>
      <c r="AO317" s="992"/>
      <c r="AP317" s="995"/>
      <c r="AQ317" s="992"/>
      <c r="AR317" s="130"/>
      <c r="AS317" s="893"/>
      <c r="AT317" s="893"/>
      <c r="AU317" s="893"/>
      <c r="AV317" s="893"/>
      <c r="AW317" s="893"/>
      <c r="AX317" s="893"/>
      <c r="AY317" s="731"/>
      <c r="AZ317" s="864"/>
      <c r="BA317" s="745"/>
      <c r="BB317" s="871"/>
      <c r="BD317" s="1143"/>
      <c r="BE317" s="613" t="s">
        <v>3027</v>
      </c>
      <c r="BF317" s="1145"/>
    </row>
    <row r="318" spans="2:58" ht="162">
      <c r="B318" s="1133"/>
      <c r="C318" s="698" t="s">
        <v>2904</v>
      </c>
      <c r="D318" s="698" t="s">
        <v>3028</v>
      </c>
      <c r="E318" s="936" t="s">
        <v>618</v>
      </c>
      <c r="F318" s="936" t="s">
        <v>362</v>
      </c>
      <c r="G318" s="936" t="s">
        <v>3029</v>
      </c>
      <c r="H318" s="936" t="s">
        <v>61</v>
      </c>
      <c r="I318" s="936" t="s">
        <v>61</v>
      </c>
      <c r="J318" s="936" t="s">
        <v>364</v>
      </c>
      <c r="K318" s="936" t="s">
        <v>139</v>
      </c>
      <c r="L318" s="130"/>
      <c r="M318" s="1101" t="s">
        <v>3030</v>
      </c>
      <c r="N318" s="65" t="s">
        <v>141</v>
      </c>
      <c r="O318" s="63" t="s">
        <v>3031</v>
      </c>
      <c r="P318" s="89" t="s">
        <v>3032</v>
      </c>
      <c r="Q318" s="64">
        <v>0.2</v>
      </c>
      <c r="R318" s="2">
        <v>44229</v>
      </c>
      <c r="S318" s="2">
        <v>44561</v>
      </c>
      <c r="T318" s="64">
        <v>0.2</v>
      </c>
      <c r="U318" s="64">
        <v>0.5</v>
      </c>
      <c r="V318" s="64">
        <v>0.75</v>
      </c>
      <c r="W318" s="64">
        <v>1</v>
      </c>
      <c r="X318" s="130"/>
      <c r="Y318" s="178">
        <v>0.2</v>
      </c>
      <c r="Z318" s="66" t="s">
        <v>3033</v>
      </c>
      <c r="AA318" s="66" t="s">
        <v>3034</v>
      </c>
      <c r="AB318" s="178">
        <v>0.5</v>
      </c>
      <c r="AC318" s="66" t="s">
        <v>3035</v>
      </c>
      <c r="AD318" s="66" t="s">
        <v>3034</v>
      </c>
      <c r="AE318" s="185">
        <v>0.75</v>
      </c>
      <c r="AF318" s="66" t="s">
        <v>3035</v>
      </c>
      <c r="AG318" s="66" t="s">
        <v>3034</v>
      </c>
      <c r="AH318" s="185">
        <v>1</v>
      </c>
      <c r="AI318" s="66" t="s">
        <v>3036</v>
      </c>
      <c r="AJ318" s="66" t="s">
        <v>3037</v>
      </c>
      <c r="AK318" s="972">
        <f>SUMPRODUCT(AH318:AH320,Q318:Q320)</f>
        <v>1</v>
      </c>
      <c r="AL318" s="768" t="s">
        <v>3038</v>
      </c>
      <c r="AM318" s="768" t="s">
        <v>3039</v>
      </c>
      <c r="AN318" s="768" t="s">
        <v>3040</v>
      </c>
      <c r="AO318" s="768" t="s">
        <v>3041</v>
      </c>
      <c r="AP318" s="1009" t="str">
        <f t="shared" si="18"/>
        <v>Terminado</v>
      </c>
      <c r="AQ318" s="768" t="s">
        <v>76</v>
      </c>
      <c r="AR318" s="130"/>
      <c r="AS318" s="894">
        <v>51750000</v>
      </c>
      <c r="AT318" s="894">
        <v>51750000</v>
      </c>
      <c r="AU318" s="894">
        <v>51750000</v>
      </c>
      <c r="AV318" s="894">
        <v>79994010</v>
      </c>
      <c r="AW318" s="894">
        <v>79670133</v>
      </c>
      <c r="AX318" s="894">
        <v>79670133</v>
      </c>
      <c r="AY318" s="894" t="s">
        <v>2920</v>
      </c>
      <c r="AZ318" s="895" t="s">
        <v>2996</v>
      </c>
      <c r="BA318" s="894" t="s">
        <v>2997</v>
      </c>
      <c r="BB318" s="895" t="s">
        <v>2998</v>
      </c>
      <c r="BD318" s="1143" t="s">
        <v>2227</v>
      </c>
      <c r="BE318" s="613" t="s">
        <v>3042</v>
      </c>
      <c r="BF318" s="1145" t="s">
        <v>3043</v>
      </c>
    </row>
    <row r="319" spans="2:58" ht="202.5">
      <c r="B319" s="1133"/>
      <c r="C319" s="698"/>
      <c r="D319" s="698"/>
      <c r="E319" s="936" t="s">
        <v>618</v>
      </c>
      <c r="F319" s="936" t="s">
        <v>362</v>
      </c>
      <c r="G319" s="936"/>
      <c r="H319" s="936" t="s">
        <v>61</v>
      </c>
      <c r="I319" s="936" t="s">
        <v>61</v>
      </c>
      <c r="J319" s="936" t="s">
        <v>364</v>
      </c>
      <c r="K319" s="936" t="s">
        <v>139</v>
      </c>
      <c r="L319" s="130"/>
      <c r="M319" s="1101"/>
      <c r="N319" s="65" t="s">
        <v>141</v>
      </c>
      <c r="O319" s="63" t="s">
        <v>3044</v>
      </c>
      <c r="P319" s="89" t="s">
        <v>3045</v>
      </c>
      <c r="Q319" s="64">
        <v>0.4</v>
      </c>
      <c r="R319" s="2">
        <v>44229</v>
      </c>
      <c r="S319" s="2">
        <v>44561</v>
      </c>
      <c r="T319" s="64">
        <v>0.2</v>
      </c>
      <c r="U319" s="64">
        <v>0.5</v>
      </c>
      <c r="V319" s="64">
        <v>0.75</v>
      </c>
      <c r="W319" s="64">
        <v>1</v>
      </c>
      <c r="X319" s="130"/>
      <c r="Y319" s="178">
        <v>0.2</v>
      </c>
      <c r="Z319" s="66" t="s">
        <v>3046</v>
      </c>
      <c r="AA319" s="66" t="s">
        <v>3047</v>
      </c>
      <c r="AB319" s="178">
        <v>0.5</v>
      </c>
      <c r="AC319" s="66" t="s">
        <v>3048</v>
      </c>
      <c r="AD319" s="66" t="s">
        <v>3047</v>
      </c>
      <c r="AE319" s="185">
        <v>0.75</v>
      </c>
      <c r="AF319" s="66" t="s">
        <v>3049</v>
      </c>
      <c r="AG319" s="66" t="s">
        <v>3047</v>
      </c>
      <c r="AH319" s="185">
        <v>1</v>
      </c>
      <c r="AI319" s="66" t="s">
        <v>3050</v>
      </c>
      <c r="AJ319" s="66" t="s">
        <v>3051</v>
      </c>
      <c r="AK319" s="973"/>
      <c r="AL319" s="768"/>
      <c r="AM319" s="724"/>
      <c r="AN319" s="724"/>
      <c r="AO319" s="724"/>
      <c r="AP319" s="1010" t="str">
        <f t="shared" si="18"/>
        <v>Sin iniciar</v>
      </c>
      <c r="AQ319" s="724"/>
      <c r="AR319" s="130"/>
      <c r="AS319" s="894"/>
      <c r="AT319" s="894"/>
      <c r="AU319" s="894"/>
      <c r="AV319" s="894"/>
      <c r="AW319" s="894"/>
      <c r="AX319" s="894"/>
      <c r="AY319" s="894"/>
      <c r="AZ319" s="895"/>
      <c r="BA319" s="894"/>
      <c r="BB319" s="895"/>
      <c r="BD319" s="1143"/>
      <c r="BE319" s="613" t="s">
        <v>3052</v>
      </c>
      <c r="BF319" s="1145"/>
    </row>
    <row r="320" spans="2:58" ht="263.25">
      <c r="B320" s="1133"/>
      <c r="C320" s="698"/>
      <c r="D320" s="698"/>
      <c r="E320" s="936" t="s">
        <v>618</v>
      </c>
      <c r="F320" s="936" t="s">
        <v>362</v>
      </c>
      <c r="G320" s="936"/>
      <c r="H320" s="936" t="s">
        <v>61</v>
      </c>
      <c r="I320" s="936" t="s">
        <v>61</v>
      </c>
      <c r="J320" s="936" t="s">
        <v>364</v>
      </c>
      <c r="K320" s="936" t="s">
        <v>139</v>
      </c>
      <c r="L320" s="130"/>
      <c r="M320" s="1101"/>
      <c r="N320" s="65" t="s">
        <v>141</v>
      </c>
      <c r="O320" s="63" t="s">
        <v>3053</v>
      </c>
      <c r="P320" s="89" t="s">
        <v>3054</v>
      </c>
      <c r="Q320" s="64">
        <v>0.4</v>
      </c>
      <c r="R320" s="2">
        <v>44229</v>
      </c>
      <c r="S320" s="2">
        <v>44561</v>
      </c>
      <c r="T320" s="64">
        <v>0.2</v>
      </c>
      <c r="U320" s="64">
        <v>0.5</v>
      </c>
      <c r="V320" s="64">
        <v>0.75</v>
      </c>
      <c r="W320" s="64">
        <v>1</v>
      </c>
      <c r="X320" s="130"/>
      <c r="Y320" s="178">
        <v>0.4</v>
      </c>
      <c r="Z320" s="66" t="s">
        <v>3055</v>
      </c>
      <c r="AA320" s="66" t="s">
        <v>3056</v>
      </c>
      <c r="AB320" s="178">
        <v>0.5</v>
      </c>
      <c r="AC320" s="66" t="s">
        <v>3057</v>
      </c>
      <c r="AD320" s="66" t="s">
        <v>3056</v>
      </c>
      <c r="AE320" s="185">
        <v>0.75</v>
      </c>
      <c r="AF320" s="66" t="s">
        <v>3058</v>
      </c>
      <c r="AG320" s="66" t="s">
        <v>3056</v>
      </c>
      <c r="AH320" s="185">
        <v>1</v>
      </c>
      <c r="AI320" s="66" t="s">
        <v>3059</v>
      </c>
      <c r="AJ320" s="66" t="s">
        <v>3060</v>
      </c>
      <c r="AK320" s="974"/>
      <c r="AL320" s="768"/>
      <c r="AM320" s="724"/>
      <c r="AN320" s="724"/>
      <c r="AO320" s="724"/>
      <c r="AP320" s="1011" t="str">
        <f t="shared" si="18"/>
        <v>Sin iniciar</v>
      </c>
      <c r="AQ320" s="724"/>
      <c r="AR320" s="130"/>
      <c r="AS320" s="894"/>
      <c r="AT320" s="894"/>
      <c r="AU320" s="894"/>
      <c r="AV320" s="894"/>
      <c r="AW320" s="894"/>
      <c r="AX320" s="894"/>
      <c r="AY320" s="894"/>
      <c r="AZ320" s="895"/>
      <c r="BA320" s="894"/>
      <c r="BB320" s="895"/>
      <c r="BD320" s="1143"/>
      <c r="BE320" s="613" t="s">
        <v>3061</v>
      </c>
      <c r="BF320" s="1145"/>
    </row>
    <row r="321" spans="2:58" ht="121.5">
      <c r="B321" s="1133"/>
      <c r="C321" s="699" t="s">
        <v>2904</v>
      </c>
      <c r="D321" s="699" t="s">
        <v>3062</v>
      </c>
      <c r="E321" s="935" t="s">
        <v>3063</v>
      </c>
      <c r="F321" s="935" t="s">
        <v>362</v>
      </c>
      <c r="G321" s="935" t="s">
        <v>3064</v>
      </c>
      <c r="H321" s="935" t="s">
        <v>61</v>
      </c>
      <c r="I321" s="935" t="s">
        <v>61</v>
      </c>
      <c r="J321" s="935" t="s">
        <v>364</v>
      </c>
      <c r="K321" s="935" t="s">
        <v>63</v>
      </c>
      <c r="L321" s="130"/>
      <c r="M321" s="1099" t="s">
        <v>3065</v>
      </c>
      <c r="N321" s="68" t="s">
        <v>141</v>
      </c>
      <c r="O321" s="591" t="s">
        <v>3066</v>
      </c>
      <c r="P321" s="589" t="s">
        <v>3067</v>
      </c>
      <c r="Q321" s="67">
        <v>0.4</v>
      </c>
      <c r="R321" s="4">
        <v>44229</v>
      </c>
      <c r="S321" s="4">
        <v>44530</v>
      </c>
      <c r="T321" s="67">
        <v>0.2</v>
      </c>
      <c r="U321" s="67">
        <v>0.4</v>
      </c>
      <c r="V321" s="67">
        <v>0.6</v>
      </c>
      <c r="W321" s="67">
        <v>1</v>
      </c>
      <c r="X321" s="130"/>
      <c r="Y321" s="178">
        <v>0.2</v>
      </c>
      <c r="Z321" s="69" t="s">
        <v>3068</v>
      </c>
      <c r="AA321" s="69" t="s">
        <v>3069</v>
      </c>
      <c r="AB321" s="178">
        <v>0.4</v>
      </c>
      <c r="AC321" s="69" t="s">
        <v>3070</v>
      </c>
      <c r="AD321" s="69" t="s">
        <v>3069</v>
      </c>
      <c r="AE321" s="185">
        <v>0.6</v>
      </c>
      <c r="AF321" s="69" t="s">
        <v>3071</v>
      </c>
      <c r="AG321" s="69" t="s">
        <v>3069</v>
      </c>
      <c r="AH321" s="185">
        <v>1</v>
      </c>
      <c r="AI321" s="69" t="s">
        <v>3072</v>
      </c>
      <c r="AJ321" s="69" t="s">
        <v>3073</v>
      </c>
      <c r="AK321" s="972">
        <f>SUMPRODUCT(AH321:AH323,Q321:Q323)</f>
        <v>1</v>
      </c>
      <c r="AL321" s="788" t="s">
        <v>3074</v>
      </c>
      <c r="AM321" s="788" t="s">
        <v>3075</v>
      </c>
      <c r="AN321" s="788" t="s">
        <v>3076</v>
      </c>
      <c r="AO321" s="788" t="s">
        <v>3077</v>
      </c>
      <c r="AP321" s="1009" t="str">
        <f t="shared" si="18"/>
        <v>Terminado</v>
      </c>
      <c r="AQ321" s="788" t="s">
        <v>76</v>
      </c>
      <c r="AR321" s="130"/>
      <c r="AS321" s="893">
        <v>94875000</v>
      </c>
      <c r="AT321" s="893">
        <v>94875000</v>
      </c>
      <c r="AU321" s="893">
        <v>94875000</v>
      </c>
      <c r="AV321" s="893">
        <v>274096018</v>
      </c>
      <c r="AW321" s="893">
        <v>260483538</v>
      </c>
      <c r="AX321" s="893">
        <v>260483538</v>
      </c>
      <c r="AY321" s="731" t="s">
        <v>2920</v>
      </c>
      <c r="AZ321" s="745" t="s">
        <v>3078</v>
      </c>
      <c r="BA321" s="731" t="s">
        <v>2997</v>
      </c>
      <c r="BB321" s="731" t="s">
        <v>3079</v>
      </c>
      <c r="BD321" s="1143" t="s">
        <v>2227</v>
      </c>
      <c r="BE321" s="613" t="s">
        <v>3080</v>
      </c>
      <c r="BF321" s="1145" t="s">
        <v>3081</v>
      </c>
    </row>
    <row r="322" spans="2:58" ht="101.25">
      <c r="B322" s="1133"/>
      <c r="C322" s="699"/>
      <c r="D322" s="699"/>
      <c r="E322" s="935" t="s">
        <v>3063</v>
      </c>
      <c r="F322" s="935" t="s">
        <v>362</v>
      </c>
      <c r="G322" s="935"/>
      <c r="H322" s="935" t="s">
        <v>61</v>
      </c>
      <c r="I322" s="935" t="s">
        <v>61</v>
      </c>
      <c r="J322" s="935" t="s">
        <v>364</v>
      </c>
      <c r="K322" s="935" t="s">
        <v>63</v>
      </c>
      <c r="L322" s="130"/>
      <c r="M322" s="1099"/>
      <c r="N322" s="68" t="s">
        <v>141</v>
      </c>
      <c r="O322" s="591" t="s">
        <v>3082</v>
      </c>
      <c r="P322" s="589" t="s">
        <v>3083</v>
      </c>
      <c r="Q322" s="67">
        <v>0.2</v>
      </c>
      <c r="R322" s="4">
        <v>44229</v>
      </c>
      <c r="S322" s="4">
        <v>44561</v>
      </c>
      <c r="T322" s="67">
        <v>0.25</v>
      </c>
      <c r="U322" s="67">
        <v>0.5</v>
      </c>
      <c r="V322" s="67">
        <v>0.75</v>
      </c>
      <c r="W322" s="67">
        <v>1</v>
      </c>
      <c r="X322" s="130"/>
      <c r="Y322" s="178">
        <v>0.25</v>
      </c>
      <c r="Z322" s="69" t="s">
        <v>3084</v>
      </c>
      <c r="AA322" s="69" t="s">
        <v>3085</v>
      </c>
      <c r="AB322" s="178">
        <v>0.5</v>
      </c>
      <c r="AC322" s="69" t="s">
        <v>3084</v>
      </c>
      <c r="AD322" s="69" t="s">
        <v>3085</v>
      </c>
      <c r="AE322" s="185">
        <v>0.75</v>
      </c>
      <c r="AF322" s="69" t="s">
        <v>3086</v>
      </c>
      <c r="AG322" s="69" t="s">
        <v>3085</v>
      </c>
      <c r="AH322" s="185">
        <v>1</v>
      </c>
      <c r="AI322" s="69" t="s">
        <v>3087</v>
      </c>
      <c r="AJ322" s="69" t="s">
        <v>3088</v>
      </c>
      <c r="AK322" s="973"/>
      <c r="AL322" s="788"/>
      <c r="AM322" s="788"/>
      <c r="AN322" s="788"/>
      <c r="AO322" s="788"/>
      <c r="AP322" s="1010" t="str">
        <f t="shared" si="18"/>
        <v>Sin iniciar</v>
      </c>
      <c r="AQ322" s="788"/>
      <c r="AR322" s="130"/>
      <c r="AS322" s="893"/>
      <c r="AT322" s="893"/>
      <c r="AU322" s="893"/>
      <c r="AV322" s="893"/>
      <c r="AW322" s="893"/>
      <c r="AX322" s="893"/>
      <c r="AY322" s="731"/>
      <c r="AZ322" s="745"/>
      <c r="BA322" s="731"/>
      <c r="BB322" s="731"/>
      <c r="BD322" s="1143"/>
      <c r="BE322" s="613" t="s">
        <v>3089</v>
      </c>
      <c r="BF322" s="1145"/>
    </row>
    <row r="323" spans="2:58" ht="121.5">
      <c r="B323" s="1133"/>
      <c r="C323" s="699"/>
      <c r="D323" s="699"/>
      <c r="E323" s="935" t="s">
        <v>3063</v>
      </c>
      <c r="F323" s="935" t="s">
        <v>362</v>
      </c>
      <c r="G323" s="935"/>
      <c r="H323" s="935" t="s">
        <v>61</v>
      </c>
      <c r="I323" s="935" t="s">
        <v>61</v>
      </c>
      <c r="J323" s="935" t="s">
        <v>364</v>
      </c>
      <c r="K323" s="935" t="s">
        <v>63</v>
      </c>
      <c r="L323" s="130"/>
      <c r="M323" s="1099"/>
      <c r="N323" s="68" t="s">
        <v>141</v>
      </c>
      <c r="O323" s="591" t="s">
        <v>3090</v>
      </c>
      <c r="P323" s="589" t="s">
        <v>3091</v>
      </c>
      <c r="Q323" s="67">
        <v>0.4</v>
      </c>
      <c r="R323" s="4">
        <v>44229</v>
      </c>
      <c r="S323" s="4">
        <v>44530</v>
      </c>
      <c r="T323" s="67">
        <v>0.2</v>
      </c>
      <c r="U323" s="67">
        <v>0.4</v>
      </c>
      <c r="V323" s="67">
        <v>0.6</v>
      </c>
      <c r="W323" s="67">
        <v>1</v>
      </c>
      <c r="X323" s="130"/>
      <c r="Y323" s="178">
        <v>0.2</v>
      </c>
      <c r="Z323" s="69" t="s">
        <v>3068</v>
      </c>
      <c r="AA323" s="69" t="s">
        <v>3092</v>
      </c>
      <c r="AB323" s="178">
        <v>0.4</v>
      </c>
      <c r="AC323" s="69" t="s">
        <v>3093</v>
      </c>
      <c r="AD323" s="69" t="s">
        <v>3092</v>
      </c>
      <c r="AE323" s="185">
        <v>0.6</v>
      </c>
      <c r="AF323" s="69" t="s">
        <v>3094</v>
      </c>
      <c r="AG323" s="69" t="s">
        <v>3092</v>
      </c>
      <c r="AH323" s="185">
        <v>1</v>
      </c>
      <c r="AI323" s="69" t="s">
        <v>3095</v>
      </c>
      <c r="AJ323" s="69" t="s">
        <v>3096</v>
      </c>
      <c r="AK323" s="974"/>
      <c r="AL323" s="788"/>
      <c r="AM323" s="788"/>
      <c r="AN323" s="788"/>
      <c r="AO323" s="788"/>
      <c r="AP323" s="1011" t="str">
        <f t="shared" si="18"/>
        <v>Sin iniciar</v>
      </c>
      <c r="AQ323" s="788"/>
      <c r="AR323" s="130"/>
      <c r="AS323" s="893"/>
      <c r="AT323" s="893"/>
      <c r="AU323" s="893"/>
      <c r="AV323" s="893"/>
      <c r="AW323" s="893"/>
      <c r="AX323" s="893"/>
      <c r="AY323" s="731"/>
      <c r="AZ323" s="745"/>
      <c r="BA323" s="731"/>
      <c r="BB323" s="731"/>
      <c r="BD323" s="1143"/>
      <c r="BE323" s="613" t="s">
        <v>3097</v>
      </c>
      <c r="BF323" s="1145"/>
    </row>
    <row r="324" spans="2:58" ht="162">
      <c r="B324" s="1133"/>
      <c r="C324" s="698" t="s">
        <v>2904</v>
      </c>
      <c r="D324" s="698" t="s">
        <v>3098</v>
      </c>
      <c r="E324" s="936" t="s">
        <v>3063</v>
      </c>
      <c r="F324" s="936" t="s">
        <v>362</v>
      </c>
      <c r="G324" s="936" t="s">
        <v>3099</v>
      </c>
      <c r="H324" s="936" t="s">
        <v>61</v>
      </c>
      <c r="I324" s="936" t="s">
        <v>61</v>
      </c>
      <c r="J324" s="936" t="s">
        <v>364</v>
      </c>
      <c r="K324" s="936" t="s">
        <v>63</v>
      </c>
      <c r="L324" s="130"/>
      <c r="M324" s="1101" t="s">
        <v>3100</v>
      </c>
      <c r="N324" s="65" t="s">
        <v>141</v>
      </c>
      <c r="O324" s="63" t="s">
        <v>3101</v>
      </c>
      <c r="P324" s="89" t="s">
        <v>3102</v>
      </c>
      <c r="Q324" s="64">
        <v>0.2</v>
      </c>
      <c r="R324" s="2">
        <v>44229</v>
      </c>
      <c r="S324" s="2">
        <v>44560</v>
      </c>
      <c r="T324" s="64">
        <v>0.3</v>
      </c>
      <c r="U324" s="64">
        <v>0.6</v>
      </c>
      <c r="V324" s="64">
        <v>0.9</v>
      </c>
      <c r="W324" s="64">
        <v>1</v>
      </c>
      <c r="X324" s="130"/>
      <c r="Y324" s="178">
        <v>0.3</v>
      </c>
      <c r="Z324" s="66" t="s">
        <v>3103</v>
      </c>
      <c r="AA324" s="66" t="s">
        <v>3104</v>
      </c>
      <c r="AB324" s="178">
        <v>0.6</v>
      </c>
      <c r="AC324" s="66" t="s">
        <v>3105</v>
      </c>
      <c r="AD324" s="66" t="s">
        <v>3104</v>
      </c>
      <c r="AE324" s="185">
        <v>0.9</v>
      </c>
      <c r="AF324" s="66" t="s">
        <v>3106</v>
      </c>
      <c r="AG324" s="66" t="s">
        <v>3104</v>
      </c>
      <c r="AH324" s="185">
        <v>1</v>
      </c>
      <c r="AI324" s="66" t="s">
        <v>3107</v>
      </c>
      <c r="AJ324" s="66" t="s">
        <v>3108</v>
      </c>
      <c r="AK324" s="972">
        <f>SUMPRODUCT(AH324:AH326,Q324:Q326)</f>
        <v>1</v>
      </c>
      <c r="AL324" s="768" t="s">
        <v>3109</v>
      </c>
      <c r="AM324" s="768" t="s">
        <v>3110</v>
      </c>
      <c r="AN324" s="768" t="s">
        <v>3111</v>
      </c>
      <c r="AO324" s="768" t="s">
        <v>3112</v>
      </c>
      <c r="AP324" s="1009" t="str">
        <f t="shared" si="18"/>
        <v>Terminado</v>
      </c>
      <c r="AQ324" s="768" t="s">
        <v>76</v>
      </c>
      <c r="AR324" s="130"/>
      <c r="AS324" s="894">
        <v>94875000</v>
      </c>
      <c r="AT324" s="894">
        <v>94875000</v>
      </c>
      <c r="AU324" s="894">
        <v>94875000</v>
      </c>
      <c r="AV324" s="894">
        <v>431368972.32999998</v>
      </c>
      <c r="AW324" s="894">
        <v>418355840</v>
      </c>
      <c r="AX324" s="894">
        <v>418355840</v>
      </c>
      <c r="AY324" s="749" t="s">
        <v>2920</v>
      </c>
      <c r="AZ324" s="747" t="s">
        <v>3078</v>
      </c>
      <c r="BA324" s="749" t="s">
        <v>2997</v>
      </c>
      <c r="BB324" s="749" t="s">
        <v>3079</v>
      </c>
      <c r="BD324" s="1143" t="s">
        <v>2227</v>
      </c>
      <c r="BE324" s="613" t="s">
        <v>3113</v>
      </c>
      <c r="BF324" s="1145" t="s">
        <v>3114</v>
      </c>
    </row>
    <row r="325" spans="2:58" ht="101.25">
      <c r="B325" s="1133"/>
      <c r="C325" s="698"/>
      <c r="D325" s="698"/>
      <c r="E325" s="936" t="s">
        <v>3063</v>
      </c>
      <c r="F325" s="936" t="s">
        <v>362</v>
      </c>
      <c r="G325" s="936"/>
      <c r="H325" s="936" t="s">
        <v>61</v>
      </c>
      <c r="I325" s="936" t="s">
        <v>61</v>
      </c>
      <c r="J325" s="936" t="s">
        <v>364</v>
      </c>
      <c r="K325" s="936" t="s">
        <v>2279</v>
      </c>
      <c r="L325" s="130"/>
      <c r="M325" s="1101"/>
      <c r="N325" s="65" t="s">
        <v>141</v>
      </c>
      <c r="O325" s="63" t="s">
        <v>3115</v>
      </c>
      <c r="P325" s="89" t="s">
        <v>3116</v>
      </c>
      <c r="Q325" s="64">
        <v>0.6</v>
      </c>
      <c r="R325" s="2">
        <v>44229</v>
      </c>
      <c r="S325" s="2">
        <v>44530</v>
      </c>
      <c r="T325" s="64">
        <v>0.05</v>
      </c>
      <c r="U325" s="64">
        <v>0.2</v>
      </c>
      <c r="V325" s="64">
        <v>0.5</v>
      </c>
      <c r="W325" s="64">
        <v>1</v>
      </c>
      <c r="X325" s="130"/>
      <c r="Y325" s="178">
        <v>0.3</v>
      </c>
      <c r="Z325" s="66" t="s">
        <v>3117</v>
      </c>
      <c r="AA325" s="66" t="s">
        <v>3118</v>
      </c>
      <c r="AB325" s="178">
        <v>0.2</v>
      </c>
      <c r="AC325" s="66" t="s">
        <v>3119</v>
      </c>
      <c r="AD325" s="66" t="s">
        <v>3118</v>
      </c>
      <c r="AE325" s="185">
        <v>0.5</v>
      </c>
      <c r="AF325" s="66" t="s">
        <v>3120</v>
      </c>
      <c r="AG325" s="66" t="s">
        <v>3118</v>
      </c>
      <c r="AH325" s="185">
        <v>1</v>
      </c>
      <c r="AI325" s="66" t="s">
        <v>3121</v>
      </c>
      <c r="AJ325" s="66" t="s">
        <v>3122</v>
      </c>
      <c r="AK325" s="973"/>
      <c r="AL325" s="724"/>
      <c r="AM325" s="724"/>
      <c r="AN325" s="724"/>
      <c r="AO325" s="724"/>
      <c r="AP325" s="1010" t="str">
        <f t="shared" si="18"/>
        <v>Sin iniciar</v>
      </c>
      <c r="AQ325" s="724"/>
      <c r="AR325" s="130"/>
      <c r="AS325" s="894"/>
      <c r="AT325" s="894"/>
      <c r="AU325" s="894"/>
      <c r="AV325" s="894"/>
      <c r="AW325" s="894"/>
      <c r="AX325" s="894"/>
      <c r="AY325" s="749"/>
      <c r="AZ325" s="747"/>
      <c r="BA325" s="749"/>
      <c r="BB325" s="749"/>
      <c r="BD325" s="1143"/>
      <c r="BE325" s="613" t="s">
        <v>3123</v>
      </c>
      <c r="BF325" s="1145"/>
    </row>
    <row r="326" spans="2:58" ht="182.25">
      <c r="B326" s="1133"/>
      <c r="C326" s="698"/>
      <c r="D326" s="698"/>
      <c r="E326" s="936" t="s">
        <v>3063</v>
      </c>
      <c r="F326" s="936" t="s">
        <v>362</v>
      </c>
      <c r="G326" s="936"/>
      <c r="H326" s="936" t="s">
        <v>61</v>
      </c>
      <c r="I326" s="936" t="s">
        <v>61</v>
      </c>
      <c r="J326" s="936" t="s">
        <v>364</v>
      </c>
      <c r="K326" s="936" t="s">
        <v>63</v>
      </c>
      <c r="L326" s="130"/>
      <c r="M326" s="1101"/>
      <c r="N326" s="65" t="s">
        <v>141</v>
      </c>
      <c r="O326" s="63" t="s">
        <v>3124</v>
      </c>
      <c r="P326" s="89" t="s">
        <v>3125</v>
      </c>
      <c r="Q326" s="64">
        <v>0.2</v>
      </c>
      <c r="R326" s="2">
        <v>44229</v>
      </c>
      <c r="S326" s="2">
        <v>44438</v>
      </c>
      <c r="T326" s="64">
        <v>0.05</v>
      </c>
      <c r="U326" s="64">
        <v>0.5</v>
      </c>
      <c r="V326" s="64">
        <v>0.75</v>
      </c>
      <c r="W326" s="64">
        <v>1</v>
      </c>
      <c r="X326" s="130"/>
      <c r="Y326" s="178">
        <v>0.3</v>
      </c>
      <c r="Z326" s="66" t="s">
        <v>3126</v>
      </c>
      <c r="AA326" s="66" t="s">
        <v>3127</v>
      </c>
      <c r="AB326" s="178">
        <v>0.5</v>
      </c>
      <c r="AC326" s="66" t="s">
        <v>3128</v>
      </c>
      <c r="AD326" s="66" t="s">
        <v>3127</v>
      </c>
      <c r="AE326" s="185">
        <v>0.75</v>
      </c>
      <c r="AF326" s="66" t="s">
        <v>3129</v>
      </c>
      <c r="AG326" s="66" t="s">
        <v>3127</v>
      </c>
      <c r="AH326" s="185">
        <v>1</v>
      </c>
      <c r="AI326" s="66" t="s">
        <v>3130</v>
      </c>
      <c r="AJ326" s="66" t="s">
        <v>3131</v>
      </c>
      <c r="AK326" s="974"/>
      <c r="AL326" s="724"/>
      <c r="AM326" s="724"/>
      <c r="AN326" s="724"/>
      <c r="AO326" s="724"/>
      <c r="AP326" s="1011" t="str">
        <f t="shared" si="18"/>
        <v>Sin iniciar</v>
      </c>
      <c r="AQ326" s="724"/>
      <c r="AR326" s="130"/>
      <c r="AS326" s="894"/>
      <c r="AT326" s="894"/>
      <c r="AU326" s="894"/>
      <c r="AV326" s="894"/>
      <c r="AW326" s="894"/>
      <c r="AX326" s="894"/>
      <c r="AY326" s="749"/>
      <c r="AZ326" s="747"/>
      <c r="BA326" s="749"/>
      <c r="BB326" s="749"/>
      <c r="BD326" s="1143"/>
      <c r="BE326" s="613" t="s">
        <v>3132</v>
      </c>
      <c r="BF326" s="1145"/>
    </row>
    <row r="327" spans="2:58" ht="101.25">
      <c r="B327" s="1133"/>
      <c r="C327" s="699" t="s">
        <v>2904</v>
      </c>
      <c r="D327" s="699" t="s">
        <v>3133</v>
      </c>
      <c r="E327" s="935" t="s">
        <v>3063</v>
      </c>
      <c r="F327" s="935" t="s">
        <v>362</v>
      </c>
      <c r="G327" s="935" t="s">
        <v>3134</v>
      </c>
      <c r="H327" s="935" t="s">
        <v>61</v>
      </c>
      <c r="I327" s="935" t="s">
        <v>61</v>
      </c>
      <c r="J327" s="935" t="s">
        <v>364</v>
      </c>
      <c r="K327" s="935" t="s">
        <v>63</v>
      </c>
      <c r="L327" s="130"/>
      <c r="M327" s="1099" t="s">
        <v>3135</v>
      </c>
      <c r="N327" s="68" t="s">
        <v>416</v>
      </c>
      <c r="O327" s="591" t="s">
        <v>3136</v>
      </c>
      <c r="P327" s="589" t="s">
        <v>3137</v>
      </c>
      <c r="Q327" s="67">
        <v>0.5</v>
      </c>
      <c r="R327" s="4">
        <v>44229</v>
      </c>
      <c r="S327" s="4">
        <v>44561</v>
      </c>
      <c r="T327" s="67">
        <v>0.1</v>
      </c>
      <c r="U327" s="67">
        <v>0.3</v>
      </c>
      <c r="V327" s="67">
        <v>0.6</v>
      </c>
      <c r="W327" s="67">
        <v>1</v>
      </c>
      <c r="X327" s="130"/>
      <c r="Y327" s="178">
        <v>0.1</v>
      </c>
      <c r="Z327" s="69" t="s">
        <v>3138</v>
      </c>
      <c r="AA327" s="69" t="s">
        <v>3139</v>
      </c>
      <c r="AB327" s="178">
        <v>0.3</v>
      </c>
      <c r="AC327" s="69" t="s">
        <v>3138</v>
      </c>
      <c r="AD327" s="69" t="s">
        <v>3139</v>
      </c>
      <c r="AE327" s="185">
        <v>0.6</v>
      </c>
      <c r="AF327" s="69" t="s">
        <v>3140</v>
      </c>
      <c r="AG327" s="69" t="s">
        <v>3139</v>
      </c>
      <c r="AH327" s="185">
        <v>1</v>
      </c>
      <c r="AI327" s="69" t="s">
        <v>3141</v>
      </c>
      <c r="AJ327" s="1044" t="s">
        <v>3142</v>
      </c>
      <c r="AK327" s="1022">
        <f t="shared" ref="AK327:AK331" si="25">SUMPRODUCT(AH327:AH328,Q327:Q328)</f>
        <v>1</v>
      </c>
      <c r="AL327" s="788" t="s">
        <v>3138</v>
      </c>
      <c r="AM327" s="788" t="s">
        <v>3143</v>
      </c>
      <c r="AN327" s="788" t="s">
        <v>3144</v>
      </c>
      <c r="AO327" s="788" t="s">
        <v>3145</v>
      </c>
      <c r="AP327" s="1003" t="str">
        <f t="shared" si="18"/>
        <v>Terminado</v>
      </c>
      <c r="AQ327" s="788" t="s">
        <v>76</v>
      </c>
      <c r="AR327" s="130"/>
      <c r="AS327" s="893">
        <v>104650000</v>
      </c>
      <c r="AT327" s="893">
        <v>104650000</v>
      </c>
      <c r="AU327" s="893">
        <v>104650000</v>
      </c>
      <c r="AV327" s="893">
        <v>104653867</v>
      </c>
      <c r="AW327" s="893">
        <v>103112766</v>
      </c>
      <c r="AX327" s="893">
        <v>103112766</v>
      </c>
      <c r="AY327" s="893" t="s">
        <v>2920</v>
      </c>
      <c r="AZ327" s="893" t="s">
        <v>2996</v>
      </c>
      <c r="BA327" s="893" t="s">
        <v>2997</v>
      </c>
      <c r="BB327" s="893" t="s">
        <v>3146</v>
      </c>
      <c r="BD327" s="1143" t="s">
        <v>2227</v>
      </c>
      <c r="BE327" s="613" t="s">
        <v>3147</v>
      </c>
      <c r="BF327" s="1145" t="s">
        <v>3148</v>
      </c>
    </row>
    <row r="328" spans="2:58" ht="101.25">
      <c r="B328" s="1133"/>
      <c r="C328" s="699"/>
      <c r="D328" s="699"/>
      <c r="E328" s="935" t="s">
        <v>3063</v>
      </c>
      <c r="F328" s="935" t="s">
        <v>362</v>
      </c>
      <c r="G328" s="935"/>
      <c r="H328" s="935" t="s">
        <v>61</v>
      </c>
      <c r="I328" s="935" t="s">
        <v>61</v>
      </c>
      <c r="J328" s="935" t="s">
        <v>364</v>
      </c>
      <c r="K328" s="935" t="s">
        <v>63</v>
      </c>
      <c r="L328" s="130"/>
      <c r="M328" s="1099"/>
      <c r="N328" s="68" t="s">
        <v>416</v>
      </c>
      <c r="O328" s="591" t="s">
        <v>3149</v>
      </c>
      <c r="P328" s="589" t="s">
        <v>3150</v>
      </c>
      <c r="Q328" s="67">
        <v>0.5</v>
      </c>
      <c r="R328" s="4">
        <v>44229</v>
      </c>
      <c r="S328" s="4">
        <v>44561</v>
      </c>
      <c r="T328" s="67">
        <v>0.1</v>
      </c>
      <c r="U328" s="67">
        <v>0.3</v>
      </c>
      <c r="V328" s="67">
        <v>0.6</v>
      </c>
      <c r="W328" s="67">
        <v>1</v>
      </c>
      <c r="X328" s="130"/>
      <c r="Y328" s="178">
        <v>0.1</v>
      </c>
      <c r="Z328" s="69" t="s">
        <v>3138</v>
      </c>
      <c r="AA328" s="69" t="s">
        <v>3151</v>
      </c>
      <c r="AB328" s="178">
        <v>0.24</v>
      </c>
      <c r="AC328" s="69" t="s">
        <v>3143</v>
      </c>
      <c r="AD328" s="69" t="s">
        <v>3139</v>
      </c>
      <c r="AE328" s="185">
        <v>0.6</v>
      </c>
      <c r="AF328" s="69" t="s">
        <v>3152</v>
      </c>
      <c r="AG328" s="69" t="s">
        <v>3139</v>
      </c>
      <c r="AH328" s="542">
        <v>1</v>
      </c>
      <c r="AI328" s="69" t="s">
        <v>3153</v>
      </c>
      <c r="AJ328" s="1046"/>
      <c r="AK328" s="1022"/>
      <c r="AL328" s="788"/>
      <c r="AM328" s="788"/>
      <c r="AN328" s="788"/>
      <c r="AO328" s="768"/>
      <c r="AP328" s="1003" t="str">
        <f t="shared" si="18"/>
        <v>Sin iniciar</v>
      </c>
      <c r="AQ328" s="788"/>
      <c r="AR328" s="130"/>
      <c r="AS328" s="893"/>
      <c r="AT328" s="893"/>
      <c r="AU328" s="893"/>
      <c r="AV328" s="893"/>
      <c r="AW328" s="893"/>
      <c r="AX328" s="893"/>
      <c r="AY328" s="893"/>
      <c r="AZ328" s="893"/>
      <c r="BA328" s="893"/>
      <c r="BB328" s="893"/>
      <c r="BD328" s="1143"/>
      <c r="BE328" s="613" t="s">
        <v>3154</v>
      </c>
      <c r="BF328" s="1145"/>
    </row>
    <row r="329" spans="2:58" ht="141.75">
      <c r="B329" s="1133" t="s">
        <v>3155</v>
      </c>
      <c r="C329" s="700" t="s">
        <v>3156</v>
      </c>
      <c r="D329" s="700" t="s">
        <v>3157</v>
      </c>
      <c r="E329" s="964" t="s">
        <v>137</v>
      </c>
      <c r="F329" s="964" t="s">
        <v>362</v>
      </c>
      <c r="G329" s="964" t="s">
        <v>3158</v>
      </c>
      <c r="H329" s="964" t="s">
        <v>61</v>
      </c>
      <c r="I329" s="964" t="s">
        <v>61</v>
      </c>
      <c r="J329" s="964" t="s">
        <v>167</v>
      </c>
      <c r="K329" s="964" t="s">
        <v>3159</v>
      </c>
      <c r="L329" s="134"/>
      <c r="M329" s="1118" t="s">
        <v>3160</v>
      </c>
      <c r="N329" s="26" t="s">
        <v>1563</v>
      </c>
      <c r="O329" s="56" t="s">
        <v>3161</v>
      </c>
      <c r="P329" s="625" t="s">
        <v>3162</v>
      </c>
      <c r="Q329" s="609">
        <v>0.5</v>
      </c>
      <c r="R329" s="27">
        <v>44378</v>
      </c>
      <c r="S329" s="27">
        <v>44561</v>
      </c>
      <c r="T329" s="609">
        <v>0</v>
      </c>
      <c r="U329" s="609">
        <v>0</v>
      </c>
      <c r="V329" s="609">
        <v>0.3</v>
      </c>
      <c r="W329" s="609">
        <v>1</v>
      </c>
      <c r="X329" s="116"/>
      <c r="Y329" s="561">
        <v>0</v>
      </c>
      <c r="Z329" s="523" t="s">
        <v>86</v>
      </c>
      <c r="AA329" s="66" t="s">
        <v>61</v>
      </c>
      <c r="AB329" s="178">
        <v>0</v>
      </c>
      <c r="AC329" s="523" t="s">
        <v>86</v>
      </c>
      <c r="AD329" s="523" t="s">
        <v>61</v>
      </c>
      <c r="AE329" s="185">
        <v>0.3</v>
      </c>
      <c r="AF329" s="70" t="s">
        <v>3163</v>
      </c>
      <c r="AG329" s="163" t="s">
        <v>3164</v>
      </c>
      <c r="AH329" s="185">
        <v>1</v>
      </c>
      <c r="AI329" s="70" t="s">
        <v>3165</v>
      </c>
      <c r="AJ329" s="164" t="s">
        <v>3166</v>
      </c>
      <c r="AK329" s="1022">
        <f t="shared" si="25"/>
        <v>1</v>
      </c>
      <c r="AL329" s="1087" t="s">
        <v>3167</v>
      </c>
      <c r="AM329" s="1087" t="s">
        <v>458</v>
      </c>
      <c r="AN329" s="939" t="s">
        <v>3168</v>
      </c>
      <c r="AO329" s="939" t="s">
        <v>3169</v>
      </c>
      <c r="AP329" s="1003" t="str">
        <f t="shared" si="18"/>
        <v>Terminado</v>
      </c>
      <c r="AQ329" s="939" t="s">
        <v>76</v>
      </c>
      <c r="AR329" s="116"/>
      <c r="AS329" s="905">
        <v>155641922</v>
      </c>
      <c r="AT329" s="905">
        <v>155641922</v>
      </c>
      <c r="AU329" s="905">
        <v>155641922</v>
      </c>
      <c r="AV329" s="906">
        <v>116731441.5</v>
      </c>
      <c r="AW329" s="906">
        <v>183009000</v>
      </c>
      <c r="AX329" s="1117">
        <v>183009000</v>
      </c>
      <c r="AY329" s="913" t="s">
        <v>3170</v>
      </c>
      <c r="AZ329" s="913" t="s">
        <v>3171</v>
      </c>
      <c r="BA329" s="913" t="s">
        <v>3172</v>
      </c>
      <c r="BB329" s="918" t="s">
        <v>3173</v>
      </c>
      <c r="BD329" s="1140" t="s">
        <v>431</v>
      </c>
      <c r="BE329" s="612" t="s">
        <v>3174</v>
      </c>
      <c r="BF329" s="1141" t="s">
        <v>1552</v>
      </c>
    </row>
    <row r="330" spans="2:58" ht="60.75">
      <c r="B330" s="1133"/>
      <c r="C330" s="700"/>
      <c r="D330" s="700"/>
      <c r="E330" s="964" t="s">
        <v>137</v>
      </c>
      <c r="F330" s="964" t="s">
        <v>362</v>
      </c>
      <c r="G330" s="964"/>
      <c r="H330" s="964" t="s">
        <v>61</v>
      </c>
      <c r="I330" s="964" t="s">
        <v>61</v>
      </c>
      <c r="J330" s="964" t="s">
        <v>167</v>
      </c>
      <c r="K330" s="964" t="s">
        <v>3159</v>
      </c>
      <c r="L330" s="134"/>
      <c r="M330" s="1118"/>
      <c r="N330" s="26" t="s">
        <v>1563</v>
      </c>
      <c r="O330" s="56" t="s">
        <v>3175</v>
      </c>
      <c r="P330" s="625" t="s">
        <v>3176</v>
      </c>
      <c r="Q330" s="609">
        <v>0.5</v>
      </c>
      <c r="R330" s="27">
        <v>44470</v>
      </c>
      <c r="S330" s="27">
        <v>44561</v>
      </c>
      <c r="T330" s="609">
        <v>0</v>
      </c>
      <c r="U330" s="609">
        <v>0</v>
      </c>
      <c r="V330" s="609">
        <v>0</v>
      </c>
      <c r="W330" s="609">
        <v>1</v>
      </c>
      <c r="X330" s="116"/>
      <c r="Y330" s="561">
        <v>0</v>
      </c>
      <c r="Z330" s="523" t="s">
        <v>86</v>
      </c>
      <c r="AA330" s="66" t="s">
        <v>61</v>
      </c>
      <c r="AB330" s="178">
        <v>0</v>
      </c>
      <c r="AC330" s="523" t="s">
        <v>86</v>
      </c>
      <c r="AD330" s="523" t="s">
        <v>61</v>
      </c>
      <c r="AE330" s="185">
        <v>0</v>
      </c>
      <c r="AF330" s="70" t="s">
        <v>86</v>
      </c>
      <c r="AG330" s="70" t="s">
        <v>61</v>
      </c>
      <c r="AH330" s="185">
        <v>1</v>
      </c>
      <c r="AI330" s="70" t="s">
        <v>3177</v>
      </c>
      <c r="AJ330" s="70" t="s">
        <v>3178</v>
      </c>
      <c r="AK330" s="1022"/>
      <c r="AL330" s="1087"/>
      <c r="AM330" s="1087"/>
      <c r="AN330" s="941"/>
      <c r="AO330" s="941"/>
      <c r="AP330" s="1003" t="str">
        <f t="shared" si="18"/>
        <v>Sin iniciar</v>
      </c>
      <c r="AQ330" s="941"/>
      <c r="AR330" s="116"/>
      <c r="AS330" s="905"/>
      <c r="AT330" s="905"/>
      <c r="AU330" s="905"/>
      <c r="AV330" s="906"/>
      <c r="AW330" s="906"/>
      <c r="AX330" s="1117"/>
      <c r="AY330" s="913"/>
      <c r="AZ330" s="913"/>
      <c r="BA330" s="913"/>
      <c r="BB330" s="918"/>
      <c r="BD330" s="1140"/>
      <c r="BE330" s="612" t="s">
        <v>3179</v>
      </c>
      <c r="BF330" s="1141"/>
    </row>
    <row r="331" spans="2:58" ht="141.75">
      <c r="B331" s="1133"/>
      <c r="C331" s="701" t="s">
        <v>3156</v>
      </c>
      <c r="D331" s="701" t="s">
        <v>3180</v>
      </c>
      <c r="E331" s="963" t="s">
        <v>1396</v>
      </c>
      <c r="F331" s="963" t="s">
        <v>362</v>
      </c>
      <c r="G331" s="963" t="s">
        <v>3181</v>
      </c>
      <c r="H331" s="963" t="s">
        <v>61</v>
      </c>
      <c r="I331" s="963" t="s">
        <v>61</v>
      </c>
      <c r="J331" s="963" t="s">
        <v>167</v>
      </c>
      <c r="K331" s="963" t="s">
        <v>3159</v>
      </c>
      <c r="L331" s="134"/>
      <c r="M331" s="1119" t="s">
        <v>3182</v>
      </c>
      <c r="N331" s="28" t="s">
        <v>1563</v>
      </c>
      <c r="O331" s="94" t="s">
        <v>3183</v>
      </c>
      <c r="P331" s="626" t="s">
        <v>3184</v>
      </c>
      <c r="Q331" s="610">
        <v>0.7</v>
      </c>
      <c r="R331" s="29">
        <v>44197</v>
      </c>
      <c r="S331" s="29" t="s">
        <v>962</v>
      </c>
      <c r="T331" s="610">
        <v>0.05</v>
      </c>
      <c r="U331" s="610">
        <v>0.4</v>
      </c>
      <c r="V331" s="610">
        <v>1</v>
      </c>
      <c r="W331" s="610">
        <v>1</v>
      </c>
      <c r="X331" s="116"/>
      <c r="Y331" s="561">
        <v>0.05</v>
      </c>
      <c r="Z331" s="31" t="s">
        <v>3185</v>
      </c>
      <c r="AA331" s="194" t="s">
        <v>3186</v>
      </c>
      <c r="AB331" s="178">
        <v>0.4</v>
      </c>
      <c r="AC331" s="531" t="s">
        <v>3187</v>
      </c>
      <c r="AD331" s="195" t="s">
        <v>3188</v>
      </c>
      <c r="AE331" s="185">
        <v>1</v>
      </c>
      <c r="AF331" s="71" t="s">
        <v>3189</v>
      </c>
      <c r="AG331" s="71" t="s">
        <v>3190</v>
      </c>
      <c r="AH331" s="185">
        <v>1</v>
      </c>
      <c r="AI331" s="71" t="s">
        <v>3191</v>
      </c>
      <c r="AJ331" s="153" t="s">
        <v>3192</v>
      </c>
      <c r="AK331" s="1022">
        <f t="shared" si="25"/>
        <v>1</v>
      </c>
      <c r="AL331" s="1074" t="s">
        <v>3193</v>
      </c>
      <c r="AM331" s="1074" t="s">
        <v>3194</v>
      </c>
      <c r="AN331" s="937" t="s">
        <v>3195</v>
      </c>
      <c r="AO331" s="937" t="s">
        <v>3196</v>
      </c>
      <c r="AP331" s="1003" t="str">
        <f t="shared" si="18"/>
        <v>Terminado</v>
      </c>
      <c r="AQ331" s="937" t="s">
        <v>76</v>
      </c>
      <c r="AR331" s="116"/>
      <c r="AS331" s="914">
        <v>155641922</v>
      </c>
      <c r="AT331" s="914">
        <v>155641922</v>
      </c>
      <c r="AU331" s="914">
        <v>155641922</v>
      </c>
      <c r="AV331" s="915">
        <v>183009000</v>
      </c>
      <c r="AW331" s="915">
        <v>183009000</v>
      </c>
      <c r="AX331" s="914">
        <v>183009000</v>
      </c>
      <c r="AY331" s="916" t="s">
        <v>3170</v>
      </c>
      <c r="AZ331" s="916" t="s">
        <v>3197</v>
      </c>
      <c r="BA331" s="916" t="s">
        <v>3198</v>
      </c>
      <c r="BB331" s="917" t="s">
        <v>3199</v>
      </c>
      <c r="BD331" s="1140" t="s">
        <v>431</v>
      </c>
      <c r="BE331" s="612" t="s">
        <v>3200</v>
      </c>
      <c r="BF331" s="1141" t="s">
        <v>3201</v>
      </c>
    </row>
    <row r="332" spans="2:58" ht="182.25">
      <c r="B332" s="1133"/>
      <c r="C332" s="701"/>
      <c r="D332" s="701"/>
      <c r="E332" s="963" t="s">
        <v>1396</v>
      </c>
      <c r="F332" s="963" t="s">
        <v>362</v>
      </c>
      <c r="G332" s="963"/>
      <c r="H332" s="963" t="s">
        <v>61</v>
      </c>
      <c r="I332" s="963" t="s">
        <v>61</v>
      </c>
      <c r="J332" s="963" t="s">
        <v>167</v>
      </c>
      <c r="K332" s="963" t="s">
        <v>3159</v>
      </c>
      <c r="L332" s="134"/>
      <c r="M332" s="1119"/>
      <c r="N332" s="28" t="s">
        <v>1563</v>
      </c>
      <c r="O332" s="94" t="s">
        <v>3202</v>
      </c>
      <c r="P332" s="626" t="s">
        <v>3203</v>
      </c>
      <c r="Q332" s="610">
        <v>0.3</v>
      </c>
      <c r="R332" s="29">
        <v>44378</v>
      </c>
      <c r="S332" s="29">
        <v>44561</v>
      </c>
      <c r="T332" s="610">
        <v>0</v>
      </c>
      <c r="U332" s="610">
        <v>0</v>
      </c>
      <c r="V332" s="610">
        <v>0.5</v>
      </c>
      <c r="W332" s="610">
        <v>1</v>
      </c>
      <c r="X332" s="116"/>
      <c r="Y332" s="561">
        <v>0</v>
      </c>
      <c r="Z332" s="31" t="s">
        <v>86</v>
      </c>
      <c r="AA332" s="534" t="s">
        <v>61</v>
      </c>
      <c r="AB332" s="178">
        <v>0</v>
      </c>
      <c r="AC332" s="524" t="s">
        <v>86</v>
      </c>
      <c r="AD332" s="196" t="s">
        <v>61</v>
      </c>
      <c r="AE332" s="185">
        <v>0.5</v>
      </c>
      <c r="AF332" s="71" t="s">
        <v>3204</v>
      </c>
      <c r="AG332" s="71" t="s">
        <v>3205</v>
      </c>
      <c r="AH332" s="185">
        <v>1</v>
      </c>
      <c r="AI332" s="71" t="s">
        <v>3206</v>
      </c>
      <c r="AJ332" s="71" t="s">
        <v>3207</v>
      </c>
      <c r="AK332" s="1022"/>
      <c r="AL332" s="1074"/>
      <c r="AM332" s="1074"/>
      <c r="AN332" s="938"/>
      <c r="AO332" s="938"/>
      <c r="AP332" s="1003" t="str">
        <f t="shared" si="18"/>
        <v>Sin iniciar</v>
      </c>
      <c r="AQ332" s="938"/>
      <c r="AR332" s="116"/>
      <c r="AS332" s="914"/>
      <c r="AT332" s="914"/>
      <c r="AU332" s="914"/>
      <c r="AV332" s="915"/>
      <c r="AW332" s="915"/>
      <c r="AX332" s="914"/>
      <c r="AY332" s="916"/>
      <c r="AZ332" s="916"/>
      <c r="BA332" s="916"/>
      <c r="BB332" s="917"/>
      <c r="BD332" s="1140"/>
      <c r="BE332" s="612" t="s">
        <v>3208</v>
      </c>
      <c r="BF332" s="1141"/>
    </row>
    <row r="333" spans="2:58" ht="81">
      <c r="B333" s="1133"/>
      <c r="C333" s="700" t="s">
        <v>3156</v>
      </c>
      <c r="D333" s="700" t="s">
        <v>3209</v>
      </c>
      <c r="E333" s="964" t="s">
        <v>137</v>
      </c>
      <c r="F333" s="964" t="s">
        <v>362</v>
      </c>
      <c r="G333" s="964" t="s">
        <v>3210</v>
      </c>
      <c r="H333" s="964" t="s">
        <v>61</v>
      </c>
      <c r="I333" s="964" t="s">
        <v>61</v>
      </c>
      <c r="J333" s="964" t="s">
        <v>167</v>
      </c>
      <c r="K333" s="964" t="s">
        <v>3159</v>
      </c>
      <c r="L333" s="134"/>
      <c r="M333" s="1118" t="s">
        <v>3211</v>
      </c>
      <c r="N333" s="26" t="s">
        <v>141</v>
      </c>
      <c r="O333" s="56" t="s">
        <v>3212</v>
      </c>
      <c r="P333" s="625" t="s">
        <v>3213</v>
      </c>
      <c r="Q333" s="609">
        <v>0.16</v>
      </c>
      <c r="R333" s="27">
        <v>44197</v>
      </c>
      <c r="S333" s="27">
        <v>44561</v>
      </c>
      <c r="T333" s="609">
        <v>0.05</v>
      </c>
      <c r="U333" s="609">
        <v>0.3</v>
      </c>
      <c r="V333" s="609">
        <v>0.65</v>
      </c>
      <c r="W333" s="609">
        <v>1</v>
      </c>
      <c r="X333" s="116"/>
      <c r="Y333" s="561">
        <v>0.05</v>
      </c>
      <c r="Z333" s="33" t="s">
        <v>3214</v>
      </c>
      <c r="AA333" s="33" t="s">
        <v>3215</v>
      </c>
      <c r="AB333" s="178">
        <v>0.3</v>
      </c>
      <c r="AC333" s="33" t="s">
        <v>3216</v>
      </c>
      <c r="AD333" s="33" t="s">
        <v>3217</v>
      </c>
      <c r="AE333" s="185">
        <v>0.65</v>
      </c>
      <c r="AF333" s="70" t="s">
        <v>3218</v>
      </c>
      <c r="AG333" s="70" t="s">
        <v>3219</v>
      </c>
      <c r="AH333" s="185">
        <v>1</v>
      </c>
      <c r="AI333" s="70" t="s">
        <v>3220</v>
      </c>
      <c r="AJ333" s="70" t="s">
        <v>3221</v>
      </c>
      <c r="AK333" s="972">
        <f>SUMPRODUCT(AH333:AH338,Q333:Q338)</f>
        <v>1</v>
      </c>
      <c r="AL333" s="957" t="s">
        <v>3222</v>
      </c>
      <c r="AM333" s="957" t="s">
        <v>3223</v>
      </c>
      <c r="AN333" s="769" t="s">
        <v>3224</v>
      </c>
      <c r="AO333" s="769" t="s">
        <v>3225</v>
      </c>
      <c r="AP333" s="1053" t="str">
        <f t="shared" si="18"/>
        <v>Terminado</v>
      </c>
      <c r="AQ333" s="769" t="s">
        <v>76</v>
      </c>
      <c r="AR333" s="116"/>
      <c r="AS333" s="905">
        <v>55723139</v>
      </c>
      <c r="AT333" s="905">
        <v>55723139.159999996</v>
      </c>
      <c r="AU333" s="905">
        <v>55723139.159999996</v>
      </c>
      <c r="AV333" s="906">
        <v>153241618.66666701</v>
      </c>
      <c r="AW333" s="906">
        <v>294223906.66666698</v>
      </c>
      <c r="AX333" s="905">
        <v>294223906.66666698</v>
      </c>
      <c r="AY333" s="913" t="s">
        <v>3170</v>
      </c>
      <c r="AZ333" s="913" t="s">
        <v>3226</v>
      </c>
      <c r="BA333" s="913" t="s">
        <v>3227</v>
      </c>
      <c r="BB333" s="918" t="s">
        <v>3228</v>
      </c>
      <c r="BD333" s="1140" t="s">
        <v>431</v>
      </c>
      <c r="BE333" s="612" t="s">
        <v>3229</v>
      </c>
      <c r="BF333" s="1141" t="s">
        <v>3230</v>
      </c>
    </row>
    <row r="334" spans="2:58" ht="162">
      <c r="B334" s="1133"/>
      <c r="C334" s="700"/>
      <c r="D334" s="700"/>
      <c r="E334" s="964" t="s">
        <v>137</v>
      </c>
      <c r="F334" s="964" t="s">
        <v>362</v>
      </c>
      <c r="G334" s="964"/>
      <c r="H334" s="964" t="s">
        <v>61</v>
      </c>
      <c r="I334" s="964" t="s">
        <v>61</v>
      </c>
      <c r="J334" s="964" t="s">
        <v>167</v>
      </c>
      <c r="K334" s="964" t="s">
        <v>3159</v>
      </c>
      <c r="L334" s="134"/>
      <c r="M334" s="1118"/>
      <c r="N334" s="26" t="s">
        <v>141</v>
      </c>
      <c r="O334" s="56" t="s">
        <v>3231</v>
      </c>
      <c r="P334" s="625" t="s">
        <v>3232</v>
      </c>
      <c r="Q334" s="609">
        <v>0.16</v>
      </c>
      <c r="R334" s="27">
        <v>44197</v>
      </c>
      <c r="S334" s="27">
        <v>44561</v>
      </c>
      <c r="T334" s="609">
        <v>0.05</v>
      </c>
      <c r="U334" s="609">
        <v>0.3</v>
      </c>
      <c r="V334" s="609">
        <v>0.65</v>
      </c>
      <c r="W334" s="609">
        <v>1</v>
      </c>
      <c r="X334" s="116"/>
      <c r="Y334" s="561">
        <v>0.05</v>
      </c>
      <c r="Z334" s="33" t="s">
        <v>3214</v>
      </c>
      <c r="AA334" s="33" t="s">
        <v>3215</v>
      </c>
      <c r="AB334" s="178">
        <v>0.3</v>
      </c>
      <c r="AC334" s="33" t="s">
        <v>3233</v>
      </c>
      <c r="AD334" s="33" t="s">
        <v>3234</v>
      </c>
      <c r="AE334" s="185">
        <v>0.3</v>
      </c>
      <c r="AF334" s="70" t="s">
        <v>3235</v>
      </c>
      <c r="AG334" s="70" t="s">
        <v>61</v>
      </c>
      <c r="AH334" s="185">
        <v>1</v>
      </c>
      <c r="AI334" s="70" t="s">
        <v>3236</v>
      </c>
      <c r="AJ334" s="58" t="s">
        <v>3237</v>
      </c>
      <c r="AK334" s="973"/>
      <c r="AL334" s="957"/>
      <c r="AM334" s="957"/>
      <c r="AN334" s="769"/>
      <c r="AO334" s="975"/>
      <c r="AP334" s="1054"/>
      <c r="AQ334" s="769"/>
      <c r="AR334" s="116"/>
      <c r="AS334" s="905"/>
      <c r="AT334" s="905"/>
      <c r="AU334" s="905"/>
      <c r="AV334" s="906"/>
      <c r="AW334" s="906"/>
      <c r="AX334" s="905"/>
      <c r="AY334" s="913"/>
      <c r="AZ334" s="913"/>
      <c r="BA334" s="913"/>
      <c r="BB334" s="918"/>
      <c r="BD334" s="1140"/>
      <c r="BE334" s="612" t="s">
        <v>3238</v>
      </c>
      <c r="BF334" s="1141"/>
    </row>
    <row r="335" spans="2:58" ht="141.75">
      <c r="B335" s="1133"/>
      <c r="C335" s="700"/>
      <c r="D335" s="700"/>
      <c r="E335" s="964" t="s">
        <v>137</v>
      </c>
      <c r="F335" s="964" t="s">
        <v>362</v>
      </c>
      <c r="G335" s="964"/>
      <c r="H335" s="964" t="s">
        <v>61</v>
      </c>
      <c r="I335" s="964" t="s">
        <v>61</v>
      </c>
      <c r="J335" s="964" t="s">
        <v>167</v>
      </c>
      <c r="K335" s="964" t="s">
        <v>3159</v>
      </c>
      <c r="L335" s="134"/>
      <c r="M335" s="1118"/>
      <c r="N335" s="26" t="s">
        <v>141</v>
      </c>
      <c r="O335" s="56" t="s">
        <v>3239</v>
      </c>
      <c r="P335" s="625" t="s">
        <v>3240</v>
      </c>
      <c r="Q335" s="609">
        <v>0.17</v>
      </c>
      <c r="R335" s="27">
        <v>44197</v>
      </c>
      <c r="S335" s="27">
        <v>44561</v>
      </c>
      <c r="T335" s="609">
        <v>0.05</v>
      </c>
      <c r="U335" s="609">
        <v>0.3</v>
      </c>
      <c r="V335" s="609">
        <v>0.65</v>
      </c>
      <c r="W335" s="609">
        <v>1</v>
      </c>
      <c r="X335" s="116"/>
      <c r="Y335" s="561">
        <v>0.05</v>
      </c>
      <c r="Z335" s="33" t="s">
        <v>3214</v>
      </c>
      <c r="AA335" s="33" t="s">
        <v>3215</v>
      </c>
      <c r="AB335" s="178">
        <v>0.3</v>
      </c>
      <c r="AC335" s="33" t="s">
        <v>3241</v>
      </c>
      <c r="AD335" s="33" t="s">
        <v>3242</v>
      </c>
      <c r="AE335" s="185">
        <v>1</v>
      </c>
      <c r="AF335" s="70" t="s">
        <v>3243</v>
      </c>
      <c r="AG335" s="164" t="s">
        <v>3244</v>
      </c>
      <c r="AH335" s="185">
        <v>1</v>
      </c>
      <c r="AI335" s="66" t="s">
        <v>73</v>
      </c>
      <c r="AJ335" s="66" t="s">
        <v>61</v>
      </c>
      <c r="AK335" s="973"/>
      <c r="AL335" s="957"/>
      <c r="AM335" s="957"/>
      <c r="AN335" s="769"/>
      <c r="AO335" s="975"/>
      <c r="AP335" s="1054"/>
      <c r="AQ335" s="769"/>
      <c r="AR335" s="116"/>
      <c r="AS335" s="905"/>
      <c r="AT335" s="905"/>
      <c r="AU335" s="905"/>
      <c r="AV335" s="906"/>
      <c r="AW335" s="906"/>
      <c r="AX335" s="905"/>
      <c r="AY335" s="913"/>
      <c r="AZ335" s="913"/>
      <c r="BA335" s="913"/>
      <c r="BB335" s="918"/>
      <c r="BD335" s="1140"/>
      <c r="BE335" s="612" t="s">
        <v>3245</v>
      </c>
      <c r="BF335" s="1141"/>
    </row>
    <row r="336" spans="2:58" ht="81">
      <c r="B336" s="1133"/>
      <c r="C336" s="700"/>
      <c r="D336" s="700"/>
      <c r="E336" s="964" t="s">
        <v>137</v>
      </c>
      <c r="F336" s="964" t="s">
        <v>362</v>
      </c>
      <c r="G336" s="964"/>
      <c r="H336" s="964" t="s">
        <v>61</v>
      </c>
      <c r="I336" s="964" t="s">
        <v>61</v>
      </c>
      <c r="J336" s="964" t="s">
        <v>167</v>
      </c>
      <c r="K336" s="964" t="s">
        <v>3159</v>
      </c>
      <c r="L336" s="134"/>
      <c r="M336" s="1118"/>
      <c r="N336" s="26" t="s">
        <v>141</v>
      </c>
      <c r="O336" s="56" t="s">
        <v>3246</v>
      </c>
      <c r="P336" s="625" t="s">
        <v>3247</v>
      </c>
      <c r="Q336" s="609">
        <v>0.17</v>
      </c>
      <c r="R336" s="27">
        <v>44197</v>
      </c>
      <c r="S336" s="27">
        <v>44561</v>
      </c>
      <c r="T336" s="609">
        <v>0.05</v>
      </c>
      <c r="U336" s="609">
        <v>0.3</v>
      </c>
      <c r="V336" s="609">
        <v>0.65</v>
      </c>
      <c r="W336" s="609">
        <v>1</v>
      </c>
      <c r="X336" s="116"/>
      <c r="Y336" s="561">
        <v>0.05</v>
      </c>
      <c r="Z336" s="33" t="s">
        <v>3214</v>
      </c>
      <c r="AA336" s="33" t="s">
        <v>3215</v>
      </c>
      <c r="AB336" s="178">
        <v>0.3</v>
      </c>
      <c r="AC336" s="33" t="s">
        <v>3248</v>
      </c>
      <c r="AD336" s="33" t="s">
        <v>3249</v>
      </c>
      <c r="AE336" s="185">
        <v>1</v>
      </c>
      <c r="AF336" s="70" t="s">
        <v>3250</v>
      </c>
      <c r="AG336" s="164" t="s">
        <v>3251</v>
      </c>
      <c r="AH336" s="185">
        <v>1</v>
      </c>
      <c r="AI336" s="70" t="s">
        <v>3252</v>
      </c>
      <c r="AJ336" s="197" t="s">
        <v>3253</v>
      </c>
      <c r="AK336" s="973"/>
      <c r="AL336" s="957"/>
      <c r="AM336" s="957"/>
      <c r="AN336" s="769"/>
      <c r="AO336" s="975"/>
      <c r="AP336" s="1054"/>
      <c r="AQ336" s="769"/>
      <c r="AR336" s="116"/>
      <c r="AS336" s="905"/>
      <c r="AT336" s="905"/>
      <c r="AU336" s="905"/>
      <c r="AV336" s="906"/>
      <c r="AW336" s="906"/>
      <c r="AX336" s="905"/>
      <c r="AY336" s="913"/>
      <c r="AZ336" s="913"/>
      <c r="BA336" s="913"/>
      <c r="BB336" s="918"/>
      <c r="BD336" s="1140"/>
      <c r="BE336" s="612" t="s">
        <v>3254</v>
      </c>
      <c r="BF336" s="1141"/>
    </row>
    <row r="337" spans="2:58" ht="182.25">
      <c r="B337" s="1133"/>
      <c r="C337" s="700"/>
      <c r="D337" s="700"/>
      <c r="E337" s="964" t="s">
        <v>137</v>
      </c>
      <c r="F337" s="964" t="s">
        <v>362</v>
      </c>
      <c r="G337" s="964"/>
      <c r="H337" s="964" t="s">
        <v>61</v>
      </c>
      <c r="I337" s="964" t="s">
        <v>61</v>
      </c>
      <c r="J337" s="964" t="s">
        <v>167</v>
      </c>
      <c r="K337" s="964" t="s">
        <v>3159</v>
      </c>
      <c r="L337" s="134"/>
      <c r="M337" s="1118"/>
      <c r="N337" s="26" t="s">
        <v>141</v>
      </c>
      <c r="O337" s="56" t="s">
        <v>3255</v>
      </c>
      <c r="P337" s="625" t="s">
        <v>3256</v>
      </c>
      <c r="Q337" s="609">
        <v>0.17</v>
      </c>
      <c r="R337" s="27">
        <v>44197</v>
      </c>
      <c r="S337" s="27">
        <v>44561</v>
      </c>
      <c r="T337" s="609">
        <v>0.05</v>
      </c>
      <c r="U337" s="609">
        <v>0.3</v>
      </c>
      <c r="V337" s="609">
        <v>0.65</v>
      </c>
      <c r="W337" s="609">
        <v>1</v>
      </c>
      <c r="X337" s="116"/>
      <c r="Y337" s="561">
        <v>0.05</v>
      </c>
      <c r="Z337" s="33" t="s">
        <v>3214</v>
      </c>
      <c r="AA337" s="33" t="s">
        <v>3215</v>
      </c>
      <c r="AB337" s="178">
        <v>0.3</v>
      </c>
      <c r="AC337" s="33" t="s">
        <v>3248</v>
      </c>
      <c r="AD337" s="33" t="s">
        <v>3249</v>
      </c>
      <c r="AE337" s="185">
        <v>0.65</v>
      </c>
      <c r="AF337" s="58" t="s">
        <v>3257</v>
      </c>
      <c r="AG337" s="70" t="s">
        <v>3258</v>
      </c>
      <c r="AH337" s="185">
        <v>1</v>
      </c>
      <c r="AI337" s="70" t="s">
        <v>3259</v>
      </c>
      <c r="AJ337" s="70" t="s">
        <v>3260</v>
      </c>
      <c r="AK337" s="973"/>
      <c r="AL337" s="957"/>
      <c r="AM337" s="957"/>
      <c r="AN337" s="769"/>
      <c r="AO337" s="975"/>
      <c r="AP337" s="1054"/>
      <c r="AQ337" s="769"/>
      <c r="AR337" s="116"/>
      <c r="AS337" s="905"/>
      <c r="AT337" s="905"/>
      <c r="AU337" s="905"/>
      <c r="AV337" s="906"/>
      <c r="AW337" s="906"/>
      <c r="AX337" s="905"/>
      <c r="AY337" s="913"/>
      <c r="AZ337" s="913"/>
      <c r="BA337" s="913"/>
      <c r="BB337" s="918"/>
      <c r="BD337" s="1140"/>
      <c r="BE337" s="612" t="s">
        <v>3261</v>
      </c>
      <c r="BF337" s="1141"/>
    </row>
    <row r="338" spans="2:58" ht="263.25">
      <c r="B338" s="1133"/>
      <c r="C338" s="700"/>
      <c r="D338" s="700"/>
      <c r="E338" s="964" t="s">
        <v>137</v>
      </c>
      <c r="F338" s="964" t="s">
        <v>362</v>
      </c>
      <c r="G338" s="964"/>
      <c r="H338" s="964" t="s">
        <v>61</v>
      </c>
      <c r="I338" s="964" t="s">
        <v>61</v>
      </c>
      <c r="J338" s="964" t="s">
        <v>167</v>
      </c>
      <c r="K338" s="964" t="s">
        <v>3159</v>
      </c>
      <c r="L338" s="134"/>
      <c r="M338" s="1118"/>
      <c r="N338" s="26" t="s">
        <v>141</v>
      </c>
      <c r="O338" s="56" t="s">
        <v>3262</v>
      </c>
      <c r="P338" s="625" t="s">
        <v>3263</v>
      </c>
      <c r="Q338" s="609">
        <v>0.17</v>
      </c>
      <c r="R338" s="27">
        <v>44197</v>
      </c>
      <c r="S338" s="27">
        <v>44561</v>
      </c>
      <c r="T338" s="609">
        <v>0.05</v>
      </c>
      <c r="U338" s="609">
        <v>0.3</v>
      </c>
      <c r="V338" s="609">
        <v>0.65</v>
      </c>
      <c r="W338" s="609">
        <v>1</v>
      </c>
      <c r="X338" s="116"/>
      <c r="Y338" s="561">
        <v>0.05</v>
      </c>
      <c r="Z338" s="33" t="s">
        <v>3214</v>
      </c>
      <c r="AA338" s="33" t="s">
        <v>3215</v>
      </c>
      <c r="AB338" s="178">
        <v>0.3</v>
      </c>
      <c r="AC338" s="33" t="s">
        <v>3264</v>
      </c>
      <c r="AD338" s="33" t="s">
        <v>3265</v>
      </c>
      <c r="AE338" s="185">
        <v>0.65</v>
      </c>
      <c r="AF338" s="70" t="s">
        <v>3266</v>
      </c>
      <c r="AG338" s="70" t="s">
        <v>3267</v>
      </c>
      <c r="AH338" s="185">
        <v>1</v>
      </c>
      <c r="AI338" s="70" t="s">
        <v>3268</v>
      </c>
      <c r="AJ338" s="70" t="s">
        <v>3269</v>
      </c>
      <c r="AK338" s="974"/>
      <c r="AL338" s="957"/>
      <c r="AM338" s="957"/>
      <c r="AN338" s="769"/>
      <c r="AO338" s="975"/>
      <c r="AP338" s="1055"/>
      <c r="AQ338" s="769"/>
      <c r="AR338" s="116"/>
      <c r="AS338" s="905"/>
      <c r="AT338" s="905"/>
      <c r="AU338" s="905"/>
      <c r="AV338" s="906"/>
      <c r="AW338" s="906"/>
      <c r="AX338" s="905"/>
      <c r="AY338" s="913"/>
      <c r="AZ338" s="913"/>
      <c r="BA338" s="913"/>
      <c r="BB338" s="918"/>
      <c r="BD338" s="1140"/>
      <c r="BE338" s="612" t="s">
        <v>3270</v>
      </c>
      <c r="BF338" s="1141"/>
    </row>
    <row r="339" spans="2:58" ht="141.75">
      <c r="B339" s="1133"/>
      <c r="C339" s="701" t="s">
        <v>3156</v>
      </c>
      <c r="D339" s="701" t="s">
        <v>3271</v>
      </c>
      <c r="E339" s="963" t="s">
        <v>1396</v>
      </c>
      <c r="F339" s="963" t="s">
        <v>362</v>
      </c>
      <c r="G339" s="963" t="s">
        <v>3272</v>
      </c>
      <c r="H339" s="963" t="s">
        <v>61</v>
      </c>
      <c r="I339" s="963" t="s">
        <v>61</v>
      </c>
      <c r="J339" s="963" t="s">
        <v>3273</v>
      </c>
      <c r="K339" s="963" t="s">
        <v>3159</v>
      </c>
      <c r="L339" s="134"/>
      <c r="M339" s="1119" t="s">
        <v>3274</v>
      </c>
      <c r="N339" s="28" t="s">
        <v>1563</v>
      </c>
      <c r="O339" s="94" t="s">
        <v>3275</v>
      </c>
      <c r="P339" s="626" t="s">
        <v>3276</v>
      </c>
      <c r="Q339" s="610">
        <v>0.14000000000000001</v>
      </c>
      <c r="R339" s="29">
        <v>44197</v>
      </c>
      <c r="S339" s="29" t="s">
        <v>918</v>
      </c>
      <c r="T339" s="610">
        <v>0.15</v>
      </c>
      <c r="U339" s="610">
        <v>1</v>
      </c>
      <c r="V339" s="610">
        <v>1</v>
      </c>
      <c r="W339" s="610">
        <v>1</v>
      </c>
      <c r="X339" s="116"/>
      <c r="Y339" s="561">
        <v>0.15</v>
      </c>
      <c r="Z339" s="31" t="s">
        <v>3277</v>
      </c>
      <c r="AA339" s="31" t="s">
        <v>3278</v>
      </c>
      <c r="AB339" s="178">
        <v>1</v>
      </c>
      <c r="AC339" s="531" t="s">
        <v>3279</v>
      </c>
      <c r="AD339" s="198" t="s">
        <v>3280</v>
      </c>
      <c r="AE339" s="185">
        <v>1</v>
      </c>
      <c r="AF339" s="59" t="s">
        <v>73</v>
      </c>
      <c r="AG339" s="71" t="s">
        <v>61</v>
      </c>
      <c r="AH339" s="185">
        <v>1</v>
      </c>
      <c r="AI339" s="71" t="s">
        <v>3281</v>
      </c>
      <c r="AJ339" s="59" t="s">
        <v>3282</v>
      </c>
      <c r="AK339" s="972">
        <f>SUMPRODUCT(AH339:AH345,Q339:Q345)</f>
        <v>1</v>
      </c>
      <c r="AL339" s="1074" t="s">
        <v>3283</v>
      </c>
      <c r="AM339" s="958" t="s">
        <v>3284</v>
      </c>
      <c r="AN339" s="937" t="s">
        <v>3285</v>
      </c>
      <c r="AO339" s="937" t="s">
        <v>3286</v>
      </c>
      <c r="AP339" s="1056" t="str">
        <f t="shared" si="18"/>
        <v>Terminado</v>
      </c>
      <c r="AQ339" s="937" t="s">
        <v>76</v>
      </c>
      <c r="AR339" s="116"/>
      <c r="AS339" s="914">
        <v>189331200</v>
      </c>
      <c r="AT339" s="914">
        <v>189331200</v>
      </c>
      <c r="AU339" s="914">
        <v>189331200</v>
      </c>
      <c r="AV339" s="915">
        <v>211874965</v>
      </c>
      <c r="AW339" s="915">
        <v>211874965</v>
      </c>
      <c r="AX339" s="914">
        <v>211874965</v>
      </c>
      <c r="AY339" s="916" t="s">
        <v>3170</v>
      </c>
      <c r="AZ339" s="916" t="s">
        <v>3287</v>
      </c>
      <c r="BA339" s="916" t="s">
        <v>3288</v>
      </c>
      <c r="BB339" s="917" t="s">
        <v>3289</v>
      </c>
      <c r="BD339" s="1140" t="s">
        <v>431</v>
      </c>
      <c r="BE339" s="612" t="s">
        <v>1446</v>
      </c>
      <c r="BF339" s="1141" t="s">
        <v>3290</v>
      </c>
    </row>
    <row r="340" spans="2:58" ht="81">
      <c r="B340" s="1133"/>
      <c r="C340" s="701"/>
      <c r="D340" s="701"/>
      <c r="E340" s="963" t="s">
        <v>1396</v>
      </c>
      <c r="F340" s="963" t="s">
        <v>362</v>
      </c>
      <c r="G340" s="963"/>
      <c r="H340" s="963" t="s">
        <v>61</v>
      </c>
      <c r="I340" s="963" t="s">
        <v>61</v>
      </c>
      <c r="J340" s="963" t="s">
        <v>3273</v>
      </c>
      <c r="K340" s="963" t="s">
        <v>3159</v>
      </c>
      <c r="L340" s="134"/>
      <c r="M340" s="1119"/>
      <c r="N340" s="28" t="s">
        <v>1563</v>
      </c>
      <c r="O340" s="94" t="s">
        <v>3291</v>
      </c>
      <c r="P340" s="626" t="s">
        <v>3292</v>
      </c>
      <c r="Q340" s="610">
        <v>0.14000000000000001</v>
      </c>
      <c r="R340" s="29">
        <v>44197</v>
      </c>
      <c r="S340" s="29">
        <v>44561</v>
      </c>
      <c r="T340" s="610">
        <v>0.05</v>
      </c>
      <c r="U340" s="610">
        <v>0.3</v>
      </c>
      <c r="V340" s="610">
        <v>0.65</v>
      </c>
      <c r="W340" s="610">
        <v>1</v>
      </c>
      <c r="X340" s="116"/>
      <c r="Y340" s="561">
        <v>0.05</v>
      </c>
      <c r="Z340" s="31" t="s">
        <v>3293</v>
      </c>
      <c r="AA340" s="31" t="s">
        <v>3294</v>
      </c>
      <c r="AB340" s="178">
        <v>0.3</v>
      </c>
      <c r="AC340" s="531" t="s">
        <v>3295</v>
      </c>
      <c r="AD340" s="198" t="s">
        <v>3296</v>
      </c>
      <c r="AE340" s="185">
        <v>0.65</v>
      </c>
      <c r="AF340" s="59" t="s">
        <v>3257</v>
      </c>
      <c r="AG340" s="71" t="s">
        <v>3297</v>
      </c>
      <c r="AH340" s="185">
        <v>1</v>
      </c>
      <c r="AI340" s="71" t="s">
        <v>3298</v>
      </c>
      <c r="AJ340" s="71" t="s">
        <v>3299</v>
      </c>
      <c r="AK340" s="973"/>
      <c r="AL340" s="1074"/>
      <c r="AM340" s="958"/>
      <c r="AN340" s="942"/>
      <c r="AO340" s="942"/>
      <c r="AP340" s="1057"/>
      <c r="AQ340" s="989"/>
      <c r="AR340" s="116"/>
      <c r="AS340" s="914"/>
      <c r="AT340" s="914"/>
      <c r="AU340" s="914"/>
      <c r="AV340" s="915"/>
      <c r="AW340" s="915"/>
      <c r="AX340" s="914"/>
      <c r="AY340" s="916"/>
      <c r="AZ340" s="916"/>
      <c r="BA340" s="916"/>
      <c r="BB340" s="917"/>
      <c r="BD340" s="1140"/>
      <c r="BE340" s="612" t="s">
        <v>3300</v>
      </c>
      <c r="BF340" s="1141"/>
    </row>
    <row r="341" spans="2:58" ht="81">
      <c r="B341" s="1133"/>
      <c r="C341" s="701"/>
      <c r="D341" s="701"/>
      <c r="E341" s="963" t="s">
        <v>1396</v>
      </c>
      <c r="F341" s="963" t="s">
        <v>362</v>
      </c>
      <c r="G341" s="963"/>
      <c r="H341" s="963" t="s">
        <v>61</v>
      </c>
      <c r="I341" s="963" t="s">
        <v>61</v>
      </c>
      <c r="J341" s="963" t="s">
        <v>3273</v>
      </c>
      <c r="K341" s="963" t="s">
        <v>3159</v>
      </c>
      <c r="L341" s="134"/>
      <c r="M341" s="1119"/>
      <c r="N341" s="28" t="s">
        <v>1563</v>
      </c>
      <c r="O341" s="94" t="s">
        <v>3301</v>
      </c>
      <c r="P341" s="626" t="s">
        <v>3302</v>
      </c>
      <c r="Q341" s="610">
        <v>0.14000000000000001</v>
      </c>
      <c r="R341" s="29">
        <v>44197</v>
      </c>
      <c r="S341" s="29" t="s">
        <v>918</v>
      </c>
      <c r="T341" s="610">
        <v>0.05</v>
      </c>
      <c r="U341" s="610">
        <v>1</v>
      </c>
      <c r="V341" s="610">
        <v>1</v>
      </c>
      <c r="W341" s="610">
        <v>1</v>
      </c>
      <c r="X341" s="116"/>
      <c r="Y341" s="561">
        <v>0.05</v>
      </c>
      <c r="Z341" s="31" t="s">
        <v>3303</v>
      </c>
      <c r="AA341" s="31" t="s">
        <v>3304</v>
      </c>
      <c r="AB341" s="178">
        <v>1</v>
      </c>
      <c r="AC341" s="531" t="s">
        <v>3305</v>
      </c>
      <c r="AD341" s="198" t="s">
        <v>3306</v>
      </c>
      <c r="AE341" s="185">
        <v>1</v>
      </c>
      <c r="AF341" s="59" t="s">
        <v>73</v>
      </c>
      <c r="AG341" s="71" t="s">
        <v>61</v>
      </c>
      <c r="AH341" s="185">
        <v>1</v>
      </c>
      <c r="AI341" s="71" t="s">
        <v>3307</v>
      </c>
      <c r="AJ341" s="71" t="s">
        <v>3308</v>
      </c>
      <c r="AK341" s="973"/>
      <c r="AL341" s="1074"/>
      <c r="AM341" s="958"/>
      <c r="AN341" s="942"/>
      <c r="AO341" s="942"/>
      <c r="AP341" s="1057"/>
      <c r="AQ341" s="989"/>
      <c r="AR341" s="116"/>
      <c r="AS341" s="914"/>
      <c r="AT341" s="914"/>
      <c r="AU341" s="914"/>
      <c r="AV341" s="915"/>
      <c r="AW341" s="915"/>
      <c r="AX341" s="914"/>
      <c r="AY341" s="916"/>
      <c r="AZ341" s="916"/>
      <c r="BA341" s="916"/>
      <c r="BB341" s="917"/>
      <c r="BD341" s="1140"/>
      <c r="BE341" s="612" t="s">
        <v>3309</v>
      </c>
      <c r="BF341" s="1141"/>
    </row>
    <row r="342" spans="2:58" ht="101.25">
      <c r="B342" s="1133"/>
      <c r="C342" s="701"/>
      <c r="D342" s="701"/>
      <c r="E342" s="963" t="s">
        <v>1396</v>
      </c>
      <c r="F342" s="963" t="s">
        <v>362</v>
      </c>
      <c r="G342" s="963"/>
      <c r="H342" s="963" t="s">
        <v>61</v>
      </c>
      <c r="I342" s="963" t="s">
        <v>61</v>
      </c>
      <c r="J342" s="963" t="s">
        <v>3273</v>
      </c>
      <c r="K342" s="963" t="s">
        <v>3159</v>
      </c>
      <c r="L342" s="134"/>
      <c r="M342" s="1119"/>
      <c r="N342" s="28" t="s">
        <v>1563</v>
      </c>
      <c r="O342" s="94" t="s">
        <v>3310</v>
      </c>
      <c r="P342" s="626" t="s">
        <v>3311</v>
      </c>
      <c r="Q342" s="610">
        <v>0.14000000000000001</v>
      </c>
      <c r="R342" s="29">
        <v>44197</v>
      </c>
      <c r="S342" s="29">
        <v>44561</v>
      </c>
      <c r="T342" s="610">
        <v>0.05</v>
      </c>
      <c r="U342" s="610">
        <v>0.3</v>
      </c>
      <c r="V342" s="610">
        <v>0.65</v>
      </c>
      <c r="W342" s="610">
        <v>1</v>
      </c>
      <c r="X342" s="116"/>
      <c r="Y342" s="561">
        <v>0.05</v>
      </c>
      <c r="Z342" s="31" t="s">
        <v>3312</v>
      </c>
      <c r="AA342" s="31" t="s">
        <v>3313</v>
      </c>
      <c r="AB342" s="178">
        <v>0.3</v>
      </c>
      <c r="AC342" s="531" t="s">
        <v>3314</v>
      </c>
      <c r="AD342" s="198" t="s">
        <v>3315</v>
      </c>
      <c r="AE342" s="185">
        <v>0.65</v>
      </c>
      <c r="AF342" s="71" t="s">
        <v>3316</v>
      </c>
      <c r="AG342" s="71" t="s">
        <v>3317</v>
      </c>
      <c r="AH342" s="185">
        <v>1</v>
      </c>
      <c r="AI342" s="71" t="s">
        <v>3318</v>
      </c>
      <c r="AJ342" s="71" t="s">
        <v>3319</v>
      </c>
      <c r="AK342" s="973"/>
      <c r="AL342" s="1074"/>
      <c r="AM342" s="958"/>
      <c r="AN342" s="942"/>
      <c r="AO342" s="942"/>
      <c r="AP342" s="1057"/>
      <c r="AQ342" s="989"/>
      <c r="AR342" s="116"/>
      <c r="AS342" s="914"/>
      <c r="AT342" s="914"/>
      <c r="AU342" s="914"/>
      <c r="AV342" s="915"/>
      <c r="AW342" s="915"/>
      <c r="AX342" s="914"/>
      <c r="AY342" s="916"/>
      <c r="AZ342" s="916"/>
      <c r="BA342" s="916"/>
      <c r="BB342" s="917"/>
      <c r="BD342" s="1140"/>
      <c r="BE342" s="612" t="s">
        <v>3320</v>
      </c>
      <c r="BF342" s="1141"/>
    </row>
    <row r="343" spans="2:58" ht="81">
      <c r="B343" s="1133"/>
      <c r="C343" s="701"/>
      <c r="D343" s="701"/>
      <c r="E343" s="963" t="s">
        <v>1396</v>
      </c>
      <c r="F343" s="963" t="s">
        <v>362</v>
      </c>
      <c r="G343" s="963"/>
      <c r="H343" s="963" t="s">
        <v>61</v>
      </c>
      <c r="I343" s="963" t="s">
        <v>61</v>
      </c>
      <c r="J343" s="963" t="s">
        <v>3273</v>
      </c>
      <c r="K343" s="963" t="s">
        <v>3159</v>
      </c>
      <c r="L343" s="134"/>
      <c r="M343" s="1119"/>
      <c r="N343" s="28" t="s">
        <v>1563</v>
      </c>
      <c r="O343" s="94" t="s">
        <v>3321</v>
      </c>
      <c r="P343" s="626" t="s">
        <v>3322</v>
      </c>
      <c r="Q343" s="610">
        <v>0.14000000000000001</v>
      </c>
      <c r="R343" s="29">
        <v>44197</v>
      </c>
      <c r="S343" s="29">
        <v>44561</v>
      </c>
      <c r="T343" s="610">
        <v>0.05</v>
      </c>
      <c r="U343" s="610">
        <v>0.3</v>
      </c>
      <c r="V343" s="610">
        <v>0.65</v>
      </c>
      <c r="W343" s="610">
        <v>1</v>
      </c>
      <c r="X343" s="116"/>
      <c r="Y343" s="561">
        <v>0.05</v>
      </c>
      <c r="Z343" s="31" t="s">
        <v>3323</v>
      </c>
      <c r="AA343" s="31" t="s">
        <v>3324</v>
      </c>
      <c r="AB343" s="178">
        <v>0.3</v>
      </c>
      <c r="AC343" s="531" t="s">
        <v>3325</v>
      </c>
      <c r="AD343" s="198" t="s">
        <v>3326</v>
      </c>
      <c r="AE343" s="185">
        <v>0.65</v>
      </c>
      <c r="AF343" s="59" t="s">
        <v>3327</v>
      </c>
      <c r="AG343" s="71" t="s">
        <v>3328</v>
      </c>
      <c r="AH343" s="185">
        <v>1</v>
      </c>
      <c r="AI343" s="71" t="s">
        <v>3329</v>
      </c>
      <c r="AJ343" s="71" t="s">
        <v>3330</v>
      </c>
      <c r="AK343" s="973"/>
      <c r="AL343" s="1074"/>
      <c r="AM343" s="958"/>
      <c r="AN343" s="942"/>
      <c r="AO343" s="942"/>
      <c r="AP343" s="1057"/>
      <c r="AQ343" s="989"/>
      <c r="AR343" s="116"/>
      <c r="AS343" s="914"/>
      <c r="AT343" s="914"/>
      <c r="AU343" s="914"/>
      <c r="AV343" s="915"/>
      <c r="AW343" s="915"/>
      <c r="AX343" s="914"/>
      <c r="AY343" s="916"/>
      <c r="AZ343" s="916"/>
      <c r="BA343" s="916"/>
      <c r="BB343" s="917"/>
      <c r="BD343" s="1140"/>
      <c r="BE343" s="612" t="s">
        <v>3331</v>
      </c>
      <c r="BF343" s="1141"/>
    </row>
    <row r="344" spans="2:58" ht="121.5">
      <c r="B344" s="1133"/>
      <c r="C344" s="701"/>
      <c r="D344" s="701"/>
      <c r="E344" s="963" t="s">
        <v>1396</v>
      </c>
      <c r="F344" s="963" t="s">
        <v>362</v>
      </c>
      <c r="G344" s="963"/>
      <c r="H344" s="963" t="s">
        <v>61</v>
      </c>
      <c r="I344" s="963" t="s">
        <v>61</v>
      </c>
      <c r="J344" s="963" t="s">
        <v>3273</v>
      </c>
      <c r="K344" s="963" t="s">
        <v>3159</v>
      </c>
      <c r="L344" s="134"/>
      <c r="M344" s="1119"/>
      <c r="N344" s="28" t="s">
        <v>1563</v>
      </c>
      <c r="O344" s="94" t="s">
        <v>3332</v>
      </c>
      <c r="P344" s="626" t="s">
        <v>3333</v>
      </c>
      <c r="Q344" s="610">
        <v>0.15</v>
      </c>
      <c r="R344" s="29">
        <v>44197</v>
      </c>
      <c r="S344" s="29">
        <v>44561</v>
      </c>
      <c r="T344" s="610">
        <v>0.05</v>
      </c>
      <c r="U344" s="610">
        <v>0.3</v>
      </c>
      <c r="V344" s="610">
        <v>0.65</v>
      </c>
      <c r="W344" s="610">
        <v>1</v>
      </c>
      <c r="X344" s="116"/>
      <c r="Y344" s="561">
        <v>0.05</v>
      </c>
      <c r="Z344" s="31" t="s">
        <v>3334</v>
      </c>
      <c r="AA344" s="31" t="s">
        <v>3335</v>
      </c>
      <c r="AB344" s="178">
        <v>0.3</v>
      </c>
      <c r="AC344" s="531" t="s">
        <v>3336</v>
      </c>
      <c r="AD344" s="198" t="s">
        <v>3337</v>
      </c>
      <c r="AE344" s="185">
        <v>0.65</v>
      </c>
      <c r="AF344" s="59" t="s">
        <v>3338</v>
      </c>
      <c r="AG344" s="71" t="s">
        <v>3339</v>
      </c>
      <c r="AH344" s="185">
        <v>1</v>
      </c>
      <c r="AI344" s="59" t="s">
        <v>3340</v>
      </c>
      <c r="AJ344" s="71" t="s">
        <v>3341</v>
      </c>
      <c r="AK344" s="973"/>
      <c r="AL344" s="1074"/>
      <c r="AM344" s="958"/>
      <c r="AN344" s="942"/>
      <c r="AO344" s="942"/>
      <c r="AP344" s="1057"/>
      <c r="AQ344" s="989"/>
      <c r="AR344" s="116"/>
      <c r="AS344" s="914"/>
      <c r="AT344" s="914"/>
      <c r="AU344" s="914"/>
      <c r="AV344" s="915"/>
      <c r="AW344" s="915"/>
      <c r="AX344" s="914"/>
      <c r="AY344" s="916"/>
      <c r="AZ344" s="916"/>
      <c r="BA344" s="916"/>
      <c r="BB344" s="917"/>
      <c r="BD344" s="1140"/>
      <c r="BE344" s="612" t="s">
        <v>3342</v>
      </c>
      <c r="BF344" s="1141"/>
    </row>
    <row r="345" spans="2:58" ht="101.25">
      <c r="B345" s="1133"/>
      <c r="C345" s="701"/>
      <c r="D345" s="701"/>
      <c r="E345" s="963" t="s">
        <v>1396</v>
      </c>
      <c r="F345" s="963" t="s">
        <v>362</v>
      </c>
      <c r="G345" s="963"/>
      <c r="H345" s="963" t="s">
        <v>61</v>
      </c>
      <c r="I345" s="963" t="s">
        <v>61</v>
      </c>
      <c r="J345" s="963" t="s">
        <v>3273</v>
      </c>
      <c r="K345" s="963" t="s">
        <v>3159</v>
      </c>
      <c r="L345" s="134"/>
      <c r="M345" s="1119"/>
      <c r="N345" s="28" t="s">
        <v>1563</v>
      </c>
      <c r="O345" s="94" t="s">
        <v>3343</v>
      </c>
      <c r="P345" s="626" t="s">
        <v>3344</v>
      </c>
      <c r="Q345" s="610">
        <v>0.15</v>
      </c>
      <c r="R345" s="29">
        <v>44197</v>
      </c>
      <c r="S345" s="29">
        <v>6666</v>
      </c>
      <c r="T345" s="610">
        <v>0.05</v>
      </c>
      <c r="U345" s="610">
        <v>0.3</v>
      </c>
      <c r="V345" s="610">
        <v>0.65</v>
      </c>
      <c r="W345" s="610">
        <v>1</v>
      </c>
      <c r="X345" s="116"/>
      <c r="Y345" s="561">
        <v>0.05</v>
      </c>
      <c r="Z345" s="31" t="s">
        <v>3345</v>
      </c>
      <c r="AA345" s="31" t="s">
        <v>3346</v>
      </c>
      <c r="AB345" s="178">
        <v>0.3</v>
      </c>
      <c r="AC345" s="531" t="s">
        <v>3347</v>
      </c>
      <c r="AD345" s="198" t="s">
        <v>3348</v>
      </c>
      <c r="AE345" s="185">
        <v>0.65</v>
      </c>
      <c r="AF345" s="59" t="s">
        <v>3349</v>
      </c>
      <c r="AG345" s="71" t="s">
        <v>3350</v>
      </c>
      <c r="AH345" s="185">
        <v>1</v>
      </c>
      <c r="AI345" s="71" t="s">
        <v>3351</v>
      </c>
      <c r="AJ345" s="199" t="s">
        <v>3352</v>
      </c>
      <c r="AK345" s="974"/>
      <c r="AL345" s="1074"/>
      <c r="AM345" s="958"/>
      <c r="AN345" s="938"/>
      <c r="AO345" s="938"/>
      <c r="AP345" s="1058"/>
      <c r="AQ345" s="990"/>
      <c r="AR345" s="116"/>
      <c r="AS345" s="914"/>
      <c r="AT345" s="914"/>
      <c r="AU345" s="914"/>
      <c r="AV345" s="915"/>
      <c r="AW345" s="915"/>
      <c r="AX345" s="914"/>
      <c r="AY345" s="916"/>
      <c r="AZ345" s="916"/>
      <c r="BA345" s="916"/>
      <c r="BB345" s="917"/>
      <c r="BD345" s="1140"/>
      <c r="BE345" s="612" t="s">
        <v>3353</v>
      </c>
      <c r="BF345" s="1141"/>
    </row>
    <row r="346" spans="2:58" ht="202.5">
      <c r="B346" s="1133"/>
      <c r="C346" s="700" t="s">
        <v>3156</v>
      </c>
      <c r="D346" s="700" t="s">
        <v>3354</v>
      </c>
      <c r="E346" s="964" t="s">
        <v>137</v>
      </c>
      <c r="F346" s="964" t="s">
        <v>362</v>
      </c>
      <c r="G346" s="964" t="s">
        <v>3355</v>
      </c>
      <c r="H346" s="964" t="s">
        <v>61</v>
      </c>
      <c r="I346" s="964" t="s">
        <v>61</v>
      </c>
      <c r="J346" s="964" t="s">
        <v>167</v>
      </c>
      <c r="K346" s="964" t="s">
        <v>3159</v>
      </c>
      <c r="L346" s="134"/>
      <c r="M346" s="1118" t="s">
        <v>3356</v>
      </c>
      <c r="N346" s="26" t="s">
        <v>1563</v>
      </c>
      <c r="O346" s="56" t="s">
        <v>3357</v>
      </c>
      <c r="P346" s="30" t="s">
        <v>3358</v>
      </c>
      <c r="Q346" s="609">
        <v>0.2</v>
      </c>
      <c r="R346" s="27">
        <v>44197</v>
      </c>
      <c r="S346" s="27" t="s">
        <v>962</v>
      </c>
      <c r="T346" s="609">
        <v>0.05</v>
      </c>
      <c r="U346" s="609">
        <v>0.4</v>
      </c>
      <c r="V346" s="609">
        <v>1</v>
      </c>
      <c r="W346" s="609">
        <v>1</v>
      </c>
      <c r="X346" s="116"/>
      <c r="Y346" s="561">
        <v>0.05</v>
      </c>
      <c r="Z346" s="33" t="s">
        <v>3359</v>
      </c>
      <c r="AA346" s="33" t="s">
        <v>3360</v>
      </c>
      <c r="AB346" s="178">
        <v>0.4</v>
      </c>
      <c r="AC346" s="200" t="s">
        <v>3361</v>
      </c>
      <c r="AD346" s="33" t="s">
        <v>3362</v>
      </c>
      <c r="AE346" s="185">
        <v>1</v>
      </c>
      <c r="AF346" s="70" t="s">
        <v>3363</v>
      </c>
      <c r="AG346" s="70" t="s">
        <v>3364</v>
      </c>
      <c r="AH346" s="185">
        <v>1</v>
      </c>
      <c r="AI346" s="70" t="s">
        <v>3365</v>
      </c>
      <c r="AJ346" s="70" t="s">
        <v>3366</v>
      </c>
      <c r="AK346" s="972">
        <f>SUMPRODUCT(AH346:AH350,Q346:Q350)</f>
        <v>1</v>
      </c>
      <c r="AL346" s="957" t="s">
        <v>3359</v>
      </c>
      <c r="AM346" s="957" t="s">
        <v>3367</v>
      </c>
      <c r="AN346" s="939" t="s">
        <v>3368</v>
      </c>
      <c r="AO346" s="939" t="s">
        <v>3369</v>
      </c>
      <c r="AP346" s="1053" t="str">
        <f t="shared" ref="AP346:AP403" si="26">IF(AK346&lt;1%,"Sin iniciar",IF(AK346=100%,"Terminado","En gestión"))</f>
        <v>Terminado</v>
      </c>
      <c r="AQ346" s="939" t="s">
        <v>76</v>
      </c>
      <c r="AR346" s="116"/>
      <c r="AS346" s="905">
        <v>10562883</v>
      </c>
      <c r="AT346" s="905">
        <v>10562883</v>
      </c>
      <c r="AU346" s="905">
        <v>10562883</v>
      </c>
      <c r="AV346" s="906">
        <v>105657581</v>
      </c>
      <c r="AW346" s="906">
        <v>105657581</v>
      </c>
      <c r="AX346" s="905">
        <v>105657581</v>
      </c>
      <c r="AY346" s="913" t="s">
        <v>3170</v>
      </c>
      <c r="AZ346" s="913" t="s">
        <v>3197</v>
      </c>
      <c r="BA346" s="913" t="s">
        <v>3198</v>
      </c>
      <c r="BB346" s="913" t="s">
        <v>3370</v>
      </c>
      <c r="BD346" s="1140" t="s">
        <v>431</v>
      </c>
      <c r="BE346" s="612" t="s">
        <v>3371</v>
      </c>
      <c r="BF346" s="1141" t="s">
        <v>3372</v>
      </c>
    </row>
    <row r="347" spans="2:58" ht="202.5">
      <c r="B347" s="1133"/>
      <c r="C347" s="700"/>
      <c r="D347" s="700"/>
      <c r="E347" s="964" t="s">
        <v>137</v>
      </c>
      <c r="F347" s="964" t="s">
        <v>362</v>
      </c>
      <c r="G347" s="964"/>
      <c r="H347" s="964" t="s">
        <v>61</v>
      </c>
      <c r="I347" s="964" t="s">
        <v>61</v>
      </c>
      <c r="J347" s="964" t="s">
        <v>167</v>
      </c>
      <c r="K347" s="964" t="s">
        <v>3159</v>
      </c>
      <c r="L347" s="134"/>
      <c r="M347" s="1118"/>
      <c r="N347" s="26" t="s">
        <v>1563</v>
      </c>
      <c r="O347" s="56" t="s">
        <v>3373</v>
      </c>
      <c r="P347" s="30" t="s">
        <v>3374</v>
      </c>
      <c r="Q347" s="609">
        <v>0.2</v>
      </c>
      <c r="R347" s="27">
        <v>44197</v>
      </c>
      <c r="S347" s="27" t="s">
        <v>962</v>
      </c>
      <c r="T347" s="609">
        <v>0.05</v>
      </c>
      <c r="U347" s="609">
        <v>0.4</v>
      </c>
      <c r="V347" s="609">
        <v>1</v>
      </c>
      <c r="W347" s="609">
        <v>1</v>
      </c>
      <c r="X347" s="116"/>
      <c r="Y347" s="561">
        <v>0.05</v>
      </c>
      <c r="Z347" s="33" t="s">
        <v>3359</v>
      </c>
      <c r="AA347" s="33" t="s">
        <v>3375</v>
      </c>
      <c r="AB347" s="178">
        <v>0.4</v>
      </c>
      <c r="AC347" s="200" t="s">
        <v>3361</v>
      </c>
      <c r="AD347" s="33" t="s">
        <v>3362</v>
      </c>
      <c r="AE347" s="185">
        <v>1</v>
      </c>
      <c r="AF347" s="70" t="s">
        <v>3376</v>
      </c>
      <c r="AG347" s="769" t="s">
        <v>3377</v>
      </c>
      <c r="AH347" s="185">
        <v>1</v>
      </c>
      <c r="AI347" s="70" t="s">
        <v>3378</v>
      </c>
      <c r="AJ347" s="70" t="s">
        <v>3379</v>
      </c>
      <c r="AK347" s="973"/>
      <c r="AL347" s="957"/>
      <c r="AM347" s="957"/>
      <c r="AN347" s="940"/>
      <c r="AO347" s="940"/>
      <c r="AP347" s="1054"/>
      <c r="AQ347" s="940"/>
      <c r="AR347" s="116"/>
      <c r="AS347" s="905"/>
      <c r="AT347" s="905"/>
      <c r="AU347" s="905"/>
      <c r="AV347" s="906"/>
      <c r="AW347" s="906"/>
      <c r="AX347" s="905"/>
      <c r="AY347" s="913"/>
      <c r="AZ347" s="913"/>
      <c r="BA347" s="913"/>
      <c r="BB347" s="913"/>
      <c r="BD347" s="1140"/>
      <c r="BE347" s="612" t="s">
        <v>3371</v>
      </c>
      <c r="BF347" s="1141"/>
    </row>
    <row r="348" spans="2:58" ht="81">
      <c r="B348" s="1133"/>
      <c r="C348" s="700"/>
      <c r="D348" s="700"/>
      <c r="E348" s="964" t="s">
        <v>137</v>
      </c>
      <c r="F348" s="964" t="s">
        <v>362</v>
      </c>
      <c r="G348" s="964"/>
      <c r="H348" s="964" t="s">
        <v>61</v>
      </c>
      <c r="I348" s="964" t="s">
        <v>61</v>
      </c>
      <c r="J348" s="964" t="s">
        <v>167</v>
      </c>
      <c r="K348" s="964" t="s">
        <v>3159</v>
      </c>
      <c r="L348" s="134"/>
      <c r="M348" s="1118"/>
      <c r="N348" s="26" t="s">
        <v>1563</v>
      </c>
      <c r="O348" s="56" t="s">
        <v>3380</v>
      </c>
      <c r="P348" s="30" t="s">
        <v>3381</v>
      </c>
      <c r="Q348" s="609">
        <v>0.2</v>
      </c>
      <c r="R348" s="27">
        <v>44378</v>
      </c>
      <c r="S348" s="27">
        <v>44561</v>
      </c>
      <c r="T348" s="609">
        <v>0</v>
      </c>
      <c r="U348" s="609">
        <v>0</v>
      </c>
      <c r="V348" s="609">
        <v>0.5</v>
      </c>
      <c r="W348" s="609">
        <v>1</v>
      </c>
      <c r="X348" s="116"/>
      <c r="Y348" s="561">
        <v>0</v>
      </c>
      <c r="Z348" s="33" t="s">
        <v>86</v>
      </c>
      <c r="AA348" s="66" t="s">
        <v>61</v>
      </c>
      <c r="AB348" s="178">
        <v>0</v>
      </c>
      <c r="AC348" s="523" t="s">
        <v>86</v>
      </c>
      <c r="AD348" s="523" t="s">
        <v>61</v>
      </c>
      <c r="AE348" s="185">
        <v>0.5</v>
      </c>
      <c r="AF348" s="70" t="s">
        <v>3382</v>
      </c>
      <c r="AG348" s="769"/>
      <c r="AH348" s="185">
        <v>1</v>
      </c>
      <c r="AI348" s="70" t="s">
        <v>3383</v>
      </c>
      <c r="AJ348" s="70" t="s">
        <v>3384</v>
      </c>
      <c r="AK348" s="973"/>
      <c r="AL348" s="957"/>
      <c r="AM348" s="957"/>
      <c r="AN348" s="940"/>
      <c r="AO348" s="940"/>
      <c r="AP348" s="1054"/>
      <c r="AQ348" s="940"/>
      <c r="AR348" s="116"/>
      <c r="AS348" s="905"/>
      <c r="AT348" s="905"/>
      <c r="AU348" s="905"/>
      <c r="AV348" s="906"/>
      <c r="AW348" s="906"/>
      <c r="AX348" s="905"/>
      <c r="AY348" s="913"/>
      <c r="AZ348" s="913"/>
      <c r="BA348" s="913"/>
      <c r="BB348" s="913"/>
      <c r="BD348" s="1140"/>
      <c r="BE348" s="612" t="s">
        <v>3385</v>
      </c>
      <c r="BF348" s="1141"/>
    </row>
    <row r="349" spans="2:58" ht="384.75">
      <c r="B349" s="1133"/>
      <c r="C349" s="700"/>
      <c r="D349" s="700"/>
      <c r="E349" s="964" t="s">
        <v>137</v>
      </c>
      <c r="F349" s="964" t="s">
        <v>362</v>
      </c>
      <c r="G349" s="964"/>
      <c r="H349" s="964" t="s">
        <v>61</v>
      </c>
      <c r="I349" s="964" t="s">
        <v>61</v>
      </c>
      <c r="J349" s="964" t="s">
        <v>167</v>
      </c>
      <c r="K349" s="964" t="s">
        <v>3159</v>
      </c>
      <c r="L349" s="134"/>
      <c r="M349" s="1118"/>
      <c r="N349" s="26" t="s">
        <v>1563</v>
      </c>
      <c r="O349" s="56" t="s">
        <v>3386</v>
      </c>
      <c r="P349" s="30" t="s">
        <v>3387</v>
      </c>
      <c r="Q349" s="609">
        <v>0.2</v>
      </c>
      <c r="R349" s="27">
        <v>44287</v>
      </c>
      <c r="S349" s="27">
        <v>44561</v>
      </c>
      <c r="T349" s="609">
        <v>0</v>
      </c>
      <c r="U349" s="609">
        <v>0.25</v>
      </c>
      <c r="V349" s="609">
        <v>0.5</v>
      </c>
      <c r="W349" s="609">
        <v>1</v>
      </c>
      <c r="X349" s="116"/>
      <c r="Y349" s="561">
        <v>0</v>
      </c>
      <c r="Z349" s="33" t="s">
        <v>86</v>
      </c>
      <c r="AA349" s="66" t="s">
        <v>61</v>
      </c>
      <c r="AB349" s="178">
        <v>0.25</v>
      </c>
      <c r="AC349" s="33" t="s">
        <v>3388</v>
      </c>
      <c r="AD349" s="33" t="s">
        <v>3389</v>
      </c>
      <c r="AE349" s="185">
        <v>0.5</v>
      </c>
      <c r="AF349" s="70" t="s">
        <v>3390</v>
      </c>
      <c r="AG349" s="70" t="s">
        <v>3391</v>
      </c>
      <c r="AH349" s="185">
        <v>1</v>
      </c>
      <c r="AI349" s="70" t="s">
        <v>3392</v>
      </c>
      <c r="AJ349" s="70" t="s">
        <v>3393</v>
      </c>
      <c r="AK349" s="973"/>
      <c r="AL349" s="957"/>
      <c r="AM349" s="957"/>
      <c r="AN349" s="940"/>
      <c r="AO349" s="940"/>
      <c r="AP349" s="1054"/>
      <c r="AQ349" s="940"/>
      <c r="AR349" s="116"/>
      <c r="AS349" s="905"/>
      <c r="AT349" s="905"/>
      <c r="AU349" s="905"/>
      <c r="AV349" s="906"/>
      <c r="AW349" s="906"/>
      <c r="AX349" s="905"/>
      <c r="AY349" s="913"/>
      <c r="AZ349" s="913"/>
      <c r="BA349" s="913"/>
      <c r="BB349" s="913"/>
      <c r="BD349" s="1140"/>
      <c r="BE349" s="612" t="s">
        <v>3394</v>
      </c>
      <c r="BF349" s="1141"/>
    </row>
    <row r="350" spans="2:58" ht="60.75">
      <c r="B350" s="1133"/>
      <c r="C350" s="700"/>
      <c r="D350" s="700"/>
      <c r="E350" s="964" t="s">
        <v>137</v>
      </c>
      <c r="F350" s="964" t="s">
        <v>362</v>
      </c>
      <c r="G350" s="964"/>
      <c r="H350" s="964" t="s">
        <v>61</v>
      </c>
      <c r="I350" s="964" t="s">
        <v>61</v>
      </c>
      <c r="J350" s="964" t="s">
        <v>167</v>
      </c>
      <c r="K350" s="964" t="s">
        <v>3159</v>
      </c>
      <c r="L350" s="134"/>
      <c r="M350" s="1118"/>
      <c r="N350" s="26" t="s">
        <v>1563</v>
      </c>
      <c r="O350" s="56" t="s">
        <v>3395</v>
      </c>
      <c r="P350" s="30" t="s">
        <v>3396</v>
      </c>
      <c r="Q350" s="609">
        <v>0.2</v>
      </c>
      <c r="R350" s="27">
        <v>44378</v>
      </c>
      <c r="S350" s="27">
        <v>44561</v>
      </c>
      <c r="T350" s="609">
        <v>0</v>
      </c>
      <c r="U350" s="609">
        <v>0</v>
      </c>
      <c r="V350" s="609">
        <v>0.5</v>
      </c>
      <c r="W350" s="609">
        <v>1</v>
      </c>
      <c r="X350" s="116"/>
      <c r="Y350" s="561">
        <v>0</v>
      </c>
      <c r="Z350" s="33" t="s">
        <v>86</v>
      </c>
      <c r="AA350" s="66" t="s">
        <v>61</v>
      </c>
      <c r="AB350" s="178">
        <v>0</v>
      </c>
      <c r="AC350" s="523" t="s">
        <v>86</v>
      </c>
      <c r="AD350" s="523" t="s">
        <v>61</v>
      </c>
      <c r="AE350" s="185">
        <v>0.5</v>
      </c>
      <c r="AF350" s="70" t="s">
        <v>3397</v>
      </c>
      <c r="AG350" s="70" t="s">
        <v>3398</v>
      </c>
      <c r="AH350" s="185">
        <v>1</v>
      </c>
      <c r="AI350" s="70" t="s">
        <v>3399</v>
      </c>
      <c r="AJ350" s="70" t="s">
        <v>3400</v>
      </c>
      <c r="AK350" s="974"/>
      <c r="AL350" s="957"/>
      <c r="AM350" s="957"/>
      <c r="AN350" s="941"/>
      <c r="AO350" s="941"/>
      <c r="AP350" s="1055"/>
      <c r="AQ350" s="941"/>
      <c r="AR350" s="116"/>
      <c r="AS350" s="905"/>
      <c r="AT350" s="905"/>
      <c r="AU350" s="905"/>
      <c r="AV350" s="906"/>
      <c r="AW350" s="906"/>
      <c r="AX350" s="905"/>
      <c r="AY350" s="913"/>
      <c r="AZ350" s="913"/>
      <c r="BA350" s="913"/>
      <c r="BB350" s="913"/>
      <c r="BD350" s="1140"/>
      <c r="BE350" s="612" t="s">
        <v>3401</v>
      </c>
      <c r="BF350" s="1141"/>
    </row>
    <row r="351" spans="2:58" ht="101.25">
      <c r="B351" s="1133"/>
      <c r="C351" s="701" t="s">
        <v>3156</v>
      </c>
      <c r="D351" s="701" t="s">
        <v>3402</v>
      </c>
      <c r="E351" s="963" t="s">
        <v>137</v>
      </c>
      <c r="F351" s="963" t="s">
        <v>362</v>
      </c>
      <c r="G351" s="963" t="s">
        <v>3403</v>
      </c>
      <c r="H351" s="963" t="s">
        <v>61</v>
      </c>
      <c r="I351" s="963" t="s">
        <v>61</v>
      </c>
      <c r="J351" s="963" t="s">
        <v>167</v>
      </c>
      <c r="K351" s="963" t="s">
        <v>3159</v>
      </c>
      <c r="L351" s="134"/>
      <c r="M351" s="1119" t="s">
        <v>3404</v>
      </c>
      <c r="N351" s="28" t="s">
        <v>141</v>
      </c>
      <c r="O351" s="94" t="s">
        <v>3405</v>
      </c>
      <c r="P351" s="626" t="s">
        <v>3406</v>
      </c>
      <c r="Q351" s="610">
        <v>0.5</v>
      </c>
      <c r="R351" s="29">
        <v>44197</v>
      </c>
      <c r="S351" s="29">
        <v>44561</v>
      </c>
      <c r="T351" s="610">
        <v>0.05</v>
      </c>
      <c r="U351" s="610">
        <v>0.3</v>
      </c>
      <c r="V351" s="610">
        <v>0.65</v>
      </c>
      <c r="W351" s="610">
        <v>1</v>
      </c>
      <c r="X351" s="116"/>
      <c r="Y351" s="561">
        <v>0.05</v>
      </c>
      <c r="Z351" s="31" t="s">
        <v>3407</v>
      </c>
      <c r="AA351" s="31" t="s">
        <v>3408</v>
      </c>
      <c r="AB351" s="178">
        <v>0.3</v>
      </c>
      <c r="AC351" s="531" t="s">
        <v>3409</v>
      </c>
      <c r="AD351" s="531" t="s">
        <v>3410</v>
      </c>
      <c r="AE351" s="185">
        <v>0.65</v>
      </c>
      <c r="AF351" s="71" t="s">
        <v>3411</v>
      </c>
      <c r="AG351" s="71" t="s">
        <v>3412</v>
      </c>
      <c r="AH351" s="185">
        <v>1</v>
      </c>
      <c r="AI351" s="71" t="s">
        <v>3413</v>
      </c>
      <c r="AJ351" s="71" t="s">
        <v>3414</v>
      </c>
      <c r="AK351" s="1022">
        <f t="shared" ref="AK351" si="27">SUMPRODUCT(AH351:AH352,Q351:Q352)</f>
        <v>1</v>
      </c>
      <c r="AL351" s="1074" t="s">
        <v>3415</v>
      </c>
      <c r="AM351" s="958" t="s">
        <v>3416</v>
      </c>
      <c r="AN351" s="937" t="s">
        <v>3417</v>
      </c>
      <c r="AO351" s="937" t="s">
        <v>3369</v>
      </c>
      <c r="AP351" s="1003" t="str">
        <f t="shared" si="26"/>
        <v>Terminado</v>
      </c>
      <c r="AQ351" s="937" t="s">
        <v>76</v>
      </c>
      <c r="AR351" s="116"/>
      <c r="AS351" s="914"/>
      <c r="AT351" s="914">
        <v>341398918</v>
      </c>
      <c r="AU351" s="914">
        <v>341398918</v>
      </c>
      <c r="AV351" s="915">
        <v>321000000</v>
      </c>
      <c r="AW351" s="915">
        <v>93027972</v>
      </c>
      <c r="AX351" s="914">
        <v>93027972</v>
      </c>
      <c r="AY351" s="916" t="s">
        <v>3170</v>
      </c>
      <c r="AZ351" s="916" t="s">
        <v>3418</v>
      </c>
      <c r="BA351" s="916" t="s">
        <v>3419</v>
      </c>
      <c r="BB351" s="917" t="s">
        <v>3420</v>
      </c>
      <c r="BD351" s="1140" t="s">
        <v>431</v>
      </c>
      <c r="BE351" s="612" t="s">
        <v>3421</v>
      </c>
      <c r="BF351" s="1141" t="s">
        <v>1552</v>
      </c>
    </row>
    <row r="352" spans="2:58" ht="141.75">
      <c r="B352" s="1133"/>
      <c r="C352" s="701"/>
      <c r="D352" s="701"/>
      <c r="E352" s="963" t="s">
        <v>137</v>
      </c>
      <c r="F352" s="963" t="s">
        <v>362</v>
      </c>
      <c r="G352" s="963"/>
      <c r="H352" s="963" t="s">
        <v>61</v>
      </c>
      <c r="I352" s="963" t="s">
        <v>61</v>
      </c>
      <c r="J352" s="963" t="s">
        <v>167</v>
      </c>
      <c r="K352" s="963" t="s">
        <v>3159</v>
      </c>
      <c r="L352" s="134"/>
      <c r="M352" s="1119"/>
      <c r="N352" s="28" t="s">
        <v>141</v>
      </c>
      <c r="O352" s="94" t="s">
        <v>3422</v>
      </c>
      <c r="P352" s="626" t="s">
        <v>3423</v>
      </c>
      <c r="Q352" s="610">
        <v>0.5</v>
      </c>
      <c r="R352" s="29">
        <v>44317</v>
      </c>
      <c r="S352" s="29">
        <v>44561</v>
      </c>
      <c r="T352" s="610">
        <v>0</v>
      </c>
      <c r="U352" s="610">
        <v>0.3</v>
      </c>
      <c r="V352" s="610">
        <v>0.65</v>
      </c>
      <c r="W352" s="610">
        <v>1</v>
      </c>
      <c r="X352" s="116"/>
      <c r="Y352" s="561">
        <v>0</v>
      </c>
      <c r="Z352" s="31" t="s">
        <v>86</v>
      </c>
      <c r="AA352" s="534" t="s">
        <v>61</v>
      </c>
      <c r="AB352" s="178">
        <v>0.3</v>
      </c>
      <c r="AC352" s="531" t="s">
        <v>3424</v>
      </c>
      <c r="AD352" s="531" t="s">
        <v>3425</v>
      </c>
      <c r="AE352" s="185">
        <v>0.65</v>
      </c>
      <c r="AF352" s="71" t="s">
        <v>3426</v>
      </c>
      <c r="AG352" s="71" t="s">
        <v>3427</v>
      </c>
      <c r="AH352" s="185">
        <v>1</v>
      </c>
      <c r="AI352" s="71" t="s">
        <v>3428</v>
      </c>
      <c r="AJ352" s="71" t="s">
        <v>3429</v>
      </c>
      <c r="AK352" s="1022"/>
      <c r="AL352" s="1074"/>
      <c r="AM352" s="958"/>
      <c r="AN352" s="938"/>
      <c r="AO352" s="938"/>
      <c r="AP352" s="1003" t="str">
        <f t="shared" si="26"/>
        <v>Sin iniciar</v>
      </c>
      <c r="AQ352" s="938"/>
      <c r="AR352" s="116"/>
      <c r="AS352" s="914"/>
      <c r="AT352" s="914"/>
      <c r="AU352" s="914"/>
      <c r="AV352" s="915"/>
      <c r="AW352" s="915"/>
      <c r="AX352" s="914"/>
      <c r="AY352" s="916"/>
      <c r="AZ352" s="916"/>
      <c r="BA352" s="916"/>
      <c r="BB352" s="917"/>
      <c r="BD352" s="1140"/>
      <c r="BE352" s="612" t="s">
        <v>3430</v>
      </c>
      <c r="BF352" s="1141"/>
    </row>
    <row r="353" spans="2:58" ht="101.25">
      <c r="B353" s="1133"/>
      <c r="C353" s="700" t="s">
        <v>3156</v>
      </c>
      <c r="D353" s="700" t="s">
        <v>3431</v>
      </c>
      <c r="E353" s="964" t="s">
        <v>137</v>
      </c>
      <c r="F353" s="964" t="s">
        <v>362</v>
      </c>
      <c r="G353" s="964" t="s">
        <v>3432</v>
      </c>
      <c r="H353" s="964" t="s">
        <v>61</v>
      </c>
      <c r="I353" s="964" t="s">
        <v>61</v>
      </c>
      <c r="J353" s="964" t="s">
        <v>167</v>
      </c>
      <c r="K353" s="964" t="s">
        <v>3159</v>
      </c>
      <c r="L353" s="134"/>
      <c r="M353" s="1118" t="s">
        <v>3433</v>
      </c>
      <c r="N353" s="26" t="s">
        <v>2355</v>
      </c>
      <c r="O353" s="56" t="s">
        <v>3434</v>
      </c>
      <c r="P353" s="625" t="s">
        <v>3435</v>
      </c>
      <c r="Q353" s="609">
        <v>0.13</v>
      </c>
      <c r="R353" s="27">
        <v>44287</v>
      </c>
      <c r="S353" s="27">
        <v>44561</v>
      </c>
      <c r="T353" s="609">
        <v>0.05</v>
      </c>
      <c r="U353" s="609">
        <v>0.1</v>
      </c>
      <c r="V353" s="609">
        <v>0.5</v>
      </c>
      <c r="W353" s="609">
        <v>1</v>
      </c>
      <c r="X353" s="116"/>
      <c r="Y353" s="561">
        <v>0.05</v>
      </c>
      <c r="Z353" s="33" t="s">
        <v>3436</v>
      </c>
      <c r="AA353" s="33" t="s">
        <v>3437</v>
      </c>
      <c r="AB353" s="178">
        <v>0.1</v>
      </c>
      <c r="AC353" s="33" t="s">
        <v>3438</v>
      </c>
      <c r="AD353" s="201" t="s">
        <v>3439</v>
      </c>
      <c r="AE353" s="185">
        <v>0.5</v>
      </c>
      <c r="AF353" s="70" t="s">
        <v>3440</v>
      </c>
      <c r="AG353" s="70" t="s">
        <v>3441</v>
      </c>
      <c r="AH353" s="185">
        <v>1</v>
      </c>
      <c r="AI353" s="70" t="s">
        <v>3442</v>
      </c>
      <c r="AJ353" s="70" t="s">
        <v>3443</v>
      </c>
      <c r="AK353" s="972">
        <f>SUMPRODUCT(AH353:AH360,Q353:Q360)</f>
        <v>1</v>
      </c>
      <c r="AL353" s="957" t="s">
        <v>3444</v>
      </c>
      <c r="AM353" s="957" t="s">
        <v>3445</v>
      </c>
      <c r="AN353" s="939" t="s">
        <v>3446</v>
      </c>
      <c r="AO353" s="939" t="s">
        <v>3369</v>
      </c>
      <c r="AP353" s="1053" t="str">
        <f t="shared" si="26"/>
        <v>Terminado</v>
      </c>
      <c r="AQ353" s="939" t="s">
        <v>76</v>
      </c>
      <c r="AR353" s="116"/>
      <c r="AS353" s="905">
        <v>55723139</v>
      </c>
      <c r="AT353" s="905">
        <v>55723139</v>
      </c>
      <c r="AU353" s="905">
        <v>55723139</v>
      </c>
      <c r="AV353" s="906">
        <v>153241618</v>
      </c>
      <c r="AW353" s="906">
        <v>153241618</v>
      </c>
      <c r="AX353" s="905">
        <v>153241618</v>
      </c>
      <c r="AY353" s="913" t="s">
        <v>3170</v>
      </c>
      <c r="AZ353" s="913" t="s">
        <v>3418</v>
      </c>
      <c r="BA353" s="913" t="s">
        <v>3419</v>
      </c>
      <c r="BB353" s="918" t="s">
        <v>3420</v>
      </c>
      <c r="BD353" s="1140" t="s">
        <v>431</v>
      </c>
      <c r="BE353" s="612" t="s">
        <v>3447</v>
      </c>
      <c r="BF353" s="1141" t="s">
        <v>3448</v>
      </c>
    </row>
    <row r="354" spans="2:58" ht="101.25">
      <c r="B354" s="1133"/>
      <c r="C354" s="700"/>
      <c r="D354" s="700"/>
      <c r="E354" s="964" t="s">
        <v>137</v>
      </c>
      <c r="F354" s="964" t="s">
        <v>362</v>
      </c>
      <c r="G354" s="964"/>
      <c r="H354" s="964" t="s">
        <v>61</v>
      </c>
      <c r="I354" s="964" t="s">
        <v>61</v>
      </c>
      <c r="J354" s="964" t="s">
        <v>167</v>
      </c>
      <c r="K354" s="964" t="s">
        <v>3159</v>
      </c>
      <c r="L354" s="134"/>
      <c r="M354" s="1118"/>
      <c r="N354" s="26" t="s">
        <v>2355</v>
      </c>
      <c r="O354" s="56" t="s">
        <v>3449</v>
      </c>
      <c r="P354" s="625" t="s">
        <v>3450</v>
      </c>
      <c r="Q354" s="609">
        <v>0.13</v>
      </c>
      <c r="R354" s="27">
        <v>44287</v>
      </c>
      <c r="S354" s="27">
        <v>44561</v>
      </c>
      <c r="T354" s="609">
        <v>0</v>
      </c>
      <c r="U354" s="609">
        <v>0.25</v>
      </c>
      <c r="V354" s="609">
        <v>0.75</v>
      </c>
      <c r="W354" s="609">
        <v>1</v>
      </c>
      <c r="X354" s="116"/>
      <c r="Y354" s="561">
        <v>0.05</v>
      </c>
      <c r="Z354" s="33" t="s">
        <v>3451</v>
      </c>
      <c r="AA354" s="522" t="s">
        <v>3452</v>
      </c>
      <c r="AB354" s="178">
        <v>0.25</v>
      </c>
      <c r="AC354" s="33" t="s">
        <v>3453</v>
      </c>
      <c r="AD354" s="33" t="s">
        <v>3454</v>
      </c>
      <c r="AE354" s="185">
        <v>0.75</v>
      </c>
      <c r="AF354" s="70" t="s">
        <v>3455</v>
      </c>
      <c r="AG354" s="164" t="s">
        <v>3456</v>
      </c>
      <c r="AH354" s="185">
        <v>1</v>
      </c>
      <c r="AI354" s="70" t="s">
        <v>3457</v>
      </c>
      <c r="AJ354" s="197" t="s">
        <v>3458</v>
      </c>
      <c r="AK354" s="973"/>
      <c r="AL354" s="957"/>
      <c r="AM354" s="957"/>
      <c r="AN354" s="940"/>
      <c r="AO354" s="940"/>
      <c r="AP354" s="1054"/>
      <c r="AQ354" s="940"/>
      <c r="AR354" s="116"/>
      <c r="AS354" s="905"/>
      <c r="AT354" s="905"/>
      <c r="AU354" s="905"/>
      <c r="AV354" s="906"/>
      <c r="AW354" s="906"/>
      <c r="AX354" s="905"/>
      <c r="AY354" s="913"/>
      <c r="AZ354" s="913"/>
      <c r="BA354" s="913"/>
      <c r="BB354" s="918"/>
      <c r="BD354" s="1140"/>
      <c r="BE354" s="612" t="s">
        <v>3459</v>
      </c>
      <c r="BF354" s="1141"/>
    </row>
    <row r="355" spans="2:58" ht="101.25">
      <c r="B355" s="1133"/>
      <c r="C355" s="700"/>
      <c r="D355" s="700"/>
      <c r="E355" s="964" t="s">
        <v>137</v>
      </c>
      <c r="F355" s="964" t="s">
        <v>362</v>
      </c>
      <c r="G355" s="964"/>
      <c r="H355" s="964" t="s">
        <v>61</v>
      </c>
      <c r="I355" s="964" t="s">
        <v>61</v>
      </c>
      <c r="J355" s="964" t="s">
        <v>167</v>
      </c>
      <c r="K355" s="964" t="s">
        <v>3159</v>
      </c>
      <c r="L355" s="134"/>
      <c r="M355" s="1118"/>
      <c r="N355" s="26" t="s">
        <v>2355</v>
      </c>
      <c r="O355" s="56" t="s">
        <v>3460</v>
      </c>
      <c r="P355" s="625" t="s">
        <v>3461</v>
      </c>
      <c r="Q355" s="609">
        <v>0.13</v>
      </c>
      <c r="R355" s="27">
        <v>44197</v>
      </c>
      <c r="S355" s="27">
        <v>44561</v>
      </c>
      <c r="T355" s="609">
        <v>0.05</v>
      </c>
      <c r="U355" s="609">
        <v>0.25</v>
      </c>
      <c r="V355" s="609">
        <v>0.35</v>
      </c>
      <c r="W355" s="609">
        <v>1</v>
      </c>
      <c r="X355" s="116"/>
      <c r="Y355" s="561">
        <v>0</v>
      </c>
      <c r="Z355" s="33" t="s">
        <v>2358</v>
      </c>
      <c r="AA355" s="66" t="s">
        <v>61</v>
      </c>
      <c r="AB355" s="178">
        <v>0.25</v>
      </c>
      <c r="AC355" s="33" t="s">
        <v>3462</v>
      </c>
      <c r="AD355" s="33" t="s">
        <v>3463</v>
      </c>
      <c r="AE355" s="185">
        <v>0.35</v>
      </c>
      <c r="AF355" s="70" t="s">
        <v>3464</v>
      </c>
      <c r="AG355" s="70" t="s">
        <v>3465</v>
      </c>
      <c r="AH355" s="185">
        <v>1</v>
      </c>
      <c r="AI355" s="70" t="s">
        <v>3466</v>
      </c>
      <c r="AJ355" s="70" t="s">
        <v>3467</v>
      </c>
      <c r="AK355" s="973"/>
      <c r="AL355" s="957"/>
      <c r="AM355" s="957"/>
      <c r="AN355" s="940"/>
      <c r="AO355" s="940"/>
      <c r="AP355" s="1054"/>
      <c r="AQ355" s="940"/>
      <c r="AR355" s="116"/>
      <c r="AS355" s="905"/>
      <c r="AT355" s="905"/>
      <c r="AU355" s="905"/>
      <c r="AV355" s="906"/>
      <c r="AW355" s="906"/>
      <c r="AX355" s="905"/>
      <c r="AY355" s="913"/>
      <c r="AZ355" s="913"/>
      <c r="BA355" s="913"/>
      <c r="BB355" s="918"/>
      <c r="BD355" s="1140"/>
      <c r="BE355" s="612" t="s">
        <v>3468</v>
      </c>
      <c r="BF355" s="1141"/>
    </row>
    <row r="356" spans="2:58" ht="101.25">
      <c r="B356" s="1133"/>
      <c r="C356" s="700"/>
      <c r="D356" s="700"/>
      <c r="E356" s="964" t="s">
        <v>137</v>
      </c>
      <c r="F356" s="964" t="s">
        <v>362</v>
      </c>
      <c r="G356" s="964"/>
      <c r="H356" s="964" t="s">
        <v>61</v>
      </c>
      <c r="I356" s="964" t="s">
        <v>61</v>
      </c>
      <c r="J356" s="964" t="s">
        <v>167</v>
      </c>
      <c r="K356" s="964" t="s">
        <v>3159</v>
      </c>
      <c r="L356" s="134"/>
      <c r="M356" s="1118"/>
      <c r="N356" s="26" t="s">
        <v>2355</v>
      </c>
      <c r="O356" s="56" t="s">
        <v>3469</v>
      </c>
      <c r="P356" s="625" t="s">
        <v>3470</v>
      </c>
      <c r="Q356" s="609">
        <v>0.13</v>
      </c>
      <c r="R356" s="27">
        <v>44287</v>
      </c>
      <c r="S356" s="27">
        <v>44561</v>
      </c>
      <c r="T356" s="609">
        <v>0</v>
      </c>
      <c r="U356" s="609">
        <v>0.1</v>
      </c>
      <c r="V356" s="609">
        <v>0.5</v>
      </c>
      <c r="W356" s="609">
        <v>1</v>
      </c>
      <c r="X356" s="116"/>
      <c r="Y356" s="561">
        <v>0</v>
      </c>
      <c r="Z356" s="33" t="s">
        <v>86</v>
      </c>
      <c r="AA356" s="66" t="s">
        <v>61</v>
      </c>
      <c r="AB356" s="178">
        <v>0.1</v>
      </c>
      <c r="AC356" s="33" t="s">
        <v>3471</v>
      </c>
      <c r="AD356" s="33" t="s">
        <v>3472</v>
      </c>
      <c r="AE356" s="185">
        <v>0.5</v>
      </c>
      <c r="AF356" s="70" t="s">
        <v>3473</v>
      </c>
      <c r="AG356" s="163" t="s">
        <v>3474</v>
      </c>
      <c r="AH356" s="185">
        <v>1</v>
      </c>
      <c r="AI356" s="70" t="s">
        <v>3475</v>
      </c>
      <c r="AJ356" s="164" t="s">
        <v>3476</v>
      </c>
      <c r="AK356" s="973"/>
      <c r="AL356" s="957"/>
      <c r="AM356" s="957"/>
      <c r="AN356" s="940"/>
      <c r="AO356" s="940"/>
      <c r="AP356" s="1054"/>
      <c r="AQ356" s="940"/>
      <c r="AR356" s="116"/>
      <c r="AS356" s="905"/>
      <c r="AT356" s="905"/>
      <c r="AU356" s="905"/>
      <c r="AV356" s="906"/>
      <c r="AW356" s="906"/>
      <c r="AX356" s="905"/>
      <c r="AY356" s="913"/>
      <c r="AZ356" s="913"/>
      <c r="BA356" s="913"/>
      <c r="BB356" s="918"/>
      <c r="BD356" s="1140"/>
      <c r="BE356" s="612" t="s">
        <v>3477</v>
      </c>
      <c r="BF356" s="1141"/>
    </row>
    <row r="357" spans="2:58" ht="101.25">
      <c r="B357" s="1133"/>
      <c r="C357" s="700"/>
      <c r="D357" s="700"/>
      <c r="E357" s="964" t="s">
        <v>137</v>
      </c>
      <c r="F357" s="964" t="s">
        <v>362</v>
      </c>
      <c r="G357" s="964"/>
      <c r="H357" s="964" t="s">
        <v>61</v>
      </c>
      <c r="I357" s="964" t="s">
        <v>61</v>
      </c>
      <c r="J357" s="964" t="s">
        <v>167</v>
      </c>
      <c r="K357" s="964" t="s">
        <v>3159</v>
      </c>
      <c r="L357" s="134"/>
      <c r="M357" s="1118"/>
      <c r="N357" s="26" t="s">
        <v>2355</v>
      </c>
      <c r="O357" s="56" t="s">
        <v>3478</v>
      </c>
      <c r="P357" s="625" t="s">
        <v>3479</v>
      </c>
      <c r="Q357" s="609">
        <v>0.12</v>
      </c>
      <c r="R357" s="27">
        <v>44287</v>
      </c>
      <c r="S357" s="27">
        <v>44561</v>
      </c>
      <c r="T357" s="609">
        <v>0</v>
      </c>
      <c r="U357" s="609">
        <v>0.1</v>
      </c>
      <c r="V357" s="609">
        <v>0.5</v>
      </c>
      <c r="W357" s="609">
        <v>1</v>
      </c>
      <c r="X357" s="116"/>
      <c r="Y357" s="561">
        <v>0</v>
      </c>
      <c r="Z357" s="33" t="s">
        <v>86</v>
      </c>
      <c r="AA357" s="66" t="s">
        <v>61</v>
      </c>
      <c r="AB357" s="178">
        <v>0.1</v>
      </c>
      <c r="AC357" s="33" t="s">
        <v>3480</v>
      </c>
      <c r="AD357" s="33" t="s">
        <v>3481</v>
      </c>
      <c r="AE357" s="185">
        <v>0.5</v>
      </c>
      <c r="AF357" s="70" t="s">
        <v>3440</v>
      </c>
      <c r="AG357" s="70" t="s">
        <v>3482</v>
      </c>
      <c r="AH357" s="185">
        <v>1</v>
      </c>
      <c r="AI357" s="70" t="s">
        <v>3442</v>
      </c>
      <c r="AJ357" s="70" t="s">
        <v>3481</v>
      </c>
      <c r="AK357" s="973"/>
      <c r="AL357" s="957"/>
      <c r="AM357" s="957"/>
      <c r="AN357" s="940"/>
      <c r="AO357" s="940"/>
      <c r="AP357" s="1054"/>
      <c r="AQ357" s="940"/>
      <c r="AR357" s="116"/>
      <c r="AS357" s="905"/>
      <c r="AT357" s="905"/>
      <c r="AU357" s="905"/>
      <c r="AV357" s="906"/>
      <c r="AW357" s="906"/>
      <c r="AX357" s="905"/>
      <c r="AY357" s="913"/>
      <c r="AZ357" s="913"/>
      <c r="BA357" s="913"/>
      <c r="BB357" s="918"/>
      <c r="BD357" s="1140"/>
      <c r="BE357" s="612" t="s">
        <v>3483</v>
      </c>
      <c r="BF357" s="1141"/>
    </row>
    <row r="358" spans="2:58" ht="101.25">
      <c r="B358" s="1133"/>
      <c r="C358" s="700"/>
      <c r="D358" s="700"/>
      <c r="E358" s="964" t="s">
        <v>137</v>
      </c>
      <c r="F358" s="964" t="s">
        <v>362</v>
      </c>
      <c r="G358" s="964"/>
      <c r="H358" s="964" t="s">
        <v>61</v>
      </c>
      <c r="I358" s="964" t="s">
        <v>61</v>
      </c>
      <c r="J358" s="964" t="s">
        <v>167</v>
      </c>
      <c r="K358" s="964" t="s">
        <v>3159</v>
      </c>
      <c r="L358" s="134"/>
      <c r="M358" s="1118"/>
      <c r="N358" s="26" t="s">
        <v>2355</v>
      </c>
      <c r="O358" s="56" t="s">
        <v>3484</v>
      </c>
      <c r="P358" s="625" t="s">
        <v>3485</v>
      </c>
      <c r="Q358" s="609">
        <v>0.12</v>
      </c>
      <c r="R358" s="27">
        <v>44287</v>
      </c>
      <c r="S358" s="27">
        <v>44561</v>
      </c>
      <c r="T358" s="609">
        <v>0</v>
      </c>
      <c r="U358" s="609">
        <v>0.2</v>
      </c>
      <c r="V358" s="609">
        <v>0.75</v>
      </c>
      <c r="W358" s="609">
        <v>1</v>
      </c>
      <c r="X358" s="116"/>
      <c r="Y358" s="561">
        <v>0</v>
      </c>
      <c r="Z358" s="33" t="s">
        <v>86</v>
      </c>
      <c r="AA358" s="66" t="s">
        <v>61</v>
      </c>
      <c r="AB358" s="178">
        <v>0.2</v>
      </c>
      <c r="AC358" s="33" t="s">
        <v>3486</v>
      </c>
      <c r="AD358" s="33" t="s">
        <v>3487</v>
      </c>
      <c r="AE358" s="185">
        <v>0.75</v>
      </c>
      <c r="AF358" s="70" t="s">
        <v>3488</v>
      </c>
      <c r="AG358" s="70" t="s">
        <v>3489</v>
      </c>
      <c r="AH358" s="185">
        <v>1</v>
      </c>
      <c r="AI358" s="70" t="s">
        <v>3490</v>
      </c>
      <c r="AJ358" s="70" t="s">
        <v>3491</v>
      </c>
      <c r="AK358" s="973"/>
      <c r="AL358" s="957"/>
      <c r="AM358" s="957"/>
      <c r="AN358" s="940"/>
      <c r="AO358" s="940"/>
      <c r="AP358" s="1054"/>
      <c r="AQ358" s="940"/>
      <c r="AR358" s="116"/>
      <c r="AS358" s="905"/>
      <c r="AT358" s="905"/>
      <c r="AU358" s="905"/>
      <c r="AV358" s="906"/>
      <c r="AW358" s="906"/>
      <c r="AX358" s="905"/>
      <c r="AY358" s="913"/>
      <c r="AZ358" s="913"/>
      <c r="BA358" s="913"/>
      <c r="BB358" s="918"/>
      <c r="BD358" s="1140"/>
      <c r="BE358" s="612" t="s">
        <v>3492</v>
      </c>
      <c r="BF358" s="1141"/>
    </row>
    <row r="359" spans="2:58" ht="60.75">
      <c r="B359" s="1133"/>
      <c r="C359" s="700"/>
      <c r="D359" s="700"/>
      <c r="E359" s="964" t="s">
        <v>137</v>
      </c>
      <c r="F359" s="964" t="s">
        <v>362</v>
      </c>
      <c r="G359" s="964"/>
      <c r="H359" s="964" t="s">
        <v>61</v>
      </c>
      <c r="I359" s="964" t="s">
        <v>61</v>
      </c>
      <c r="J359" s="964" t="s">
        <v>167</v>
      </c>
      <c r="K359" s="964" t="s">
        <v>3159</v>
      </c>
      <c r="L359" s="134"/>
      <c r="M359" s="1118"/>
      <c r="N359" s="26" t="s">
        <v>2355</v>
      </c>
      <c r="O359" s="56" t="s">
        <v>3493</v>
      </c>
      <c r="P359" s="625" t="s">
        <v>3494</v>
      </c>
      <c r="Q359" s="609">
        <v>0.12</v>
      </c>
      <c r="R359" s="27">
        <v>44287</v>
      </c>
      <c r="S359" s="27">
        <v>44561</v>
      </c>
      <c r="T359" s="609">
        <v>0</v>
      </c>
      <c r="U359" s="609">
        <v>0.25</v>
      </c>
      <c r="V359" s="609">
        <v>0.75</v>
      </c>
      <c r="W359" s="609">
        <v>1</v>
      </c>
      <c r="X359" s="116"/>
      <c r="Y359" s="561">
        <v>0</v>
      </c>
      <c r="Z359" s="33" t="s">
        <v>86</v>
      </c>
      <c r="AA359" s="66" t="s">
        <v>61</v>
      </c>
      <c r="AB359" s="178">
        <v>0.25</v>
      </c>
      <c r="AC359" s="33" t="s">
        <v>3495</v>
      </c>
      <c r="AD359" s="33" t="s">
        <v>3496</v>
      </c>
      <c r="AE359" s="185">
        <v>0.75</v>
      </c>
      <c r="AF359" s="70" t="s">
        <v>3497</v>
      </c>
      <c r="AG359" s="70" t="s">
        <v>3498</v>
      </c>
      <c r="AH359" s="185">
        <v>1</v>
      </c>
      <c r="AI359" s="70" t="s">
        <v>3499</v>
      </c>
      <c r="AJ359" s="70" t="s">
        <v>3500</v>
      </c>
      <c r="AK359" s="973"/>
      <c r="AL359" s="957"/>
      <c r="AM359" s="957"/>
      <c r="AN359" s="940"/>
      <c r="AO359" s="940"/>
      <c r="AP359" s="1054"/>
      <c r="AQ359" s="940"/>
      <c r="AR359" s="116"/>
      <c r="AS359" s="905"/>
      <c r="AT359" s="905"/>
      <c r="AU359" s="905"/>
      <c r="AV359" s="906"/>
      <c r="AW359" s="906"/>
      <c r="AX359" s="905"/>
      <c r="AY359" s="913"/>
      <c r="AZ359" s="913"/>
      <c r="BA359" s="913"/>
      <c r="BB359" s="918"/>
      <c r="BD359" s="1140"/>
      <c r="BE359" s="612" t="s">
        <v>3501</v>
      </c>
      <c r="BF359" s="1141"/>
    </row>
    <row r="360" spans="2:58" ht="81">
      <c r="B360" s="1133"/>
      <c r="C360" s="700"/>
      <c r="D360" s="700"/>
      <c r="E360" s="964" t="s">
        <v>137</v>
      </c>
      <c r="F360" s="964" t="s">
        <v>362</v>
      </c>
      <c r="G360" s="964"/>
      <c r="H360" s="964" t="s">
        <v>61</v>
      </c>
      <c r="I360" s="964" t="s">
        <v>61</v>
      </c>
      <c r="J360" s="964" t="s">
        <v>167</v>
      </c>
      <c r="K360" s="964" t="s">
        <v>3159</v>
      </c>
      <c r="L360" s="134"/>
      <c r="M360" s="1118"/>
      <c r="N360" s="26" t="s">
        <v>2355</v>
      </c>
      <c r="O360" s="56" t="s">
        <v>3502</v>
      </c>
      <c r="P360" s="625" t="s">
        <v>3503</v>
      </c>
      <c r="Q360" s="609">
        <v>0.12</v>
      </c>
      <c r="R360" s="27">
        <v>44197</v>
      </c>
      <c r="S360" s="27">
        <v>44561</v>
      </c>
      <c r="T360" s="609">
        <v>0.05</v>
      </c>
      <c r="U360" s="609">
        <v>0.25</v>
      </c>
      <c r="V360" s="609">
        <v>0.35</v>
      </c>
      <c r="W360" s="609">
        <v>1</v>
      </c>
      <c r="X360" s="116"/>
      <c r="Y360" s="561">
        <v>0.05</v>
      </c>
      <c r="Z360" s="33" t="s">
        <v>3451</v>
      </c>
      <c r="AA360" s="522" t="s">
        <v>3452</v>
      </c>
      <c r="AB360" s="178">
        <v>0.25</v>
      </c>
      <c r="AC360" s="33" t="s">
        <v>3504</v>
      </c>
      <c r="AD360" s="33" t="s">
        <v>3505</v>
      </c>
      <c r="AE360" s="185">
        <v>0.35</v>
      </c>
      <c r="AF360" s="70" t="s">
        <v>3506</v>
      </c>
      <c r="AG360" s="164" t="s">
        <v>3507</v>
      </c>
      <c r="AH360" s="185">
        <v>1</v>
      </c>
      <c r="AI360" s="70" t="s">
        <v>3508</v>
      </c>
      <c r="AJ360" s="164" t="s">
        <v>3509</v>
      </c>
      <c r="AK360" s="974"/>
      <c r="AL360" s="957"/>
      <c r="AM360" s="957"/>
      <c r="AN360" s="941"/>
      <c r="AO360" s="941"/>
      <c r="AP360" s="1055"/>
      <c r="AQ360" s="941"/>
      <c r="AR360" s="116"/>
      <c r="AS360" s="905"/>
      <c r="AT360" s="905"/>
      <c r="AU360" s="905"/>
      <c r="AV360" s="906"/>
      <c r="AW360" s="906"/>
      <c r="AX360" s="905"/>
      <c r="AY360" s="913"/>
      <c r="AZ360" s="913"/>
      <c r="BA360" s="913"/>
      <c r="BB360" s="918"/>
      <c r="BD360" s="1140"/>
      <c r="BE360" s="612" t="s">
        <v>3510</v>
      </c>
      <c r="BF360" s="1141"/>
    </row>
    <row r="361" spans="2:58" ht="303.75">
      <c r="B361" s="1133"/>
      <c r="C361" s="94" t="s">
        <v>3156</v>
      </c>
      <c r="D361" s="94" t="s">
        <v>3511</v>
      </c>
      <c r="E361" s="32" t="s">
        <v>137</v>
      </c>
      <c r="F361" s="32" t="s">
        <v>362</v>
      </c>
      <c r="G361" s="32" t="s">
        <v>3158</v>
      </c>
      <c r="H361" s="32" t="s">
        <v>61</v>
      </c>
      <c r="I361" s="32" t="s">
        <v>61</v>
      </c>
      <c r="J361" s="32" t="s">
        <v>3273</v>
      </c>
      <c r="K361" s="32" t="s">
        <v>3159</v>
      </c>
      <c r="L361" s="135"/>
      <c r="M361" s="620" t="s">
        <v>3512</v>
      </c>
      <c r="N361" s="28" t="s">
        <v>3513</v>
      </c>
      <c r="O361" s="32" t="s">
        <v>3514</v>
      </c>
      <c r="P361" s="32" t="s">
        <v>3515</v>
      </c>
      <c r="Q361" s="610">
        <v>1</v>
      </c>
      <c r="R361" s="29">
        <v>44198</v>
      </c>
      <c r="S361" s="29">
        <v>44377</v>
      </c>
      <c r="T361" s="610">
        <v>0.4</v>
      </c>
      <c r="U361" s="610">
        <v>1</v>
      </c>
      <c r="V361" s="610">
        <v>1</v>
      </c>
      <c r="W361" s="610">
        <v>1</v>
      </c>
      <c r="X361" s="116"/>
      <c r="Y361" s="561">
        <v>0.4</v>
      </c>
      <c r="Z361" s="31" t="s">
        <v>3516</v>
      </c>
      <c r="AA361" s="31" t="s">
        <v>3517</v>
      </c>
      <c r="AB361" s="178">
        <v>1</v>
      </c>
      <c r="AC361" s="531" t="s">
        <v>3518</v>
      </c>
      <c r="AD361" s="202" t="s">
        <v>3519</v>
      </c>
      <c r="AE361" s="185">
        <v>1</v>
      </c>
      <c r="AF361" s="59" t="s">
        <v>73</v>
      </c>
      <c r="AG361" s="71" t="s">
        <v>61</v>
      </c>
      <c r="AH361" s="185">
        <v>1</v>
      </c>
      <c r="AI361" s="59" t="s">
        <v>73</v>
      </c>
      <c r="AJ361" s="59" t="s">
        <v>61</v>
      </c>
      <c r="AK361" s="521">
        <f t="shared" ref="AK361:AK362" si="28">SUMPRODUCT(AH361,Q361)</f>
        <v>1</v>
      </c>
      <c r="AL361" s="31" t="s">
        <v>3520</v>
      </c>
      <c r="AM361" s="202" t="s">
        <v>3521</v>
      </c>
      <c r="AN361" s="59" t="s">
        <v>3522</v>
      </c>
      <c r="AO361" s="59" t="s">
        <v>3169</v>
      </c>
      <c r="AP361" s="36" t="str">
        <f t="shared" si="26"/>
        <v>Terminado</v>
      </c>
      <c r="AQ361" s="71" t="s">
        <v>76</v>
      </c>
      <c r="AR361" s="116"/>
      <c r="AS361" s="99">
        <v>155641922</v>
      </c>
      <c r="AT361" s="99">
        <v>155641922</v>
      </c>
      <c r="AU361" s="99">
        <v>155641922</v>
      </c>
      <c r="AV361" s="100">
        <v>116731441.5</v>
      </c>
      <c r="AW361" s="100">
        <v>229457513</v>
      </c>
      <c r="AX361" s="99">
        <v>229457513</v>
      </c>
      <c r="AY361" s="101" t="s">
        <v>3170</v>
      </c>
      <c r="AZ361" s="7" t="s">
        <v>3523</v>
      </c>
      <c r="BA361" s="7" t="s">
        <v>3524</v>
      </c>
      <c r="BB361" s="98" t="s">
        <v>3525</v>
      </c>
      <c r="BD361" s="633" t="s">
        <v>431</v>
      </c>
      <c r="BE361" s="612" t="s">
        <v>1446</v>
      </c>
      <c r="BF361" s="617" t="s">
        <v>3526</v>
      </c>
    </row>
    <row r="362" spans="2:58" ht="141.75">
      <c r="B362" s="1133"/>
      <c r="C362" s="56" t="s">
        <v>3156</v>
      </c>
      <c r="D362" s="56" t="s">
        <v>3527</v>
      </c>
      <c r="E362" s="30" t="s">
        <v>137</v>
      </c>
      <c r="F362" s="30" t="s">
        <v>362</v>
      </c>
      <c r="G362" s="30" t="s">
        <v>3528</v>
      </c>
      <c r="H362" s="30" t="s">
        <v>61</v>
      </c>
      <c r="I362" s="30" t="s">
        <v>61</v>
      </c>
      <c r="J362" s="30" t="s">
        <v>167</v>
      </c>
      <c r="K362" s="30" t="s">
        <v>3159</v>
      </c>
      <c r="L362" s="135"/>
      <c r="M362" s="621" t="s">
        <v>3529</v>
      </c>
      <c r="N362" s="26" t="s">
        <v>3513</v>
      </c>
      <c r="O362" s="56" t="s">
        <v>3530</v>
      </c>
      <c r="P362" s="30" t="s">
        <v>3531</v>
      </c>
      <c r="Q362" s="609">
        <v>1</v>
      </c>
      <c r="R362" s="27">
        <v>44198</v>
      </c>
      <c r="S362" s="27">
        <v>44255</v>
      </c>
      <c r="T362" s="609">
        <v>1</v>
      </c>
      <c r="U362" s="609">
        <v>1</v>
      </c>
      <c r="V362" s="609">
        <v>1</v>
      </c>
      <c r="W362" s="609">
        <v>1</v>
      </c>
      <c r="X362" s="116"/>
      <c r="Y362" s="561">
        <v>1</v>
      </c>
      <c r="Z362" s="33" t="s">
        <v>3532</v>
      </c>
      <c r="AA362" s="33" t="s">
        <v>3533</v>
      </c>
      <c r="AB362" s="178">
        <v>1</v>
      </c>
      <c r="AC362" s="200" t="s">
        <v>73</v>
      </c>
      <c r="AD362" s="201" t="s">
        <v>61</v>
      </c>
      <c r="AE362" s="185">
        <v>1</v>
      </c>
      <c r="AF362" s="58" t="s">
        <v>73</v>
      </c>
      <c r="AG362" s="70" t="s">
        <v>61</v>
      </c>
      <c r="AH362" s="185">
        <v>1</v>
      </c>
      <c r="AI362" s="70" t="s">
        <v>3534</v>
      </c>
      <c r="AJ362" s="70" t="s">
        <v>3535</v>
      </c>
      <c r="AK362" s="521">
        <f t="shared" si="28"/>
        <v>1</v>
      </c>
      <c r="AL362" s="33" t="s">
        <v>3536</v>
      </c>
      <c r="AM362" s="200" t="s">
        <v>3537</v>
      </c>
      <c r="AN362" s="58" t="s">
        <v>61</v>
      </c>
      <c r="AO362" s="70" t="s">
        <v>3538</v>
      </c>
      <c r="AP362" s="36" t="str">
        <f t="shared" si="26"/>
        <v>Terminado</v>
      </c>
      <c r="AQ362" s="70" t="s">
        <v>76</v>
      </c>
      <c r="AR362" s="116"/>
      <c r="AS362" s="97">
        <v>55723139.159999996</v>
      </c>
      <c r="AT362" s="97">
        <v>55723139.159999996</v>
      </c>
      <c r="AU362" s="97">
        <v>55723139.159999996</v>
      </c>
      <c r="AV362" s="95">
        <v>153241618.66666701</v>
      </c>
      <c r="AW362" s="102">
        <v>172669124</v>
      </c>
      <c r="AX362" s="102">
        <v>172669124</v>
      </c>
      <c r="AY362" s="60" t="s">
        <v>3170</v>
      </c>
      <c r="AZ362" s="215" t="s">
        <v>3226</v>
      </c>
      <c r="BA362" s="215" t="s">
        <v>3227</v>
      </c>
      <c r="BB362" s="96" t="s">
        <v>3228</v>
      </c>
      <c r="BD362" s="633" t="s">
        <v>431</v>
      </c>
      <c r="BE362" s="612" t="s">
        <v>1483</v>
      </c>
      <c r="BF362" s="617" t="s">
        <v>3526</v>
      </c>
    </row>
    <row r="363" spans="2:58" ht="60.75">
      <c r="B363" s="1133"/>
      <c r="C363" s="701" t="s">
        <v>3156</v>
      </c>
      <c r="D363" s="701" t="s">
        <v>3539</v>
      </c>
      <c r="E363" s="963" t="s">
        <v>1396</v>
      </c>
      <c r="F363" s="963" t="s">
        <v>362</v>
      </c>
      <c r="G363" s="963" t="s">
        <v>3181</v>
      </c>
      <c r="H363" s="963" t="s">
        <v>61</v>
      </c>
      <c r="I363" s="963" t="s">
        <v>61</v>
      </c>
      <c r="J363" s="963" t="s">
        <v>167</v>
      </c>
      <c r="K363" s="963" t="s">
        <v>3159</v>
      </c>
      <c r="L363" s="134"/>
      <c r="M363" s="1119" t="s">
        <v>3540</v>
      </c>
      <c r="N363" s="28" t="s">
        <v>1563</v>
      </c>
      <c r="O363" s="94" t="s">
        <v>3541</v>
      </c>
      <c r="P363" s="32" t="s">
        <v>3542</v>
      </c>
      <c r="Q363" s="610">
        <v>0.2</v>
      </c>
      <c r="R363" s="29">
        <v>44197</v>
      </c>
      <c r="S363" s="29">
        <v>44561</v>
      </c>
      <c r="T363" s="610">
        <v>0.05</v>
      </c>
      <c r="U363" s="610">
        <v>0.3</v>
      </c>
      <c r="V363" s="610">
        <v>0.65</v>
      </c>
      <c r="W363" s="610">
        <v>1</v>
      </c>
      <c r="X363" s="116"/>
      <c r="Y363" s="561">
        <v>0.05</v>
      </c>
      <c r="Z363" s="31" t="s">
        <v>3543</v>
      </c>
      <c r="AA363" s="31" t="s">
        <v>3544</v>
      </c>
      <c r="AB363" s="178">
        <v>0.3</v>
      </c>
      <c r="AC363" s="531" t="s">
        <v>3545</v>
      </c>
      <c r="AD363" s="198" t="s">
        <v>3546</v>
      </c>
      <c r="AE363" s="185">
        <v>0.65</v>
      </c>
      <c r="AF363" s="71" t="s">
        <v>3547</v>
      </c>
      <c r="AG363" s="71" t="s">
        <v>3548</v>
      </c>
      <c r="AH363" s="185">
        <v>1</v>
      </c>
      <c r="AI363" s="71" t="s">
        <v>3549</v>
      </c>
      <c r="AJ363" s="71" t="s">
        <v>3550</v>
      </c>
      <c r="AK363" s="972">
        <f>SUMPRODUCT(AH363:AH367,Q363:Q367)</f>
        <v>1</v>
      </c>
      <c r="AL363" s="1074" t="s">
        <v>3551</v>
      </c>
      <c r="AM363" s="958" t="s">
        <v>3552</v>
      </c>
      <c r="AN363" s="937" t="s">
        <v>3553</v>
      </c>
      <c r="AO363" s="937" t="s">
        <v>3554</v>
      </c>
      <c r="AP363" s="1056" t="str">
        <f t="shared" si="26"/>
        <v>Terminado</v>
      </c>
      <c r="AQ363" s="937" t="s">
        <v>76</v>
      </c>
      <c r="AR363" s="116"/>
      <c r="AS363" s="914">
        <v>64502141</v>
      </c>
      <c r="AT363" s="914">
        <v>64502141</v>
      </c>
      <c r="AU363" s="914">
        <v>64502141</v>
      </c>
      <c r="AV363" s="915">
        <v>137333333.33333299</v>
      </c>
      <c r="AW363" s="915">
        <v>137333333.33333299</v>
      </c>
      <c r="AX363" s="914">
        <v>137333333.33333299</v>
      </c>
      <c r="AY363" s="916" t="s">
        <v>3170</v>
      </c>
      <c r="AZ363" s="916" t="s">
        <v>3197</v>
      </c>
      <c r="BA363" s="916" t="s">
        <v>3198</v>
      </c>
      <c r="BB363" s="917" t="s">
        <v>3199</v>
      </c>
      <c r="BD363" s="1140" t="s">
        <v>431</v>
      </c>
      <c r="BE363" s="612" t="s">
        <v>3555</v>
      </c>
      <c r="BF363" s="1141" t="s">
        <v>1552</v>
      </c>
    </row>
    <row r="364" spans="2:58" ht="81">
      <c r="B364" s="1133"/>
      <c r="C364" s="701"/>
      <c r="D364" s="701"/>
      <c r="E364" s="963" t="s">
        <v>1396</v>
      </c>
      <c r="F364" s="963" t="s">
        <v>362</v>
      </c>
      <c r="G364" s="963"/>
      <c r="H364" s="963" t="s">
        <v>61</v>
      </c>
      <c r="I364" s="963" t="s">
        <v>61</v>
      </c>
      <c r="J364" s="963" t="s">
        <v>167</v>
      </c>
      <c r="K364" s="963" t="s">
        <v>3159</v>
      </c>
      <c r="L364" s="134"/>
      <c r="M364" s="1119"/>
      <c r="N364" s="28" t="s">
        <v>1563</v>
      </c>
      <c r="O364" s="94" t="s">
        <v>3556</v>
      </c>
      <c r="P364" s="32" t="s">
        <v>3557</v>
      </c>
      <c r="Q364" s="610">
        <v>0.2</v>
      </c>
      <c r="R364" s="29">
        <v>44197</v>
      </c>
      <c r="S364" s="29">
        <v>44561</v>
      </c>
      <c r="T364" s="610">
        <v>0.05</v>
      </c>
      <c r="U364" s="610">
        <v>0.3</v>
      </c>
      <c r="V364" s="610">
        <v>0.65</v>
      </c>
      <c r="W364" s="610">
        <v>1</v>
      </c>
      <c r="X364" s="116"/>
      <c r="Y364" s="561">
        <v>0.05</v>
      </c>
      <c r="Z364" s="31" t="s">
        <v>3558</v>
      </c>
      <c r="AA364" s="31" t="s">
        <v>3559</v>
      </c>
      <c r="AB364" s="178">
        <v>0.3</v>
      </c>
      <c r="AC364" s="531" t="s">
        <v>3545</v>
      </c>
      <c r="AD364" s="198" t="s">
        <v>3560</v>
      </c>
      <c r="AE364" s="185">
        <v>0.65</v>
      </c>
      <c r="AF364" s="71" t="s">
        <v>3561</v>
      </c>
      <c r="AG364" s="71" t="s">
        <v>3562</v>
      </c>
      <c r="AH364" s="185">
        <v>1</v>
      </c>
      <c r="AI364" s="71" t="s">
        <v>3563</v>
      </c>
      <c r="AJ364" s="71" t="s">
        <v>3564</v>
      </c>
      <c r="AK364" s="973"/>
      <c r="AL364" s="1074"/>
      <c r="AM364" s="959"/>
      <c r="AN364" s="942"/>
      <c r="AO364" s="942"/>
      <c r="AP364" s="1057"/>
      <c r="AQ364" s="942"/>
      <c r="AR364" s="116"/>
      <c r="AS364" s="914"/>
      <c r="AT364" s="914"/>
      <c r="AU364" s="914"/>
      <c r="AV364" s="915"/>
      <c r="AW364" s="915"/>
      <c r="AX364" s="914"/>
      <c r="AY364" s="916"/>
      <c r="AZ364" s="916"/>
      <c r="BA364" s="916"/>
      <c r="BB364" s="917"/>
      <c r="BD364" s="1140"/>
      <c r="BE364" s="612" t="s">
        <v>3565</v>
      </c>
      <c r="BF364" s="1141"/>
    </row>
    <row r="365" spans="2:58" ht="101.25">
      <c r="B365" s="1133"/>
      <c r="C365" s="701"/>
      <c r="D365" s="701"/>
      <c r="E365" s="963" t="s">
        <v>1396</v>
      </c>
      <c r="F365" s="963" t="s">
        <v>362</v>
      </c>
      <c r="G365" s="963"/>
      <c r="H365" s="963" t="s">
        <v>61</v>
      </c>
      <c r="I365" s="963" t="s">
        <v>61</v>
      </c>
      <c r="J365" s="963" t="s">
        <v>167</v>
      </c>
      <c r="K365" s="963" t="s">
        <v>3159</v>
      </c>
      <c r="L365" s="134"/>
      <c r="M365" s="1119"/>
      <c r="N365" s="28" t="s">
        <v>1563</v>
      </c>
      <c r="O365" s="94" t="s">
        <v>3566</v>
      </c>
      <c r="P365" s="32" t="s">
        <v>3567</v>
      </c>
      <c r="Q365" s="610">
        <v>0.2</v>
      </c>
      <c r="R365" s="29">
        <v>44197</v>
      </c>
      <c r="S365" s="29">
        <v>44561</v>
      </c>
      <c r="T365" s="610">
        <v>0.05</v>
      </c>
      <c r="U365" s="610">
        <v>0.3</v>
      </c>
      <c r="V365" s="610">
        <v>0.65</v>
      </c>
      <c r="W365" s="610">
        <v>1</v>
      </c>
      <c r="X365" s="116"/>
      <c r="Y365" s="561">
        <v>0.05</v>
      </c>
      <c r="Z365" s="31" t="s">
        <v>3568</v>
      </c>
      <c r="AA365" s="31" t="s">
        <v>3569</v>
      </c>
      <c r="AB365" s="178">
        <v>0.3</v>
      </c>
      <c r="AC365" s="531" t="s">
        <v>3545</v>
      </c>
      <c r="AD365" s="198" t="s">
        <v>3560</v>
      </c>
      <c r="AE365" s="185">
        <v>0.65</v>
      </c>
      <c r="AF365" s="71" t="s">
        <v>3570</v>
      </c>
      <c r="AG365" s="71" t="s">
        <v>3571</v>
      </c>
      <c r="AH365" s="185">
        <v>1</v>
      </c>
      <c r="AI365" s="71" t="s">
        <v>3572</v>
      </c>
      <c r="AJ365" s="71" t="s">
        <v>3573</v>
      </c>
      <c r="AK365" s="973"/>
      <c r="AL365" s="1074"/>
      <c r="AM365" s="959"/>
      <c r="AN365" s="942"/>
      <c r="AO365" s="942"/>
      <c r="AP365" s="1057"/>
      <c r="AQ365" s="942"/>
      <c r="AR365" s="116"/>
      <c r="AS365" s="914"/>
      <c r="AT365" s="914"/>
      <c r="AU365" s="914"/>
      <c r="AV365" s="915"/>
      <c r="AW365" s="915"/>
      <c r="AX365" s="914"/>
      <c r="AY365" s="916"/>
      <c r="AZ365" s="916"/>
      <c r="BA365" s="916"/>
      <c r="BB365" s="917"/>
      <c r="BD365" s="1140"/>
      <c r="BE365" s="612" t="s">
        <v>3574</v>
      </c>
      <c r="BF365" s="1141"/>
    </row>
    <row r="366" spans="2:58" ht="60.75">
      <c r="B366" s="1133"/>
      <c r="C366" s="701"/>
      <c r="D366" s="701"/>
      <c r="E366" s="963" t="s">
        <v>1396</v>
      </c>
      <c r="F366" s="963" t="s">
        <v>362</v>
      </c>
      <c r="G366" s="963"/>
      <c r="H366" s="963" t="s">
        <v>61</v>
      </c>
      <c r="I366" s="963" t="s">
        <v>61</v>
      </c>
      <c r="J366" s="963" t="s">
        <v>167</v>
      </c>
      <c r="K366" s="963" t="s">
        <v>3159</v>
      </c>
      <c r="L366" s="134"/>
      <c r="M366" s="1119"/>
      <c r="N366" s="28" t="s">
        <v>1563</v>
      </c>
      <c r="O366" s="94" t="s">
        <v>3575</v>
      </c>
      <c r="P366" s="32" t="s">
        <v>3576</v>
      </c>
      <c r="Q366" s="610">
        <v>0.2</v>
      </c>
      <c r="R366" s="29">
        <v>44197</v>
      </c>
      <c r="S366" s="29">
        <v>44561</v>
      </c>
      <c r="T366" s="610">
        <v>0.05</v>
      </c>
      <c r="U366" s="610">
        <v>0.3</v>
      </c>
      <c r="V366" s="610">
        <v>0.65</v>
      </c>
      <c r="W366" s="610">
        <v>1</v>
      </c>
      <c r="X366" s="116"/>
      <c r="Y366" s="561">
        <v>0.05</v>
      </c>
      <c r="Z366" s="31" t="s">
        <v>3577</v>
      </c>
      <c r="AA366" s="31" t="s">
        <v>3578</v>
      </c>
      <c r="AB366" s="178">
        <v>0.3</v>
      </c>
      <c r="AC366" s="531" t="s">
        <v>3545</v>
      </c>
      <c r="AD366" s="198" t="s">
        <v>3560</v>
      </c>
      <c r="AE366" s="185">
        <v>0.65</v>
      </c>
      <c r="AF366" s="71" t="s">
        <v>3561</v>
      </c>
      <c r="AG366" s="71" t="s">
        <v>3562</v>
      </c>
      <c r="AH366" s="185">
        <v>1</v>
      </c>
      <c r="AI366" s="71" t="s">
        <v>3579</v>
      </c>
      <c r="AJ366" s="71" t="s">
        <v>3580</v>
      </c>
      <c r="AK366" s="973"/>
      <c r="AL366" s="1074"/>
      <c r="AM366" s="959"/>
      <c r="AN366" s="942"/>
      <c r="AO366" s="942"/>
      <c r="AP366" s="1057"/>
      <c r="AQ366" s="942"/>
      <c r="AR366" s="116"/>
      <c r="AS366" s="914"/>
      <c r="AT366" s="914"/>
      <c r="AU366" s="914"/>
      <c r="AV366" s="915"/>
      <c r="AW366" s="915"/>
      <c r="AX366" s="914"/>
      <c r="AY366" s="916"/>
      <c r="AZ366" s="916"/>
      <c r="BA366" s="916"/>
      <c r="BB366" s="917"/>
      <c r="BD366" s="1140"/>
      <c r="BE366" s="612" t="s">
        <v>3581</v>
      </c>
      <c r="BF366" s="1141"/>
    </row>
    <row r="367" spans="2:58" ht="60.75">
      <c r="B367" s="1133"/>
      <c r="C367" s="701"/>
      <c r="D367" s="701"/>
      <c r="E367" s="963" t="s">
        <v>1396</v>
      </c>
      <c r="F367" s="963" t="s">
        <v>362</v>
      </c>
      <c r="G367" s="963"/>
      <c r="H367" s="963" t="s">
        <v>61</v>
      </c>
      <c r="I367" s="963" t="s">
        <v>61</v>
      </c>
      <c r="J367" s="963" t="s">
        <v>167</v>
      </c>
      <c r="K367" s="963" t="s">
        <v>3159</v>
      </c>
      <c r="L367" s="134"/>
      <c r="M367" s="1119"/>
      <c r="N367" s="28" t="s">
        <v>1563</v>
      </c>
      <c r="O367" s="94" t="s">
        <v>3582</v>
      </c>
      <c r="P367" s="32" t="s">
        <v>3583</v>
      </c>
      <c r="Q367" s="610">
        <v>0.2</v>
      </c>
      <c r="R367" s="29">
        <v>44197</v>
      </c>
      <c r="S367" s="29">
        <v>44561</v>
      </c>
      <c r="T367" s="610">
        <v>0.05</v>
      </c>
      <c r="U367" s="610">
        <v>0.3</v>
      </c>
      <c r="V367" s="610">
        <v>0.65</v>
      </c>
      <c r="W367" s="610">
        <v>1</v>
      </c>
      <c r="X367" s="116"/>
      <c r="Y367" s="561">
        <v>0.05</v>
      </c>
      <c r="Z367" s="31" t="s">
        <v>3584</v>
      </c>
      <c r="AA367" s="31" t="s">
        <v>3585</v>
      </c>
      <c r="AB367" s="178">
        <v>0.3</v>
      </c>
      <c r="AC367" s="531" t="s">
        <v>3545</v>
      </c>
      <c r="AD367" s="198" t="s">
        <v>3560</v>
      </c>
      <c r="AE367" s="185">
        <v>0.65</v>
      </c>
      <c r="AF367" s="71" t="s">
        <v>3586</v>
      </c>
      <c r="AG367" s="71" t="s">
        <v>3548</v>
      </c>
      <c r="AH367" s="185">
        <v>1</v>
      </c>
      <c r="AI367" s="71" t="s">
        <v>3587</v>
      </c>
      <c r="AJ367" s="71" t="s">
        <v>3588</v>
      </c>
      <c r="AK367" s="974"/>
      <c r="AL367" s="1074"/>
      <c r="AM367" s="959"/>
      <c r="AN367" s="938"/>
      <c r="AO367" s="938"/>
      <c r="AP367" s="1058"/>
      <c r="AQ367" s="938"/>
      <c r="AR367" s="116"/>
      <c r="AS367" s="914"/>
      <c r="AT367" s="914"/>
      <c r="AU367" s="914"/>
      <c r="AV367" s="915"/>
      <c r="AW367" s="915"/>
      <c r="AX367" s="914"/>
      <c r="AY367" s="916"/>
      <c r="AZ367" s="916"/>
      <c r="BA367" s="916"/>
      <c r="BB367" s="917"/>
      <c r="BD367" s="1140"/>
      <c r="BE367" s="612" t="s">
        <v>3589</v>
      </c>
      <c r="BF367" s="1141"/>
    </row>
    <row r="368" spans="2:58" ht="324">
      <c r="B368" s="1133"/>
      <c r="C368" s="700" t="s">
        <v>3156</v>
      </c>
      <c r="D368" s="700" t="s">
        <v>3590</v>
      </c>
      <c r="E368" s="964" t="s">
        <v>137</v>
      </c>
      <c r="F368" s="964" t="s">
        <v>362</v>
      </c>
      <c r="G368" s="964" t="s">
        <v>3591</v>
      </c>
      <c r="H368" s="964" t="s">
        <v>61</v>
      </c>
      <c r="I368" s="964" t="s">
        <v>61</v>
      </c>
      <c r="J368" s="964" t="s">
        <v>167</v>
      </c>
      <c r="K368" s="964" t="s">
        <v>3159</v>
      </c>
      <c r="L368" s="134"/>
      <c r="M368" s="1118" t="s">
        <v>3592</v>
      </c>
      <c r="N368" s="26" t="s">
        <v>1563</v>
      </c>
      <c r="O368" s="56" t="s">
        <v>3593</v>
      </c>
      <c r="P368" s="30" t="s">
        <v>3594</v>
      </c>
      <c r="Q368" s="609">
        <v>0.2</v>
      </c>
      <c r="R368" s="27">
        <v>44197</v>
      </c>
      <c r="S368" s="27">
        <v>44561</v>
      </c>
      <c r="T368" s="609">
        <v>0.05</v>
      </c>
      <c r="U368" s="609">
        <v>0.4</v>
      </c>
      <c r="V368" s="609">
        <v>0.7</v>
      </c>
      <c r="W368" s="609">
        <v>1</v>
      </c>
      <c r="X368" s="116"/>
      <c r="Y368" s="561">
        <v>0.05</v>
      </c>
      <c r="Z368" s="33" t="s">
        <v>3595</v>
      </c>
      <c r="AA368" s="33" t="s">
        <v>3596</v>
      </c>
      <c r="AB368" s="178">
        <v>0.4</v>
      </c>
      <c r="AC368" s="200" t="s">
        <v>3597</v>
      </c>
      <c r="AD368" s="201" t="s">
        <v>3598</v>
      </c>
      <c r="AE368" s="185">
        <v>0.7</v>
      </c>
      <c r="AF368" s="70" t="s">
        <v>3599</v>
      </c>
      <c r="AG368" s="70" t="s">
        <v>3600</v>
      </c>
      <c r="AH368" s="185">
        <v>1</v>
      </c>
      <c r="AI368" s="70" t="s">
        <v>3601</v>
      </c>
      <c r="AJ368" s="203" t="s">
        <v>3602</v>
      </c>
      <c r="AK368" s="972">
        <f>SUMPRODUCT(AH368:AH372,Q368:Q372)</f>
        <v>1</v>
      </c>
      <c r="AL368" s="957" t="s">
        <v>3603</v>
      </c>
      <c r="AM368" s="960" t="s">
        <v>3604</v>
      </c>
      <c r="AN368" s="939" t="s">
        <v>3605</v>
      </c>
      <c r="AO368" s="939" t="s">
        <v>3606</v>
      </c>
      <c r="AP368" s="1053" t="str">
        <f t="shared" si="26"/>
        <v>Terminado</v>
      </c>
      <c r="AQ368" s="939" t="s">
        <v>76</v>
      </c>
      <c r="AR368" s="116"/>
      <c r="AS368" s="905">
        <v>276322280</v>
      </c>
      <c r="AT368" s="905">
        <v>276322280</v>
      </c>
      <c r="AU368" s="905">
        <v>276322280</v>
      </c>
      <c r="AV368" s="906">
        <v>262333338</v>
      </c>
      <c r="AW368" s="906">
        <v>173715932</v>
      </c>
      <c r="AX368" s="905">
        <v>173715932</v>
      </c>
      <c r="AY368" s="913" t="s">
        <v>3170</v>
      </c>
      <c r="AZ368" s="913" t="s">
        <v>3287</v>
      </c>
      <c r="BA368" s="913" t="s">
        <v>3288</v>
      </c>
      <c r="BB368" s="918" t="s">
        <v>3289</v>
      </c>
      <c r="BD368" s="1140" t="s">
        <v>431</v>
      </c>
      <c r="BE368" s="612" t="s">
        <v>3607</v>
      </c>
      <c r="BF368" s="1141" t="s">
        <v>3608</v>
      </c>
    </row>
    <row r="369" spans="2:58" ht="222.75">
      <c r="B369" s="1133"/>
      <c r="C369" s="700"/>
      <c r="D369" s="700"/>
      <c r="E369" s="964" t="s">
        <v>137</v>
      </c>
      <c r="F369" s="964" t="s">
        <v>362</v>
      </c>
      <c r="G369" s="964" t="s">
        <v>3591</v>
      </c>
      <c r="H369" s="964" t="s">
        <v>61</v>
      </c>
      <c r="I369" s="964" t="s">
        <v>61</v>
      </c>
      <c r="J369" s="964" t="s">
        <v>167</v>
      </c>
      <c r="K369" s="964" t="s">
        <v>3159</v>
      </c>
      <c r="L369" s="134"/>
      <c r="M369" s="1118"/>
      <c r="N369" s="26"/>
      <c r="O369" s="56" t="s">
        <v>3609</v>
      </c>
      <c r="P369" s="30" t="s">
        <v>3610</v>
      </c>
      <c r="Q369" s="609">
        <v>0.2</v>
      </c>
      <c r="R369" s="27">
        <v>44197</v>
      </c>
      <c r="S369" s="27">
        <v>44469</v>
      </c>
      <c r="T369" s="609">
        <v>0.05</v>
      </c>
      <c r="U369" s="609">
        <v>0.6</v>
      </c>
      <c r="V369" s="609">
        <v>1</v>
      </c>
      <c r="W369" s="609">
        <v>1</v>
      </c>
      <c r="X369" s="116"/>
      <c r="Y369" s="561">
        <v>0.05</v>
      </c>
      <c r="Z369" s="33" t="s">
        <v>3611</v>
      </c>
      <c r="AA369" s="33" t="s">
        <v>3612</v>
      </c>
      <c r="AB369" s="178">
        <v>0.6</v>
      </c>
      <c r="AC369" s="200" t="s">
        <v>3597</v>
      </c>
      <c r="AD369" s="201" t="s">
        <v>3613</v>
      </c>
      <c r="AE369" s="185">
        <v>1</v>
      </c>
      <c r="AF369" s="70" t="s">
        <v>3614</v>
      </c>
      <c r="AG369" s="70" t="s">
        <v>3615</v>
      </c>
      <c r="AH369" s="185">
        <v>1</v>
      </c>
      <c r="AI369" s="70" t="s">
        <v>3601</v>
      </c>
      <c r="AJ369" s="70" t="s">
        <v>3616</v>
      </c>
      <c r="AK369" s="973"/>
      <c r="AL369" s="957"/>
      <c r="AM369" s="960"/>
      <c r="AN369" s="940"/>
      <c r="AO369" s="940"/>
      <c r="AP369" s="1054"/>
      <c r="AQ369" s="940"/>
      <c r="AR369" s="116"/>
      <c r="AS369" s="905"/>
      <c r="AT369" s="905"/>
      <c r="AU369" s="905"/>
      <c r="AV369" s="906"/>
      <c r="AW369" s="906"/>
      <c r="AX369" s="905"/>
      <c r="AY369" s="913"/>
      <c r="AZ369" s="913"/>
      <c r="BA369" s="913"/>
      <c r="BB369" s="918"/>
      <c r="BD369" s="1140"/>
      <c r="BE369" s="612" t="s">
        <v>3617</v>
      </c>
      <c r="BF369" s="1141"/>
    </row>
    <row r="370" spans="2:58" ht="182.25">
      <c r="B370" s="1133"/>
      <c r="C370" s="700"/>
      <c r="D370" s="700"/>
      <c r="E370" s="964" t="s">
        <v>137</v>
      </c>
      <c r="F370" s="964" t="s">
        <v>362</v>
      </c>
      <c r="G370" s="964" t="s">
        <v>3591</v>
      </c>
      <c r="H370" s="964" t="s">
        <v>61</v>
      </c>
      <c r="I370" s="964" t="s">
        <v>61</v>
      </c>
      <c r="J370" s="964" t="s">
        <v>167</v>
      </c>
      <c r="K370" s="964" t="s">
        <v>3159</v>
      </c>
      <c r="L370" s="134"/>
      <c r="M370" s="1118"/>
      <c r="N370" s="26" t="s">
        <v>1563</v>
      </c>
      <c r="O370" s="56" t="s">
        <v>3618</v>
      </c>
      <c r="P370" s="30" t="s">
        <v>3619</v>
      </c>
      <c r="Q370" s="609">
        <v>0.2</v>
      </c>
      <c r="R370" s="27">
        <v>44197</v>
      </c>
      <c r="S370" s="27">
        <v>44561</v>
      </c>
      <c r="T370" s="609">
        <v>0.05</v>
      </c>
      <c r="U370" s="609">
        <v>0.3</v>
      </c>
      <c r="V370" s="609">
        <v>0.65</v>
      </c>
      <c r="W370" s="609">
        <v>1</v>
      </c>
      <c r="X370" s="116"/>
      <c r="Y370" s="561">
        <v>0.05</v>
      </c>
      <c r="Z370" s="33" t="s">
        <v>3595</v>
      </c>
      <c r="AA370" s="33" t="s">
        <v>3596</v>
      </c>
      <c r="AB370" s="178">
        <v>0.3</v>
      </c>
      <c r="AC370" s="200" t="s">
        <v>3597</v>
      </c>
      <c r="AD370" s="201" t="s">
        <v>3620</v>
      </c>
      <c r="AE370" s="185">
        <v>0.65</v>
      </c>
      <c r="AF370" s="70" t="s">
        <v>3621</v>
      </c>
      <c r="AG370" s="70" t="s">
        <v>3622</v>
      </c>
      <c r="AH370" s="185">
        <v>1</v>
      </c>
      <c r="AI370" s="70" t="s">
        <v>3601</v>
      </c>
      <c r="AJ370" s="70" t="s">
        <v>3623</v>
      </c>
      <c r="AK370" s="973"/>
      <c r="AL370" s="957"/>
      <c r="AM370" s="960"/>
      <c r="AN370" s="940"/>
      <c r="AO370" s="940"/>
      <c r="AP370" s="1054"/>
      <c r="AQ370" s="940"/>
      <c r="AR370" s="116"/>
      <c r="AS370" s="905"/>
      <c r="AT370" s="905"/>
      <c r="AU370" s="905"/>
      <c r="AV370" s="906"/>
      <c r="AW370" s="906"/>
      <c r="AX370" s="905"/>
      <c r="AY370" s="913"/>
      <c r="AZ370" s="913"/>
      <c r="BA370" s="913"/>
      <c r="BB370" s="918"/>
      <c r="BD370" s="1140"/>
      <c r="BE370" s="612" t="s">
        <v>3624</v>
      </c>
      <c r="BF370" s="1141"/>
    </row>
    <row r="371" spans="2:58" ht="40.5">
      <c r="B371" s="1133"/>
      <c r="C371" s="700"/>
      <c r="D371" s="700"/>
      <c r="E371" s="964" t="s">
        <v>137</v>
      </c>
      <c r="F371" s="964" t="s">
        <v>362</v>
      </c>
      <c r="G371" s="964" t="s">
        <v>3625</v>
      </c>
      <c r="H371" s="964" t="s">
        <v>61</v>
      </c>
      <c r="I371" s="964" t="s">
        <v>61</v>
      </c>
      <c r="J371" s="964" t="s">
        <v>167</v>
      </c>
      <c r="K371" s="964" t="s">
        <v>3159</v>
      </c>
      <c r="L371" s="134"/>
      <c r="M371" s="1118"/>
      <c r="N371" s="26" t="s">
        <v>1563</v>
      </c>
      <c r="O371" s="56" t="s">
        <v>3626</v>
      </c>
      <c r="P371" s="30" t="s">
        <v>3627</v>
      </c>
      <c r="Q371" s="609">
        <v>0.2</v>
      </c>
      <c r="R371" s="27">
        <v>44197</v>
      </c>
      <c r="S371" s="27">
        <v>44377</v>
      </c>
      <c r="T371" s="609">
        <v>0.1</v>
      </c>
      <c r="U371" s="609">
        <v>1</v>
      </c>
      <c r="V371" s="609">
        <v>1</v>
      </c>
      <c r="W371" s="609">
        <v>1</v>
      </c>
      <c r="X371" s="116"/>
      <c r="Y371" s="561">
        <v>0.1</v>
      </c>
      <c r="Z371" s="33" t="s">
        <v>3595</v>
      </c>
      <c r="AA371" s="33" t="s">
        <v>3596</v>
      </c>
      <c r="AB371" s="178">
        <v>1</v>
      </c>
      <c r="AC371" s="200" t="s">
        <v>3597</v>
      </c>
      <c r="AD371" s="201" t="s">
        <v>3628</v>
      </c>
      <c r="AE371" s="185">
        <v>1</v>
      </c>
      <c r="AF371" s="70" t="s">
        <v>73</v>
      </c>
      <c r="AG371" s="70" t="s">
        <v>61</v>
      </c>
      <c r="AH371" s="185">
        <v>1</v>
      </c>
      <c r="AI371" s="70" t="s">
        <v>3601</v>
      </c>
      <c r="AJ371" s="70" t="s">
        <v>3629</v>
      </c>
      <c r="AK371" s="973"/>
      <c r="AL371" s="957"/>
      <c r="AM371" s="960"/>
      <c r="AN371" s="940"/>
      <c r="AO371" s="940"/>
      <c r="AP371" s="1054"/>
      <c r="AQ371" s="940"/>
      <c r="AR371" s="116"/>
      <c r="AS371" s="905"/>
      <c r="AT371" s="905"/>
      <c r="AU371" s="905"/>
      <c r="AV371" s="906"/>
      <c r="AW371" s="906"/>
      <c r="AX371" s="905"/>
      <c r="AY371" s="913"/>
      <c r="AZ371" s="913"/>
      <c r="BA371" s="913"/>
      <c r="BB371" s="918"/>
      <c r="BD371" s="1140"/>
      <c r="BE371" s="612" t="s">
        <v>1446</v>
      </c>
      <c r="BF371" s="1141"/>
    </row>
    <row r="372" spans="2:58" ht="243">
      <c r="B372" s="1133"/>
      <c r="C372" s="700"/>
      <c r="D372" s="700"/>
      <c r="E372" s="964" t="s">
        <v>137</v>
      </c>
      <c r="F372" s="964" t="s">
        <v>362</v>
      </c>
      <c r="G372" s="964" t="s">
        <v>3591</v>
      </c>
      <c r="H372" s="964" t="s">
        <v>61</v>
      </c>
      <c r="I372" s="964" t="s">
        <v>61</v>
      </c>
      <c r="J372" s="964" t="s">
        <v>167</v>
      </c>
      <c r="K372" s="964" t="s">
        <v>3159</v>
      </c>
      <c r="L372" s="134"/>
      <c r="M372" s="1118"/>
      <c r="N372" s="26" t="s">
        <v>1563</v>
      </c>
      <c r="O372" s="56" t="s">
        <v>3630</v>
      </c>
      <c r="P372" s="30" t="s">
        <v>3631</v>
      </c>
      <c r="Q372" s="609">
        <v>0.2</v>
      </c>
      <c r="R372" s="27">
        <v>44197</v>
      </c>
      <c r="S372" s="27">
        <v>44561</v>
      </c>
      <c r="T372" s="609">
        <v>0.05</v>
      </c>
      <c r="U372" s="609">
        <v>0.5</v>
      </c>
      <c r="V372" s="609">
        <v>0.75</v>
      </c>
      <c r="W372" s="609">
        <v>1</v>
      </c>
      <c r="X372" s="116"/>
      <c r="Y372" s="561">
        <v>0.05</v>
      </c>
      <c r="Z372" s="33" t="s">
        <v>3595</v>
      </c>
      <c r="AA372" s="33" t="s">
        <v>3596</v>
      </c>
      <c r="AB372" s="178">
        <v>0.5</v>
      </c>
      <c r="AC372" s="200" t="s">
        <v>3597</v>
      </c>
      <c r="AD372" s="201" t="s">
        <v>3632</v>
      </c>
      <c r="AE372" s="185">
        <v>0.75</v>
      </c>
      <c r="AF372" s="70" t="s">
        <v>3633</v>
      </c>
      <c r="AG372" s="70" t="s">
        <v>3634</v>
      </c>
      <c r="AH372" s="185">
        <v>1</v>
      </c>
      <c r="AI372" s="70" t="s">
        <v>3601</v>
      </c>
      <c r="AJ372" s="204" t="s">
        <v>3635</v>
      </c>
      <c r="AK372" s="974"/>
      <c r="AL372" s="957"/>
      <c r="AM372" s="960"/>
      <c r="AN372" s="941"/>
      <c r="AO372" s="941"/>
      <c r="AP372" s="1055"/>
      <c r="AQ372" s="941"/>
      <c r="AR372" s="116"/>
      <c r="AS372" s="905"/>
      <c r="AT372" s="905"/>
      <c r="AU372" s="905"/>
      <c r="AV372" s="906"/>
      <c r="AW372" s="906"/>
      <c r="AX372" s="905"/>
      <c r="AY372" s="913"/>
      <c r="AZ372" s="913"/>
      <c r="BA372" s="913"/>
      <c r="BB372" s="918"/>
      <c r="BD372" s="1140"/>
      <c r="BE372" s="612" t="s">
        <v>3636</v>
      </c>
      <c r="BF372" s="1141"/>
    </row>
    <row r="373" spans="2:58" ht="141.75">
      <c r="B373" s="1133"/>
      <c r="C373" s="702" t="s">
        <v>3156</v>
      </c>
      <c r="D373" s="702" t="s">
        <v>3637</v>
      </c>
      <c r="E373" s="1122" t="s">
        <v>137</v>
      </c>
      <c r="F373" s="1122" t="s">
        <v>362</v>
      </c>
      <c r="G373" s="1122" t="s">
        <v>3638</v>
      </c>
      <c r="H373" s="1122" t="s">
        <v>61</v>
      </c>
      <c r="I373" s="1122" t="s">
        <v>61</v>
      </c>
      <c r="J373" s="1122" t="s">
        <v>3273</v>
      </c>
      <c r="K373" s="1122" t="s">
        <v>3159</v>
      </c>
      <c r="L373" s="136"/>
      <c r="M373" s="1120" t="s">
        <v>3639</v>
      </c>
      <c r="N373" s="28" t="s">
        <v>1563</v>
      </c>
      <c r="O373" s="94" t="s">
        <v>3640</v>
      </c>
      <c r="P373" s="32" t="s">
        <v>3641</v>
      </c>
      <c r="Q373" s="610">
        <v>0.5</v>
      </c>
      <c r="R373" s="29">
        <v>44197</v>
      </c>
      <c r="S373" s="29">
        <v>44377</v>
      </c>
      <c r="T373" s="610">
        <v>0.05</v>
      </c>
      <c r="U373" s="610">
        <v>1</v>
      </c>
      <c r="V373" s="610">
        <v>1</v>
      </c>
      <c r="W373" s="610">
        <v>1</v>
      </c>
      <c r="X373" s="116"/>
      <c r="Y373" s="561">
        <v>0.05</v>
      </c>
      <c r="Z373" s="31" t="s">
        <v>3642</v>
      </c>
      <c r="AA373" s="31" t="s">
        <v>3643</v>
      </c>
      <c r="AB373" s="178">
        <v>1</v>
      </c>
      <c r="AC373" s="531" t="s">
        <v>3644</v>
      </c>
      <c r="AD373" s="198" t="s">
        <v>3645</v>
      </c>
      <c r="AE373" s="185">
        <v>1</v>
      </c>
      <c r="AF373" s="59" t="s">
        <v>73</v>
      </c>
      <c r="AG373" s="71" t="s">
        <v>61</v>
      </c>
      <c r="AH373" s="185">
        <v>1</v>
      </c>
      <c r="AI373" s="71" t="s">
        <v>3646</v>
      </c>
      <c r="AJ373" s="59" t="s">
        <v>3647</v>
      </c>
      <c r="AK373" s="1022">
        <f t="shared" ref="AK373" si="29">SUMPRODUCT(AH373:AH374,Q373:Q374)</f>
        <v>1</v>
      </c>
      <c r="AL373" s="1088" t="s">
        <v>3648</v>
      </c>
      <c r="AM373" s="961" t="s">
        <v>3649</v>
      </c>
      <c r="AN373" s="937" t="s">
        <v>3650</v>
      </c>
      <c r="AO373" s="937" t="s">
        <v>3651</v>
      </c>
      <c r="AP373" s="1003" t="str">
        <f t="shared" si="26"/>
        <v>Terminado</v>
      </c>
      <c r="AQ373" s="937" t="s">
        <v>76</v>
      </c>
      <c r="AR373" s="116"/>
      <c r="AS373" s="897">
        <v>55723139.159999996</v>
      </c>
      <c r="AT373" s="897">
        <v>55723139.159999996</v>
      </c>
      <c r="AU373" s="897">
        <v>55723139.159999996</v>
      </c>
      <c r="AV373" s="899">
        <v>153241618.66666701</v>
      </c>
      <c r="AW373" s="899">
        <v>153241618</v>
      </c>
      <c r="AX373" s="897">
        <v>153241618</v>
      </c>
      <c r="AY373" s="901" t="s">
        <v>3170</v>
      </c>
      <c r="AZ373" s="901" t="s">
        <v>3226</v>
      </c>
      <c r="BA373" s="901" t="s">
        <v>3227</v>
      </c>
      <c r="BB373" s="903" t="s">
        <v>3228</v>
      </c>
      <c r="BD373" s="1140" t="s">
        <v>431</v>
      </c>
      <c r="BE373" s="612" t="s">
        <v>1446</v>
      </c>
      <c r="BF373" s="1141" t="s">
        <v>3652</v>
      </c>
    </row>
    <row r="374" spans="2:58" ht="283.5">
      <c r="B374" s="1133"/>
      <c r="C374" s="703"/>
      <c r="D374" s="703"/>
      <c r="E374" s="1123" t="s">
        <v>137</v>
      </c>
      <c r="F374" s="1123" t="s">
        <v>362</v>
      </c>
      <c r="G374" s="1123" t="s">
        <v>3638</v>
      </c>
      <c r="H374" s="1123" t="s">
        <v>61</v>
      </c>
      <c r="I374" s="1123" t="s">
        <v>61</v>
      </c>
      <c r="J374" s="1123" t="s">
        <v>3273</v>
      </c>
      <c r="K374" s="1123" t="s">
        <v>3159</v>
      </c>
      <c r="L374" s="137"/>
      <c r="M374" s="1121"/>
      <c r="N374" s="28" t="s">
        <v>1563</v>
      </c>
      <c r="O374" s="94" t="s">
        <v>3653</v>
      </c>
      <c r="P374" s="32" t="s">
        <v>3654</v>
      </c>
      <c r="Q374" s="610">
        <v>0.5</v>
      </c>
      <c r="R374" s="29">
        <v>44287</v>
      </c>
      <c r="S374" s="29">
        <v>44561</v>
      </c>
      <c r="T374" s="610">
        <v>0</v>
      </c>
      <c r="U374" s="610">
        <v>0.05</v>
      </c>
      <c r="V374" s="610">
        <v>0.3</v>
      </c>
      <c r="W374" s="610">
        <v>1</v>
      </c>
      <c r="X374" s="116"/>
      <c r="Y374" s="561">
        <v>0</v>
      </c>
      <c r="Z374" s="31" t="s">
        <v>86</v>
      </c>
      <c r="AA374" s="534" t="s">
        <v>61</v>
      </c>
      <c r="AB374" s="178">
        <v>0.05</v>
      </c>
      <c r="AC374" s="531" t="s">
        <v>3655</v>
      </c>
      <c r="AD374" s="205" t="s">
        <v>3656</v>
      </c>
      <c r="AE374" s="185">
        <v>0.3</v>
      </c>
      <c r="AF374" s="71" t="s">
        <v>3657</v>
      </c>
      <c r="AG374" s="71" t="s">
        <v>3658</v>
      </c>
      <c r="AH374" s="185">
        <v>1</v>
      </c>
      <c r="AI374" s="71" t="s">
        <v>3659</v>
      </c>
      <c r="AJ374" s="71" t="s">
        <v>3660</v>
      </c>
      <c r="AK374" s="1022"/>
      <c r="AL374" s="1089"/>
      <c r="AM374" s="962"/>
      <c r="AN374" s="938"/>
      <c r="AO374" s="938"/>
      <c r="AP374" s="1003" t="str">
        <f t="shared" si="26"/>
        <v>Sin iniciar</v>
      </c>
      <c r="AQ374" s="990"/>
      <c r="AR374" s="116"/>
      <c r="AS374" s="898"/>
      <c r="AT374" s="898"/>
      <c r="AU374" s="898"/>
      <c r="AV374" s="900"/>
      <c r="AW374" s="900"/>
      <c r="AX374" s="898"/>
      <c r="AY374" s="902"/>
      <c r="AZ374" s="902"/>
      <c r="BA374" s="902"/>
      <c r="BB374" s="904"/>
      <c r="BD374" s="1140"/>
      <c r="BE374" s="612" t="s">
        <v>3661</v>
      </c>
      <c r="BF374" s="1141"/>
    </row>
    <row r="375" spans="2:58" ht="162">
      <c r="B375" s="1133"/>
      <c r="C375" s="700" t="s">
        <v>3156</v>
      </c>
      <c r="D375" s="700" t="s">
        <v>3662</v>
      </c>
      <c r="E375" s="964" t="s">
        <v>137</v>
      </c>
      <c r="F375" s="964" t="s">
        <v>362</v>
      </c>
      <c r="G375" s="964" t="s">
        <v>3638</v>
      </c>
      <c r="H375" s="964" t="s">
        <v>61</v>
      </c>
      <c r="I375" s="964" t="s">
        <v>61</v>
      </c>
      <c r="J375" s="964" t="s">
        <v>3273</v>
      </c>
      <c r="K375" s="964" t="s">
        <v>3159</v>
      </c>
      <c r="L375" s="134"/>
      <c r="M375" s="1118" t="s">
        <v>3663</v>
      </c>
      <c r="N375" s="26" t="s">
        <v>1563</v>
      </c>
      <c r="O375" s="56" t="s">
        <v>3664</v>
      </c>
      <c r="P375" s="30" t="s">
        <v>3665</v>
      </c>
      <c r="Q375" s="609">
        <v>0.7</v>
      </c>
      <c r="R375" s="27">
        <v>44287</v>
      </c>
      <c r="S375" s="27">
        <v>44561</v>
      </c>
      <c r="T375" s="609">
        <v>0</v>
      </c>
      <c r="U375" s="609">
        <v>0.05</v>
      </c>
      <c r="V375" s="609">
        <v>0.3</v>
      </c>
      <c r="W375" s="609">
        <v>1</v>
      </c>
      <c r="X375" s="116"/>
      <c r="Y375" s="561">
        <v>0</v>
      </c>
      <c r="Z375" s="33" t="s">
        <v>86</v>
      </c>
      <c r="AA375" s="66" t="s">
        <v>61</v>
      </c>
      <c r="AB375" s="178">
        <v>0.05</v>
      </c>
      <c r="AC375" s="957" t="s">
        <v>3666</v>
      </c>
      <c r="AD375" s="33" t="s">
        <v>3667</v>
      </c>
      <c r="AE375" s="185">
        <v>0.5</v>
      </c>
      <c r="AF375" s="769" t="s">
        <v>3668</v>
      </c>
      <c r="AG375" s="769" t="s">
        <v>3669</v>
      </c>
      <c r="AH375" s="185">
        <v>1</v>
      </c>
      <c r="AI375" s="769" t="s">
        <v>3670</v>
      </c>
      <c r="AJ375" s="70" t="s">
        <v>3671</v>
      </c>
      <c r="AK375" s="1022">
        <f t="shared" ref="AK375" si="30">SUMPRODUCT(AH375:AH376,Q375:Q376)</f>
        <v>1</v>
      </c>
      <c r="AL375" s="957" t="s">
        <v>3167</v>
      </c>
      <c r="AM375" s="957" t="s">
        <v>3672</v>
      </c>
      <c r="AN375" s="769" t="s">
        <v>3673</v>
      </c>
      <c r="AO375" s="769" t="s">
        <v>3674</v>
      </c>
      <c r="AP375" s="1003" t="str">
        <f t="shared" si="26"/>
        <v>Terminado</v>
      </c>
      <c r="AQ375" s="769" t="s">
        <v>76</v>
      </c>
      <c r="AR375" s="116"/>
      <c r="AS375" s="905">
        <v>10562882.5</v>
      </c>
      <c r="AT375" s="905">
        <v>10562882.5</v>
      </c>
      <c r="AU375" s="905">
        <v>10562882.5</v>
      </c>
      <c r="AV375" s="906">
        <v>35219193.5</v>
      </c>
      <c r="AW375" s="907">
        <v>35219193.5</v>
      </c>
      <c r="AX375" s="909">
        <v>35219193.5</v>
      </c>
      <c r="AY375" s="911" t="s">
        <v>3170</v>
      </c>
      <c r="AZ375" s="913" t="s">
        <v>3197</v>
      </c>
      <c r="BA375" s="913" t="s">
        <v>3198</v>
      </c>
      <c r="BB375" s="913" t="s">
        <v>3370</v>
      </c>
      <c r="BD375" s="1140" t="s">
        <v>431</v>
      </c>
      <c r="BE375" s="612" t="s">
        <v>3675</v>
      </c>
      <c r="BF375" s="1141" t="s">
        <v>3676</v>
      </c>
    </row>
    <row r="376" spans="2:58" ht="141.75">
      <c r="B376" s="1133"/>
      <c r="C376" s="700"/>
      <c r="D376" s="700"/>
      <c r="E376" s="964" t="s">
        <v>137</v>
      </c>
      <c r="F376" s="964" t="s">
        <v>362</v>
      </c>
      <c r="G376" s="964" t="s">
        <v>3638</v>
      </c>
      <c r="H376" s="964" t="s">
        <v>61</v>
      </c>
      <c r="I376" s="964" t="s">
        <v>61</v>
      </c>
      <c r="J376" s="964" t="s">
        <v>3273</v>
      </c>
      <c r="K376" s="964" t="s">
        <v>3159</v>
      </c>
      <c r="L376" s="134"/>
      <c r="M376" s="1118"/>
      <c r="N376" s="26" t="s">
        <v>1563</v>
      </c>
      <c r="O376" s="56" t="s">
        <v>3677</v>
      </c>
      <c r="P376" s="30" t="s">
        <v>3678</v>
      </c>
      <c r="Q376" s="609">
        <v>0.3</v>
      </c>
      <c r="R376" s="27">
        <v>44287</v>
      </c>
      <c r="S376" s="27">
        <v>44561</v>
      </c>
      <c r="T376" s="609">
        <v>0</v>
      </c>
      <c r="U376" s="609">
        <v>0.05</v>
      </c>
      <c r="V376" s="609">
        <v>0.3</v>
      </c>
      <c r="W376" s="609">
        <v>1</v>
      </c>
      <c r="X376" s="116"/>
      <c r="Y376" s="561">
        <v>0</v>
      </c>
      <c r="Z376" s="33" t="s">
        <v>86</v>
      </c>
      <c r="AA376" s="66" t="s">
        <v>61</v>
      </c>
      <c r="AB376" s="178">
        <v>0.05</v>
      </c>
      <c r="AC376" s="957"/>
      <c r="AD376" s="201" t="s">
        <v>3679</v>
      </c>
      <c r="AE376" s="185">
        <v>0.5</v>
      </c>
      <c r="AF376" s="769"/>
      <c r="AG376" s="769"/>
      <c r="AH376" s="185">
        <v>1</v>
      </c>
      <c r="AI376" s="769"/>
      <c r="AJ376" s="70" t="s">
        <v>3680</v>
      </c>
      <c r="AK376" s="1022"/>
      <c r="AL376" s="957"/>
      <c r="AM376" s="957"/>
      <c r="AN376" s="769"/>
      <c r="AO376" s="769"/>
      <c r="AP376" s="1003" t="str">
        <f t="shared" si="26"/>
        <v>Sin iniciar</v>
      </c>
      <c r="AQ376" s="769"/>
      <c r="AR376" s="116"/>
      <c r="AS376" s="905"/>
      <c r="AT376" s="905"/>
      <c r="AU376" s="905"/>
      <c r="AV376" s="906"/>
      <c r="AW376" s="908"/>
      <c r="AX376" s="910"/>
      <c r="AY376" s="912"/>
      <c r="AZ376" s="913"/>
      <c r="BA376" s="913"/>
      <c r="BB376" s="913"/>
      <c r="BD376" s="1140"/>
      <c r="BE376" s="612" t="s">
        <v>3681</v>
      </c>
      <c r="BF376" s="1141"/>
    </row>
    <row r="377" spans="2:58" ht="81">
      <c r="B377" s="1133" t="s">
        <v>3682</v>
      </c>
      <c r="C377" s="699" t="s">
        <v>3682</v>
      </c>
      <c r="D377" s="699" t="s">
        <v>3683</v>
      </c>
      <c r="E377" s="935" t="s">
        <v>165</v>
      </c>
      <c r="F377" s="935" t="s">
        <v>59</v>
      </c>
      <c r="G377" s="935" t="s">
        <v>3684</v>
      </c>
      <c r="H377" s="935" t="s">
        <v>61</v>
      </c>
      <c r="I377" s="935" t="s">
        <v>61</v>
      </c>
      <c r="J377" s="935" t="s">
        <v>761</v>
      </c>
      <c r="K377" s="935" t="s">
        <v>63</v>
      </c>
      <c r="L377" s="130"/>
      <c r="M377" s="1099" t="s">
        <v>3685</v>
      </c>
      <c r="N377" s="68" t="s">
        <v>416</v>
      </c>
      <c r="O377" s="591" t="s">
        <v>3686</v>
      </c>
      <c r="P377" s="90" t="s">
        <v>3687</v>
      </c>
      <c r="Q377" s="67">
        <v>0.7</v>
      </c>
      <c r="R377" s="4">
        <v>44334</v>
      </c>
      <c r="S377" s="4">
        <v>44449</v>
      </c>
      <c r="T377" s="67">
        <v>0</v>
      </c>
      <c r="U377" s="67">
        <v>0.2</v>
      </c>
      <c r="V377" s="67">
        <v>1</v>
      </c>
      <c r="W377" s="67">
        <v>1</v>
      </c>
      <c r="X377" s="109"/>
      <c r="Y377" s="178">
        <v>0</v>
      </c>
      <c r="Z377" s="69" t="s">
        <v>86</v>
      </c>
      <c r="AA377" s="534" t="s">
        <v>61</v>
      </c>
      <c r="AB377" s="178">
        <v>0.2</v>
      </c>
      <c r="AC377" s="69" t="s">
        <v>3688</v>
      </c>
      <c r="AD377" s="186" t="s">
        <v>3689</v>
      </c>
      <c r="AE377" s="542">
        <v>1</v>
      </c>
      <c r="AF377" s="71" t="s">
        <v>3690</v>
      </c>
      <c r="AG377" s="71" t="s">
        <v>3691</v>
      </c>
      <c r="AH377" s="542">
        <v>1</v>
      </c>
      <c r="AI377" s="59" t="s">
        <v>73</v>
      </c>
      <c r="AJ377" s="59" t="s">
        <v>61</v>
      </c>
      <c r="AK377" s="1022">
        <f t="shared" ref="AK377" si="31">SUMPRODUCT(AH377:AH378,Q377:Q378)</f>
        <v>1</v>
      </c>
      <c r="AL377" s="788" t="s">
        <v>86</v>
      </c>
      <c r="AM377" s="788" t="s">
        <v>3692</v>
      </c>
      <c r="AN377" s="874" t="s">
        <v>3693</v>
      </c>
      <c r="AO377" s="874" t="s">
        <v>426</v>
      </c>
      <c r="AP377" s="1003" t="str">
        <f t="shared" si="26"/>
        <v>Terminado</v>
      </c>
      <c r="AQ377" s="874" t="s">
        <v>76</v>
      </c>
      <c r="AR377" s="109"/>
      <c r="AS377" s="725">
        <v>30583097.596969701</v>
      </c>
      <c r="AT377" s="725">
        <v>30583097.596969701</v>
      </c>
      <c r="AU377" s="725"/>
      <c r="AV377" s="725">
        <v>47985534.666666701</v>
      </c>
      <c r="AW377" s="779"/>
      <c r="AX377" s="725">
        <v>47985534.666666701</v>
      </c>
      <c r="AY377" s="745" t="s">
        <v>3694</v>
      </c>
      <c r="AZ377" s="745" t="s">
        <v>3695</v>
      </c>
      <c r="BA377" s="745" t="s">
        <v>3696</v>
      </c>
      <c r="BB377" s="745" t="s">
        <v>3697</v>
      </c>
      <c r="BD377" s="1143" t="s">
        <v>2227</v>
      </c>
      <c r="BE377" s="613" t="s">
        <v>3698</v>
      </c>
      <c r="BF377" s="1145" t="s">
        <v>3699</v>
      </c>
    </row>
    <row r="378" spans="2:58" ht="60.75">
      <c r="B378" s="1133"/>
      <c r="C378" s="699"/>
      <c r="D378" s="699"/>
      <c r="E378" s="935" t="s">
        <v>165</v>
      </c>
      <c r="F378" s="935" t="s">
        <v>59</v>
      </c>
      <c r="G378" s="935"/>
      <c r="H378" s="935" t="s">
        <v>61</v>
      </c>
      <c r="I378" s="935" t="s">
        <v>61</v>
      </c>
      <c r="J378" s="935" t="s">
        <v>761</v>
      </c>
      <c r="K378" s="935" t="s">
        <v>63</v>
      </c>
      <c r="L378" s="130"/>
      <c r="M378" s="1099"/>
      <c r="N378" s="68" t="s">
        <v>416</v>
      </c>
      <c r="O378" s="591" t="s">
        <v>3700</v>
      </c>
      <c r="P378" s="90" t="s">
        <v>3701</v>
      </c>
      <c r="Q378" s="67">
        <v>0.3</v>
      </c>
      <c r="R378" s="4">
        <v>44452</v>
      </c>
      <c r="S378" s="4">
        <v>44461</v>
      </c>
      <c r="T378" s="67">
        <v>0</v>
      </c>
      <c r="U378" s="67">
        <v>0</v>
      </c>
      <c r="V378" s="67">
        <v>1</v>
      </c>
      <c r="W378" s="67">
        <v>1</v>
      </c>
      <c r="X378" s="109"/>
      <c r="Y378" s="178">
        <v>0</v>
      </c>
      <c r="Z378" s="69" t="s">
        <v>86</v>
      </c>
      <c r="AA378" s="534" t="s">
        <v>61</v>
      </c>
      <c r="AB378" s="178">
        <v>0</v>
      </c>
      <c r="AC378" s="69" t="s">
        <v>86</v>
      </c>
      <c r="AD378" s="534" t="s">
        <v>61</v>
      </c>
      <c r="AE378" s="542">
        <v>1</v>
      </c>
      <c r="AF378" s="71" t="s">
        <v>3702</v>
      </c>
      <c r="AG378" s="71" t="s">
        <v>3703</v>
      </c>
      <c r="AH378" s="542">
        <v>1</v>
      </c>
      <c r="AI378" s="59" t="s">
        <v>73</v>
      </c>
      <c r="AJ378" s="59" t="s">
        <v>61</v>
      </c>
      <c r="AK378" s="1022"/>
      <c r="AL378" s="788"/>
      <c r="AM378" s="788"/>
      <c r="AN378" s="874"/>
      <c r="AO378" s="874"/>
      <c r="AP378" s="1003" t="str">
        <f t="shared" si="26"/>
        <v>Sin iniciar</v>
      </c>
      <c r="AQ378" s="874"/>
      <c r="AR378" s="109"/>
      <c r="AS378" s="725"/>
      <c r="AT378" s="725"/>
      <c r="AU378" s="725"/>
      <c r="AV378" s="725"/>
      <c r="AW378" s="781"/>
      <c r="AX378" s="725"/>
      <c r="AY378" s="745"/>
      <c r="AZ378" s="745"/>
      <c r="BA378" s="745"/>
      <c r="BB378" s="745"/>
      <c r="BD378" s="1143"/>
      <c r="BE378" s="613" t="s">
        <v>3698</v>
      </c>
      <c r="BF378" s="1145"/>
    </row>
    <row r="379" spans="2:58" ht="101.25">
      <c r="B379" s="1133"/>
      <c r="C379" s="698" t="s">
        <v>3682</v>
      </c>
      <c r="D379" s="698" t="s">
        <v>3704</v>
      </c>
      <c r="E379" s="936" t="s">
        <v>618</v>
      </c>
      <c r="F379" s="936" t="s">
        <v>362</v>
      </c>
      <c r="G379" s="936" t="s">
        <v>3705</v>
      </c>
      <c r="H379" s="936" t="s">
        <v>61</v>
      </c>
      <c r="I379" s="936" t="s">
        <v>61</v>
      </c>
      <c r="J379" s="936" t="s">
        <v>761</v>
      </c>
      <c r="K379" s="936" t="s">
        <v>2279</v>
      </c>
      <c r="L379" s="130"/>
      <c r="M379" s="1101" t="s">
        <v>3706</v>
      </c>
      <c r="N379" s="65" t="s">
        <v>1563</v>
      </c>
      <c r="O379" s="63" t="s">
        <v>3707</v>
      </c>
      <c r="P379" s="92" t="s">
        <v>3708</v>
      </c>
      <c r="Q379" s="64">
        <v>0.5</v>
      </c>
      <c r="R379" s="2">
        <v>44235</v>
      </c>
      <c r="S379" s="2">
        <v>44347</v>
      </c>
      <c r="T379" s="64">
        <v>0.5</v>
      </c>
      <c r="U379" s="64">
        <v>1</v>
      </c>
      <c r="V379" s="64">
        <v>1</v>
      </c>
      <c r="W379" s="64">
        <v>1</v>
      </c>
      <c r="X379" s="109"/>
      <c r="Y379" s="178">
        <v>0.5</v>
      </c>
      <c r="Z379" s="66" t="s">
        <v>3709</v>
      </c>
      <c r="AA379" s="66" t="s">
        <v>3710</v>
      </c>
      <c r="AB379" s="178">
        <v>1</v>
      </c>
      <c r="AC379" s="66" t="s">
        <v>3711</v>
      </c>
      <c r="AD379" s="66" t="s">
        <v>3712</v>
      </c>
      <c r="AE379" s="542">
        <v>1</v>
      </c>
      <c r="AF379" s="70" t="s">
        <v>3713</v>
      </c>
      <c r="AG379" s="70" t="s">
        <v>3710</v>
      </c>
      <c r="AH379" s="542">
        <v>1</v>
      </c>
      <c r="AI379" s="66" t="s">
        <v>73</v>
      </c>
      <c r="AJ379" s="66" t="s">
        <v>61</v>
      </c>
      <c r="AK379" s="972">
        <f>SUMPRODUCT(AH379:AH381,Q379:Q381)</f>
        <v>1</v>
      </c>
      <c r="AL379" s="768" t="s">
        <v>3714</v>
      </c>
      <c r="AM379" s="768" t="s">
        <v>3715</v>
      </c>
      <c r="AN379" s="769" t="s">
        <v>3716</v>
      </c>
      <c r="AO379" s="769" t="s">
        <v>3717</v>
      </c>
      <c r="AP379" s="1009" t="str">
        <f t="shared" si="26"/>
        <v>Terminado</v>
      </c>
      <c r="AQ379" s="769" t="s">
        <v>76</v>
      </c>
      <c r="AR379" s="109"/>
      <c r="AS379" s="734">
        <v>10330723.696969699</v>
      </c>
      <c r="AT379" s="734">
        <v>10330723.696969699</v>
      </c>
      <c r="AU379" s="734"/>
      <c r="AV379" s="734">
        <v>0</v>
      </c>
      <c r="AW379" s="811"/>
      <c r="AX379" s="734">
        <v>0</v>
      </c>
      <c r="AY379" s="747"/>
      <c r="AZ379" s="747"/>
      <c r="BA379" s="747"/>
      <c r="BB379" s="747"/>
      <c r="BD379" s="1143" t="s">
        <v>2227</v>
      </c>
      <c r="BE379" s="613" t="s">
        <v>3718</v>
      </c>
      <c r="BF379" s="1145" t="s">
        <v>3719</v>
      </c>
    </row>
    <row r="380" spans="2:58" ht="101.25">
      <c r="B380" s="1133"/>
      <c r="C380" s="698"/>
      <c r="D380" s="698"/>
      <c r="E380" s="936" t="s">
        <v>618</v>
      </c>
      <c r="F380" s="936" t="s">
        <v>362</v>
      </c>
      <c r="G380" s="936"/>
      <c r="H380" s="936" t="s">
        <v>61</v>
      </c>
      <c r="I380" s="936" t="s">
        <v>61</v>
      </c>
      <c r="J380" s="936" t="s">
        <v>761</v>
      </c>
      <c r="K380" s="936" t="s">
        <v>2279</v>
      </c>
      <c r="L380" s="130"/>
      <c r="M380" s="1101"/>
      <c r="N380" s="65" t="s">
        <v>1563</v>
      </c>
      <c r="O380" s="63" t="s">
        <v>3720</v>
      </c>
      <c r="P380" s="92" t="s">
        <v>3721</v>
      </c>
      <c r="Q380" s="64">
        <v>0.3</v>
      </c>
      <c r="R380" s="2">
        <v>44348</v>
      </c>
      <c r="S380" s="2">
        <v>44469</v>
      </c>
      <c r="T380" s="64">
        <v>0</v>
      </c>
      <c r="U380" s="64">
        <v>0.2</v>
      </c>
      <c r="V380" s="64">
        <v>1</v>
      </c>
      <c r="W380" s="64">
        <v>1</v>
      </c>
      <c r="X380" s="109"/>
      <c r="Y380" s="178">
        <v>0</v>
      </c>
      <c r="Z380" s="66" t="s">
        <v>86</v>
      </c>
      <c r="AA380" s="66" t="s">
        <v>61</v>
      </c>
      <c r="AB380" s="178">
        <v>0.2</v>
      </c>
      <c r="AC380" s="66" t="s">
        <v>3722</v>
      </c>
      <c r="AD380" s="66" t="s">
        <v>3712</v>
      </c>
      <c r="AE380" s="542">
        <v>1</v>
      </c>
      <c r="AF380" s="70" t="s">
        <v>3723</v>
      </c>
      <c r="AG380" s="70" t="s">
        <v>3724</v>
      </c>
      <c r="AH380" s="542">
        <v>1</v>
      </c>
      <c r="AI380" s="66" t="s">
        <v>73</v>
      </c>
      <c r="AJ380" s="66" t="s">
        <v>61</v>
      </c>
      <c r="AK380" s="973"/>
      <c r="AL380" s="768"/>
      <c r="AM380" s="768"/>
      <c r="AN380" s="769"/>
      <c r="AO380" s="769"/>
      <c r="AP380" s="1010" t="str">
        <f t="shared" si="26"/>
        <v>Sin iniciar</v>
      </c>
      <c r="AQ380" s="769"/>
      <c r="AR380" s="109"/>
      <c r="AS380" s="734"/>
      <c r="AT380" s="734"/>
      <c r="AU380" s="734"/>
      <c r="AV380" s="734"/>
      <c r="AW380" s="851"/>
      <c r="AX380" s="734"/>
      <c r="AY380" s="747"/>
      <c r="AZ380" s="747"/>
      <c r="BA380" s="747"/>
      <c r="BB380" s="747"/>
      <c r="BD380" s="1143"/>
      <c r="BE380" s="613" t="s">
        <v>3725</v>
      </c>
      <c r="BF380" s="1145"/>
    </row>
    <row r="381" spans="2:58" ht="60.75">
      <c r="B381" s="1133"/>
      <c r="C381" s="698"/>
      <c r="D381" s="698"/>
      <c r="E381" s="936" t="s">
        <v>618</v>
      </c>
      <c r="F381" s="936" t="s">
        <v>362</v>
      </c>
      <c r="G381" s="936"/>
      <c r="H381" s="936" t="s">
        <v>61</v>
      </c>
      <c r="I381" s="936" t="s">
        <v>61</v>
      </c>
      <c r="J381" s="936" t="s">
        <v>761</v>
      </c>
      <c r="K381" s="936" t="s">
        <v>2279</v>
      </c>
      <c r="L381" s="130"/>
      <c r="M381" s="1101"/>
      <c r="N381" s="65" t="s">
        <v>1563</v>
      </c>
      <c r="O381" s="63" t="s">
        <v>3726</v>
      </c>
      <c r="P381" s="92" t="s">
        <v>3727</v>
      </c>
      <c r="Q381" s="64">
        <v>0.2</v>
      </c>
      <c r="R381" s="2">
        <v>44470</v>
      </c>
      <c r="S381" s="2">
        <v>44550</v>
      </c>
      <c r="T381" s="64">
        <v>0</v>
      </c>
      <c r="U381" s="64">
        <v>0</v>
      </c>
      <c r="V381" s="64">
        <v>0</v>
      </c>
      <c r="W381" s="64">
        <v>1</v>
      </c>
      <c r="X381" s="109"/>
      <c r="Y381" s="178">
        <v>0</v>
      </c>
      <c r="Z381" s="66" t="s">
        <v>86</v>
      </c>
      <c r="AA381" s="66" t="s">
        <v>61</v>
      </c>
      <c r="AB381" s="178">
        <v>0</v>
      </c>
      <c r="AC381" s="66" t="s">
        <v>86</v>
      </c>
      <c r="AD381" s="66" t="s">
        <v>61</v>
      </c>
      <c r="AE381" s="542">
        <v>0</v>
      </c>
      <c r="AF381" s="70" t="s">
        <v>223</v>
      </c>
      <c r="AG381" s="70" t="s">
        <v>61</v>
      </c>
      <c r="AH381" s="542">
        <v>1</v>
      </c>
      <c r="AI381" s="92" t="s">
        <v>3728</v>
      </c>
      <c r="AJ381" s="70" t="s">
        <v>3729</v>
      </c>
      <c r="AK381" s="974"/>
      <c r="AL381" s="768"/>
      <c r="AM381" s="768"/>
      <c r="AN381" s="769"/>
      <c r="AO381" s="769"/>
      <c r="AP381" s="1011" t="str">
        <f t="shared" si="26"/>
        <v>Sin iniciar</v>
      </c>
      <c r="AQ381" s="769"/>
      <c r="AR381" s="109"/>
      <c r="AS381" s="734"/>
      <c r="AT381" s="734"/>
      <c r="AU381" s="734"/>
      <c r="AV381" s="734"/>
      <c r="AW381" s="812"/>
      <c r="AX381" s="734"/>
      <c r="AY381" s="747"/>
      <c r="AZ381" s="747"/>
      <c r="BA381" s="747"/>
      <c r="BB381" s="747"/>
      <c r="BD381" s="1143"/>
      <c r="BE381" s="613" t="s">
        <v>3730</v>
      </c>
      <c r="BF381" s="1145"/>
    </row>
    <row r="382" spans="2:58" ht="40.5">
      <c r="B382" s="1133"/>
      <c r="C382" s="699" t="s">
        <v>3682</v>
      </c>
      <c r="D382" s="699" t="s">
        <v>3731</v>
      </c>
      <c r="E382" s="935" t="s">
        <v>165</v>
      </c>
      <c r="F382" s="935" t="s">
        <v>59</v>
      </c>
      <c r="G382" s="935" t="s">
        <v>3732</v>
      </c>
      <c r="H382" s="935" t="s">
        <v>61</v>
      </c>
      <c r="I382" s="935" t="s">
        <v>61</v>
      </c>
      <c r="J382" s="935" t="s">
        <v>761</v>
      </c>
      <c r="K382" s="935" t="s">
        <v>2279</v>
      </c>
      <c r="L382" s="130"/>
      <c r="M382" s="1099" t="s">
        <v>3733</v>
      </c>
      <c r="N382" s="68" t="s">
        <v>1563</v>
      </c>
      <c r="O382" s="591" t="s">
        <v>3734</v>
      </c>
      <c r="P382" s="90" t="s">
        <v>3735</v>
      </c>
      <c r="Q382" s="67">
        <v>0.1</v>
      </c>
      <c r="R382" s="4">
        <v>44221</v>
      </c>
      <c r="S382" s="4">
        <v>44239</v>
      </c>
      <c r="T382" s="67">
        <v>1</v>
      </c>
      <c r="U382" s="67">
        <v>1</v>
      </c>
      <c r="V382" s="67">
        <v>1</v>
      </c>
      <c r="W382" s="67">
        <v>1</v>
      </c>
      <c r="X382" s="109"/>
      <c r="Y382" s="178">
        <v>0.9</v>
      </c>
      <c r="Z382" s="69" t="s">
        <v>3736</v>
      </c>
      <c r="AA382" s="524" t="s">
        <v>3737</v>
      </c>
      <c r="AB382" s="178">
        <v>0.9</v>
      </c>
      <c r="AC382" s="69" t="s">
        <v>118</v>
      </c>
      <c r="AD382" s="524" t="s">
        <v>61</v>
      </c>
      <c r="AE382" s="542">
        <v>1</v>
      </c>
      <c r="AF382" s="59" t="s">
        <v>73</v>
      </c>
      <c r="AG382" s="71" t="s">
        <v>61</v>
      </c>
      <c r="AH382" s="542">
        <v>1</v>
      </c>
      <c r="AI382" s="59" t="s">
        <v>73</v>
      </c>
      <c r="AJ382" s="59" t="s">
        <v>61</v>
      </c>
      <c r="AK382" s="972">
        <f>SUMPRODUCT(AH382:AH384,Q382:Q384)</f>
        <v>1</v>
      </c>
      <c r="AL382" s="788" t="s">
        <v>3738</v>
      </c>
      <c r="AM382" s="788" t="s">
        <v>3739</v>
      </c>
      <c r="AN382" s="874" t="s">
        <v>3740</v>
      </c>
      <c r="AO382" s="874" t="s">
        <v>3741</v>
      </c>
      <c r="AP382" s="1009" t="str">
        <f t="shared" si="26"/>
        <v>Terminado</v>
      </c>
      <c r="AQ382" s="874" t="s">
        <v>76</v>
      </c>
      <c r="AR382" s="109"/>
      <c r="AS382" s="725">
        <v>100762965.44897</v>
      </c>
      <c r="AT382" s="725">
        <v>100762965.44897</v>
      </c>
      <c r="AU382" s="725"/>
      <c r="AV382" s="725">
        <v>0</v>
      </c>
      <c r="AW382" s="779"/>
      <c r="AX382" s="725">
        <v>0</v>
      </c>
      <c r="AY382" s="745"/>
      <c r="AZ382" s="745"/>
      <c r="BA382" s="745"/>
      <c r="BB382" s="745"/>
      <c r="BD382" s="1143" t="s">
        <v>2227</v>
      </c>
      <c r="BE382" s="613" t="s">
        <v>3718</v>
      </c>
      <c r="BF382" s="1145" t="s">
        <v>3742</v>
      </c>
    </row>
    <row r="383" spans="2:58" ht="40.5">
      <c r="B383" s="1133"/>
      <c r="C383" s="699"/>
      <c r="D383" s="699"/>
      <c r="E383" s="935" t="s">
        <v>165</v>
      </c>
      <c r="F383" s="935" t="s">
        <v>59</v>
      </c>
      <c r="G383" s="935"/>
      <c r="H383" s="935" t="s">
        <v>61</v>
      </c>
      <c r="I383" s="935" t="s">
        <v>61</v>
      </c>
      <c r="J383" s="935" t="s">
        <v>761</v>
      </c>
      <c r="K383" s="935" t="s">
        <v>2279</v>
      </c>
      <c r="L383" s="130"/>
      <c r="M383" s="1099"/>
      <c r="N383" s="68" t="s">
        <v>1563</v>
      </c>
      <c r="O383" s="591" t="s">
        <v>3743</v>
      </c>
      <c r="P383" s="90" t="s">
        <v>3744</v>
      </c>
      <c r="Q383" s="67">
        <v>0.2</v>
      </c>
      <c r="R383" s="4">
        <v>44242</v>
      </c>
      <c r="S383" s="4">
        <v>44286</v>
      </c>
      <c r="T383" s="67">
        <v>1</v>
      </c>
      <c r="U383" s="67">
        <v>1</v>
      </c>
      <c r="V383" s="67">
        <v>1</v>
      </c>
      <c r="W383" s="67">
        <v>1</v>
      </c>
      <c r="X383" s="109"/>
      <c r="Y383" s="178">
        <v>0.6</v>
      </c>
      <c r="Z383" s="69" t="s">
        <v>3745</v>
      </c>
      <c r="AA383" s="524" t="s">
        <v>3746</v>
      </c>
      <c r="AB383" s="178">
        <v>0.6</v>
      </c>
      <c r="AC383" s="69" t="s">
        <v>118</v>
      </c>
      <c r="AD383" s="524" t="s">
        <v>61</v>
      </c>
      <c r="AE383" s="542">
        <v>1</v>
      </c>
      <c r="AF383" s="59" t="s">
        <v>73</v>
      </c>
      <c r="AG383" s="71" t="s">
        <v>61</v>
      </c>
      <c r="AH383" s="542">
        <v>1</v>
      </c>
      <c r="AI383" s="59" t="s">
        <v>73</v>
      </c>
      <c r="AJ383" s="59" t="s">
        <v>61</v>
      </c>
      <c r="AK383" s="973"/>
      <c r="AL383" s="788"/>
      <c r="AM383" s="788"/>
      <c r="AN383" s="874"/>
      <c r="AO383" s="874"/>
      <c r="AP383" s="1010" t="str">
        <f t="shared" si="26"/>
        <v>Sin iniciar</v>
      </c>
      <c r="AQ383" s="874"/>
      <c r="AR383" s="109"/>
      <c r="AS383" s="725"/>
      <c r="AT383" s="725"/>
      <c r="AU383" s="725"/>
      <c r="AV383" s="725"/>
      <c r="AW383" s="780"/>
      <c r="AX383" s="725"/>
      <c r="AY383" s="745"/>
      <c r="AZ383" s="745"/>
      <c r="BA383" s="745"/>
      <c r="BB383" s="745"/>
      <c r="BD383" s="1143"/>
      <c r="BE383" s="613" t="s">
        <v>3718</v>
      </c>
      <c r="BF383" s="1145"/>
    </row>
    <row r="384" spans="2:58" ht="60.75">
      <c r="B384" s="1133"/>
      <c r="C384" s="699"/>
      <c r="D384" s="699"/>
      <c r="E384" s="935" t="s">
        <v>165</v>
      </c>
      <c r="F384" s="935" t="s">
        <v>59</v>
      </c>
      <c r="G384" s="935"/>
      <c r="H384" s="935" t="s">
        <v>61</v>
      </c>
      <c r="I384" s="935" t="s">
        <v>61</v>
      </c>
      <c r="J384" s="935" t="s">
        <v>761</v>
      </c>
      <c r="K384" s="935" t="s">
        <v>2279</v>
      </c>
      <c r="L384" s="130"/>
      <c r="M384" s="1099"/>
      <c r="N384" s="68" t="s">
        <v>1563</v>
      </c>
      <c r="O384" s="591" t="s">
        <v>3747</v>
      </c>
      <c r="P384" s="90" t="s">
        <v>3748</v>
      </c>
      <c r="Q384" s="67">
        <v>0.7</v>
      </c>
      <c r="R384" s="4">
        <v>44287</v>
      </c>
      <c r="S384" s="4">
        <v>44530</v>
      </c>
      <c r="T384" s="67">
        <v>0</v>
      </c>
      <c r="U384" s="67">
        <v>0.3</v>
      </c>
      <c r="V384" s="67">
        <v>0.6</v>
      </c>
      <c r="W384" s="67">
        <v>1</v>
      </c>
      <c r="X384" s="109"/>
      <c r="Y384" s="178">
        <v>0</v>
      </c>
      <c r="Z384" s="69" t="s">
        <v>86</v>
      </c>
      <c r="AA384" s="534" t="s">
        <v>61</v>
      </c>
      <c r="AB384" s="178">
        <v>0.3</v>
      </c>
      <c r="AC384" s="69" t="s">
        <v>3749</v>
      </c>
      <c r="AD384" s="69" t="s">
        <v>3750</v>
      </c>
      <c r="AE384" s="542">
        <v>0.6</v>
      </c>
      <c r="AF384" s="71" t="s">
        <v>3751</v>
      </c>
      <c r="AG384" s="71" t="s">
        <v>3752</v>
      </c>
      <c r="AH384" s="542">
        <v>1</v>
      </c>
      <c r="AI384" s="71" t="s">
        <v>3753</v>
      </c>
      <c r="AJ384" s="71" t="s">
        <v>3754</v>
      </c>
      <c r="AK384" s="974"/>
      <c r="AL384" s="788"/>
      <c r="AM384" s="788"/>
      <c r="AN384" s="874"/>
      <c r="AO384" s="874"/>
      <c r="AP384" s="1011" t="str">
        <f t="shared" si="26"/>
        <v>Sin iniciar</v>
      </c>
      <c r="AQ384" s="874"/>
      <c r="AR384" s="109"/>
      <c r="AS384" s="725"/>
      <c r="AT384" s="725"/>
      <c r="AU384" s="725"/>
      <c r="AV384" s="725"/>
      <c r="AW384" s="781"/>
      <c r="AX384" s="725"/>
      <c r="AY384" s="745"/>
      <c r="AZ384" s="745"/>
      <c r="BA384" s="745"/>
      <c r="BB384" s="745"/>
      <c r="BD384" s="1143"/>
      <c r="BE384" s="613" t="s">
        <v>3755</v>
      </c>
      <c r="BF384" s="1145"/>
    </row>
    <row r="385" spans="2:58" ht="81">
      <c r="B385" s="1133"/>
      <c r="C385" s="698" t="s">
        <v>3682</v>
      </c>
      <c r="D385" s="698" t="s">
        <v>3756</v>
      </c>
      <c r="E385" s="936" t="s">
        <v>165</v>
      </c>
      <c r="F385" s="936" t="s">
        <v>59</v>
      </c>
      <c r="G385" s="936" t="s">
        <v>3684</v>
      </c>
      <c r="H385" s="936" t="s">
        <v>61</v>
      </c>
      <c r="I385" s="936" t="s">
        <v>61</v>
      </c>
      <c r="J385" s="936" t="s">
        <v>761</v>
      </c>
      <c r="K385" s="936" t="s">
        <v>63</v>
      </c>
      <c r="L385" s="130"/>
      <c r="M385" s="1101" t="s">
        <v>3757</v>
      </c>
      <c r="N385" s="65" t="s">
        <v>416</v>
      </c>
      <c r="O385" s="63" t="s">
        <v>3758</v>
      </c>
      <c r="P385" s="92" t="s">
        <v>3759</v>
      </c>
      <c r="Q385" s="64">
        <v>0.7</v>
      </c>
      <c r="R385" s="2">
        <v>44390</v>
      </c>
      <c r="S385" s="2">
        <v>44498</v>
      </c>
      <c r="T385" s="64">
        <v>0</v>
      </c>
      <c r="U385" s="64">
        <v>0</v>
      </c>
      <c r="V385" s="64">
        <v>0.8</v>
      </c>
      <c r="W385" s="64">
        <v>1</v>
      </c>
      <c r="X385" s="109"/>
      <c r="Y385" s="178">
        <v>0</v>
      </c>
      <c r="Z385" s="66" t="s">
        <v>86</v>
      </c>
      <c r="AA385" s="66" t="s">
        <v>61</v>
      </c>
      <c r="AB385" s="178">
        <v>0</v>
      </c>
      <c r="AC385" s="66" t="s">
        <v>86</v>
      </c>
      <c r="AD385" s="66" t="s">
        <v>61</v>
      </c>
      <c r="AE385" s="542">
        <v>0.8</v>
      </c>
      <c r="AF385" s="70" t="s">
        <v>3760</v>
      </c>
      <c r="AG385" s="70" t="s">
        <v>3761</v>
      </c>
      <c r="AH385" s="542">
        <v>1</v>
      </c>
      <c r="AI385" s="70" t="s">
        <v>3762</v>
      </c>
      <c r="AJ385" s="70" t="s">
        <v>3763</v>
      </c>
      <c r="AK385" s="1022">
        <f t="shared" ref="AK385" si="32">SUMPRODUCT(AH385:AH386,Q385:Q386)</f>
        <v>1</v>
      </c>
      <c r="AL385" s="768" t="s">
        <v>86</v>
      </c>
      <c r="AM385" s="768"/>
      <c r="AN385" s="769" t="s">
        <v>3764</v>
      </c>
      <c r="AO385" s="769" t="s">
        <v>3765</v>
      </c>
      <c r="AP385" s="1003" t="str">
        <f t="shared" si="26"/>
        <v>Terminado</v>
      </c>
      <c r="AQ385" s="769" t="s">
        <v>76</v>
      </c>
      <c r="AR385" s="109"/>
      <c r="AS385" s="734">
        <v>19031668.144969702</v>
      </c>
      <c r="AT385" s="734">
        <v>19031668.144969702</v>
      </c>
      <c r="AU385" s="734"/>
      <c r="AV385" s="734">
        <v>60400780.833333299</v>
      </c>
      <c r="AW385" s="811"/>
      <c r="AX385" s="734">
        <v>60400780.833333299</v>
      </c>
      <c r="AY385" s="747" t="s">
        <v>3694</v>
      </c>
      <c r="AZ385" s="747" t="s">
        <v>3766</v>
      </c>
      <c r="BA385" s="747" t="s">
        <v>3767</v>
      </c>
      <c r="BB385" s="747" t="s">
        <v>3768</v>
      </c>
      <c r="BD385" s="1143" t="s">
        <v>2227</v>
      </c>
      <c r="BE385" s="613" t="s">
        <v>3769</v>
      </c>
      <c r="BF385" s="1145" t="s">
        <v>3770</v>
      </c>
    </row>
    <row r="386" spans="2:58" ht="81">
      <c r="B386" s="1133"/>
      <c r="C386" s="698"/>
      <c r="D386" s="698"/>
      <c r="E386" s="936" t="s">
        <v>165</v>
      </c>
      <c r="F386" s="936" t="s">
        <v>59</v>
      </c>
      <c r="G386" s="936"/>
      <c r="H386" s="936" t="s">
        <v>61</v>
      </c>
      <c r="I386" s="936" t="s">
        <v>61</v>
      </c>
      <c r="J386" s="936" t="s">
        <v>761</v>
      </c>
      <c r="K386" s="936" t="s">
        <v>63</v>
      </c>
      <c r="L386" s="130"/>
      <c r="M386" s="1101"/>
      <c r="N386" s="65" t="s">
        <v>416</v>
      </c>
      <c r="O386" s="63" t="s">
        <v>3771</v>
      </c>
      <c r="P386" s="92" t="s">
        <v>3772</v>
      </c>
      <c r="Q386" s="64">
        <v>0.3</v>
      </c>
      <c r="R386" s="2">
        <v>44501</v>
      </c>
      <c r="S386" s="2">
        <v>44511</v>
      </c>
      <c r="T386" s="64">
        <v>0</v>
      </c>
      <c r="U386" s="64">
        <v>0</v>
      </c>
      <c r="V386" s="64">
        <v>0</v>
      </c>
      <c r="W386" s="64">
        <v>1</v>
      </c>
      <c r="X386" s="109"/>
      <c r="Y386" s="178">
        <v>0</v>
      </c>
      <c r="Z386" s="66" t="s">
        <v>86</v>
      </c>
      <c r="AA386" s="66" t="s">
        <v>61</v>
      </c>
      <c r="AB386" s="178">
        <v>0</v>
      </c>
      <c r="AC386" s="66" t="s">
        <v>86</v>
      </c>
      <c r="AD386" s="66" t="s">
        <v>61</v>
      </c>
      <c r="AE386" s="542">
        <v>0</v>
      </c>
      <c r="AF386" s="66" t="s">
        <v>86</v>
      </c>
      <c r="AG386" s="66" t="s">
        <v>61</v>
      </c>
      <c r="AH386" s="542">
        <v>1</v>
      </c>
      <c r="AI386" s="70" t="s">
        <v>3773</v>
      </c>
      <c r="AJ386" s="70" t="s">
        <v>3774</v>
      </c>
      <c r="AK386" s="1022"/>
      <c r="AL386" s="768"/>
      <c r="AM386" s="768"/>
      <c r="AN386" s="769"/>
      <c r="AO386" s="769"/>
      <c r="AP386" s="1003" t="str">
        <f t="shared" si="26"/>
        <v>Sin iniciar</v>
      </c>
      <c r="AQ386" s="769"/>
      <c r="AR386" s="109"/>
      <c r="AS386" s="734"/>
      <c r="AT386" s="734"/>
      <c r="AU386" s="734"/>
      <c r="AV386" s="734"/>
      <c r="AW386" s="812"/>
      <c r="AX386" s="734"/>
      <c r="AY386" s="747"/>
      <c r="AZ386" s="747"/>
      <c r="BA386" s="747"/>
      <c r="BB386" s="747"/>
      <c r="BD386" s="1143"/>
      <c r="BE386" s="613" t="s">
        <v>3775</v>
      </c>
      <c r="BF386" s="1145"/>
    </row>
    <row r="387" spans="2:58" ht="101.25">
      <c r="B387" s="1133"/>
      <c r="C387" s="699" t="s">
        <v>3682</v>
      </c>
      <c r="D387" s="699" t="s">
        <v>3776</v>
      </c>
      <c r="E387" s="935" t="s">
        <v>165</v>
      </c>
      <c r="F387" s="935" t="s">
        <v>59</v>
      </c>
      <c r="G387" s="935" t="s">
        <v>3732</v>
      </c>
      <c r="H387" s="935" t="s">
        <v>61</v>
      </c>
      <c r="I387" s="935" t="s">
        <v>61</v>
      </c>
      <c r="J387" s="935" t="s">
        <v>761</v>
      </c>
      <c r="K387" s="935" t="s">
        <v>139</v>
      </c>
      <c r="L387" s="130"/>
      <c r="M387" s="1099" t="s">
        <v>3777</v>
      </c>
      <c r="N387" s="68" t="s">
        <v>416</v>
      </c>
      <c r="O387" s="591" t="s">
        <v>3778</v>
      </c>
      <c r="P387" s="90" t="s">
        <v>3779</v>
      </c>
      <c r="Q387" s="67">
        <v>0.2</v>
      </c>
      <c r="R387" s="4">
        <v>44287</v>
      </c>
      <c r="S387" s="4">
        <v>44377</v>
      </c>
      <c r="T387" s="67">
        <v>0</v>
      </c>
      <c r="U387" s="67">
        <v>1</v>
      </c>
      <c r="V387" s="67">
        <v>1</v>
      </c>
      <c r="W387" s="67">
        <v>1</v>
      </c>
      <c r="X387" s="109"/>
      <c r="Y387" s="178">
        <v>0</v>
      </c>
      <c r="Z387" s="69" t="s">
        <v>86</v>
      </c>
      <c r="AA387" s="534" t="s">
        <v>61</v>
      </c>
      <c r="AB387" s="178">
        <v>1</v>
      </c>
      <c r="AC387" s="69" t="s">
        <v>3780</v>
      </c>
      <c r="AD387" s="69" t="s">
        <v>3781</v>
      </c>
      <c r="AE387" s="542">
        <v>1</v>
      </c>
      <c r="AF387" s="71" t="s">
        <v>3782</v>
      </c>
      <c r="AG387" s="71" t="s">
        <v>3783</v>
      </c>
      <c r="AH387" s="542">
        <v>1</v>
      </c>
      <c r="AI387" s="71" t="s">
        <v>3782</v>
      </c>
      <c r="AJ387" s="71" t="s">
        <v>3784</v>
      </c>
      <c r="AK387" s="972">
        <f>SUMPRODUCT(AH387:AH389,Q387:Q389)</f>
        <v>1</v>
      </c>
      <c r="AL387" s="788" t="s">
        <v>86</v>
      </c>
      <c r="AM387" s="788" t="s">
        <v>3785</v>
      </c>
      <c r="AN387" s="874" t="s">
        <v>3786</v>
      </c>
      <c r="AO387" s="874" t="s">
        <v>3787</v>
      </c>
      <c r="AP387" s="1009" t="str">
        <f t="shared" si="26"/>
        <v>Terminado</v>
      </c>
      <c r="AQ387" s="874" t="s">
        <v>76</v>
      </c>
      <c r="AR387" s="109"/>
      <c r="AS387" s="725">
        <v>73965126.760969698</v>
      </c>
      <c r="AT387" s="725">
        <v>73965126.760969698</v>
      </c>
      <c r="AU387" s="725"/>
      <c r="AV387" s="725">
        <v>57766666.666666701</v>
      </c>
      <c r="AW387" s="779"/>
      <c r="AX387" s="725">
        <v>57766666.666666701</v>
      </c>
      <c r="AY387" s="745" t="s">
        <v>3694</v>
      </c>
      <c r="AZ387" s="745" t="s">
        <v>3788</v>
      </c>
      <c r="BA387" s="745" t="s">
        <v>3789</v>
      </c>
      <c r="BB387" s="745" t="s">
        <v>3790</v>
      </c>
      <c r="BD387" s="1143" t="s">
        <v>2227</v>
      </c>
      <c r="BE387" s="613" t="s">
        <v>3718</v>
      </c>
      <c r="BF387" s="1145" t="s">
        <v>3791</v>
      </c>
    </row>
    <row r="388" spans="2:58" ht="81">
      <c r="B388" s="1133"/>
      <c r="C388" s="699"/>
      <c r="D388" s="699"/>
      <c r="E388" s="935" t="s">
        <v>165</v>
      </c>
      <c r="F388" s="935" t="s">
        <v>59</v>
      </c>
      <c r="G388" s="935"/>
      <c r="H388" s="935" t="s">
        <v>61</v>
      </c>
      <c r="I388" s="935" t="s">
        <v>61</v>
      </c>
      <c r="J388" s="935" t="s">
        <v>761</v>
      </c>
      <c r="K388" s="935" t="s">
        <v>139</v>
      </c>
      <c r="L388" s="130"/>
      <c r="M388" s="1099"/>
      <c r="N388" s="68" t="s">
        <v>416</v>
      </c>
      <c r="O388" s="591" t="s">
        <v>3792</v>
      </c>
      <c r="P388" s="90" t="s">
        <v>3793</v>
      </c>
      <c r="Q388" s="67">
        <v>0.3</v>
      </c>
      <c r="R388" s="4">
        <v>44378</v>
      </c>
      <c r="S388" s="4">
        <v>44498</v>
      </c>
      <c r="T388" s="67">
        <v>0</v>
      </c>
      <c r="U388" s="67">
        <v>0</v>
      </c>
      <c r="V388" s="67">
        <v>0.8</v>
      </c>
      <c r="W388" s="67">
        <v>1</v>
      </c>
      <c r="X388" s="109"/>
      <c r="Y388" s="178">
        <v>0</v>
      </c>
      <c r="Z388" s="69" t="s">
        <v>86</v>
      </c>
      <c r="AA388" s="534" t="s">
        <v>61</v>
      </c>
      <c r="AB388" s="178">
        <v>0</v>
      </c>
      <c r="AC388" s="524" t="s">
        <v>86</v>
      </c>
      <c r="AD388" s="524" t="s">
        <v>61</v>
      </c>
      <c r="AE388" s="542">
        <v>0.8</v>
      </c>
      <c r="AF388" s="71" t="s">
        <v>3794</v>
      </c>
      <c r="AG388" s="71" t="s">
        <v>3795</v>
      </c>
      <c r="AH388" s="542">
        <v>1</v>
      </c>
      <c r="AI388" s="71" t="s">
        <v>3796</v>
      </c>
      <c r="AJ388" s="71" t="s">
        <v>3797</v>
      </c>
      <c r="AK388" s="973"/>
      <c r="AL388" s="788"/>
      <c r="AM388" s="788"/>
      <c r="AN388" s="874"/>
      <c r="AO388" s="874"/>
      <c r="AP388" s="1010" t="str">
        <f t="shared" si="26"/>
        <v>Sin iniciar</v>
      </c>
      <c r="AQ388" s="874"/>
      <c r="AR388" s="109"/>
      <c r="AS388" s="725"/>
      <c r="AT388" s="725"/>
      <c r="AU388" s="725"/>
      <c r="AV388" s="725"/>
      <c r="AW388" s="780"/>
      <c r="AX388" s="725"/>
      <c r="AY388" s="745"/>
      <c r="AZ388" s="745"/>
      <c r="BA388" s="745"/>
      <c r="BB388" s="745"/>
      <c r="BD388" s="1143"/>
      <c r="BE388" s="613" t="s">
        <v>3798</v>
      </c>
      <c r="BF388" s="1145"/>
    </row>
    <row r="389" spans="2:58" ht="141.75">
      <c r="B389" s="1133"/>
      <c r="C389" s="699"/>
      <c r="D389" s="699"/>
      <c r="E389" s="935" t="s">
        <v>165</v>
      </c>
      <c r="F389" s="935" t="s">
        <v>59</v>
      </c>
      <c r="G389" s="935"/>
      <c r="H389" s="935" t="s">
        <v>61</v>
      </c>
      <c r="I389" s="935" t="s">
        <v>61</v>
      </c>
      <c r="J389" s="935" t="s">
        <v>761</v>
      </c>
      <c r="K389" s="935" t="s">
        <v>139</v>
      </c>
      <c r="L389" s="130"/>
      <c r="M389" s="1099"/>
      <c r="N389" s="68" t="s">
        <v>416</v>
      </c>
      <c r="O389" s="591" t="s">
        <v>3799</v>
      </c>
      <c r="P389" s="90" t="s">
        <v>3800</v>
      </c>
      <c r="Q389" s="67">
        <v>0.5</v>
      </c>
      <c r="R389" s="4">
        <v>44378</v>
      </c>
      <c r="S389" s="4">
        <v>44557</v>
      </c>
      <c r="T389" s="67">
        <v>0</v>
      </c>
      <c r="U389" s="67">
        <v>0</v>
      </c>
      <c r="V389" s="67">
        <v>0.4</v>
      </c>
      <c r="W389" s="67">
        <v>1</v>
      </c>
      <c r="X389" s="109"/>
      <c r="Y389" s="178">
        <v>0</v>
      </c>
      <c r="Z389" s="69" t="s">
        <v>86</v>
      </c>
      <c r="AA389" s="534" t="s">
        <v>61</v>
      </c>
      <c r="AB389" s="178">
        <v>0</v>
      </c>
      <c r="AC389" s="524" t="s">
        <v>86</v>
      </c>
      <c r="AD389" s="524" t="s">
        <v>61</v>
      </c>
      <c r="AE389" s="542">
        <v>0.4</v>
      </c>
      <c r="AF389" s="71" t="s">
        <v>3801</v>
      </c>
      <c r="AG389" s="71" t="s">
        <v>3802</v>
      </c>
      <c r="AH389" s="542">
        <v>1</v>
      </c>
      <c r="AI389" s="71" t="s">
        <v>3803</v>
      </c>
      <c r="AJ389" s="71" t="s">
        <v>3804</v>
      </c>
      <c r="AK389" s="974"/>
      <c r="AL389" s="788"/>
      <c r="AM389" s="788"/>
      <c r="AN389" s="874"/>
      <c r="AO389" s="874"/>
      <c r="AP389" s="1011" t="str">
        <f t="shared" si="26"/>
        <v>Sin iniciar</v>
      </c>
      <c r="AQ389" s="874"/>
      <c r="AR389" s="109"/>
      <c r="AS389" s="725"/>
      <c r="AT389" s="725"/>
      <c r="AU389" s="725"/>
      <c r="AV389" s="725"/>
      <c r="AW389" s="781"/>
      <c r="AX389" s="725"/>
      <c r="AY389" s="745"/>
      <c r="AZ389" s="745"/>
      <c r="BA389" s="745"/>
      <c r="BB389" s="745"/>
      <c r="BD389" s="1143"/>
      <c r="BE389" s="613" t="s">
        <v>3805</v>
      </c>
      <c r="BF389" s="1145"/>
    </row>
    <row r="390" spans="2:58" ht="40.5">
      <c r="B390" s="1133"/>
      <c r="C390" s="698" t="s">
        <v>3682</v>
      </c>
      <c r="D390" s="698" t="s">
        <v>3806</v>
      </c>
      <c r="E390" s="936" t="s">
        <v>165</v>
      </c>
      <c r="F390" s="936" t="s">
        <v>59</v>
      </c>
      <c r="G390" s="936" t="s">
        <v>3732</v>
      </c>
      <c r="H390" s="936" t="s">
        <v>61</v>
      </c>
      <c r="I390" s="936" t="s">
        <v>61</v>
      </c>
      <c r="J390" s="936" t="s">
        <v>761</v>
      </c>
      <c r="K390" s="936" t="s">
        <v>2279</v>
      </c>
      <c r="L390" s="130"/>
      <c r="M390" s="1101" t="s">
        <v>3807</v>
      </c>
      <c r="N390" s="65" t="s">
        <v>1563</v>
      </c>
      <c r="O390" s="63" t="s">
        <v>3808</v>
      </c>
      <c r="P390" s="92" t="s">
        <v>3735</v>
      </c>
      <c r="Q390" s="64">
        <v>0.1</v>
      </c>
      <c r="R390" s="2">
        <v>44242</v>
      </c>
      <c r="S390" s="2">
        <v>44260</v>
      </c>
      <c r="T390" s="64">
        <v>1</v>
      </c>
      <c r="U390" s="64">
        <v>1</v>
      </c>
      <c r="V390" s="64">
        <v>1</v>
      </c>
      <c r="W390" s="64">
        <v>1</v>
      </c>
      <c r="X390" s="109"/>
      <c r="Y390" s="178">
        <v>1</v>
      </c>
      <c r="Z390" s="66" t="s">
        <v>3809</v>
      </c>
      <c r="AA390" s="66" t="s">
        <v>3810</v>
      </c>
      <c r="AB390" s="178">
        <v>1</v>
      </c>
      <c r="AC390" s="70" t="s">
        <v>73</v>
      </c>
      <c r="AD390" s="70" t="s">
        <v>61</v>
      </c>
      <c r="AE390" s="542">
        <v>1</v>
      </c>
      <c r="AF390" s="70" t="s">
        <v>73</v>
      </c>
      <c r="AG390" s="70" t="s">
        <v>61</v>
      </c>
      <c r="AH390" s="542">
        <v>1</v>
      </c>
      <c r="AI390" s="66" t="s">
        <v>73</v>
      </c>
      <c r="AJ390" s="66" t="s">
        <v>61</v>
      </c>
      <c r="AK390" s="972">
        <f>SUMPRODUCT(AH390:AH392,Q390:Q392)</f>
        <v>1</v>
      </c>
      <c r="AL390" s="768" t="s">
        <v>3811</v>
      </c>
      <c r="AM390" s="768" t="s">
        <v>3812</v>
      </c>
      <c r="AN390" s="769" t="s">
        <v>3813</v>
      </c>
      <c r="AO390" s="769" t="s">
        <v>3814</v>
      </c>
      <c r="AP390" s="1009" t="str">
        <f t="shared" si="26"/>
        <v>Terminado</v>
      </c>
      <c r="AQ390" s="769" t="s">
        <v>76</v>
      </c>
      <c r="AR390" s="109"/>
      <c r="AS390" s="734">
        <v>59437947.628969699</v>
      </c>
      <c r="AT390" s="734">
        <v>59437947.628969699</v>
      </c>
      <c r="AU390" s="734"/>
      <c r="AV390" s="734">
        <v>0</v>
      </c>
      <c r="AW390" s="811"/>
      <c r="AX390" s="734">
        <v>0</v>
      </c>
      <c r="AY390" s="747"/>
      <c r="AZ390" s="747"/>
      <c r="BA390" s="747"/>
      <c r="BB390" s="747"/>
      <c r="BD390" s="1143" t="s">
        <v>2227</v>
      </c>
      <c r="BE390" s="613" t="s">
        <v>3718</v>
      </c>
      <c r="BF390" s="1145" t="s">
        <v>3815</v>
      </c>
    </row>
    <row r="391" spans="2:58" ht="60.75">
      <c r="B391" s="1133"/>
      <c r="C391" s="698"/>
      <c r="D391" s="698"/>
      <c r="E391" s="936" t="s">
        <v>165</v>
      </c>
      <c r="F391" s="936" t="s">
        <v>59</v>
      </c>
      <c r="G391" s="936"/>
      <c r="H391" s="936" t="s">
        <v>61</v>
      </c>
      <c r="I391" s="936" t="s">
        <v>61</v>
      </c>
      <c r="J391" s="936" t="s">
        <v>761</v>
      </c>
      <c r="K391" s="936" t="s">
        <v>2279</v>
      </c>
      <c r="L391" s="130"/>
      <c r="M391" s="1101"/>
      <c r="N391" s="65" t="s">
        <v>1563</v>
      </c>
      <c r="O391" s="63" t="s">
        <v>3816</v>
      </c>
      <c r="P391" s="92" t="s">
        <v>3744</v>
      </c>
      <c r="Q391" s="64">
        <v>0.3</v>
      </c>
      <c r="R391" s="2">
        <v>44256</v>
      </c>
      <c r="S391" s="2">
        <v>44377</v>
      </c>
      <c r="T391" s="64">
        <v>0.2</v>
      </c>
      <c r="U391" s="64">
        <v>1</v>
      </c>
      <c r="V391" s="64">
        <v>1</v>
      </c>
      <c r="W391" s="64">
        <v>1</v>
      </c>
      <c r="X391" s="109"/>
      <c r="Y391" s="178">
        <v>0.2</v>
      </c>
      <c r="Z391" s="66" t="s">
        <v>3817</v>
      </c>
      <c r="AA391" s="66" t="s">
        <v>3818</v>
      </c>
      <c r="AB391" s="178">
        <v>1</v>
      </c>
      <c r="AC391" s="66" t="s">
        <v>3819</v>
      </c>
      <c r="AD391" s="66" t="s">
        <v>3820</v>
      </c>
      <c r="AE391" s="542">
        <v>1</v>
      </c>
      <c r="AF391" s="70" t="s">
        <v>73</v>
      </c>
      <c r="AG391" s="70" t="s">
        <v>61</v>
      </c>
      <c r="AH391" s="542">
        <v>1</v>
      </c>
      <c r="AI391" s="66" t="s">
        <v>73</v>
      </c>
      <c r="AJ391" s="66" t="s">
        <v>61</v>
      </c>
      <c r="AK391" s="973"/>
      <c r="AL391" s="768"/>
      <c r="AM391" s="768"/>
      <c r="AN391" s="769"/>
      <c r="AO391" s="769"/>
      <c r="AP391" s="1010" t="str">
        <f t="shared" si="26"/>
        <v>Sin iniciar</v>
      </c>
      <c r="AQ391" s="769"/>
      <c r="AR391" s="109"/>
      <c r="AS391" s="734"/>
      <c r="AT391" s="734"/>
      <c r="AU391" s="734"/>
      <c r="AV391" s="734"/>
      <c r="AW391" s="851"/>
      <c r="AX391" s="734"/>
      <c r="AY391" s="747"/>
      <c r="AZ391" s="747"/>
      <c r="BA391" s="747"/>
      <c r="BB391" s="747"/>
      <c r="BD391" s="1143"/>
      <c r="BE391" s="613" t="s">
        <v>3718</v>
      </c>
      <c r="BF391" s="1145"/>
    </row>
    <row r="392" spans="2:58" ht="101.25">
      <c r="B392" s="1133"/>
      <c r="C392" s="698"/>
      <c r="D392" s="698"/>
      <c r="E392" s="936" t="s">
        <v>165</v>
      </c>
      <c r="F392" s="936" t="s">
        <v>59</v>
      </c>
      <c r="G392" s="936"/>
      <c r="H392" s="936" t="s">
        <v>61</v>
      </c>
      <c r="I392" s="936" t="s">
        <v>61</v>
      </c>
      <c r="J392" s="936" t="s">
        <v>761</v>
      </c>
      <c r="K392" s="936" t="s">
        <v>2279</v>
      </c>
      <c r="L392" s="130"/>
      <c r="M392" s="1101"/>
      <c r="N392" s="65" t="s">
        <v>1563</v>
      </c>
      <c r="O392" s="63" t="s">
        <v>3821</v>
      </c>
      <c r="P392" s="92" t="s">
        <v>3822</v>
      </c>
      <c r="Q392" s="64">
        <v>0.6</v>
      </c>
      <c r="R392" s="2">
        <v>44287</v>
      </c>
      <c r="S392" s="2">
        <v>44545</v>
      </c>
      <c r="T392" s="64">
        <v>0</v>
      </c>
      <c r="U392" s="64">
        <v>0.2</v>
      </c>
      <c r="V392" s="64">
        <v>0.4</v>
      </c>
      <c r="W392" s="64">
        <v>1</v>
      </c>
      <c r="X392" s="109"/>
      <c r="Y392" s="178">
        <v>0</v>
      </c>
      <c r="Z392" s="66" t="s">
        <v>86</v>
      </c>
      <c r="AA392" s="66" t="s">
        <v>61</v>
      </c>
      <c r="AB392" s="178">
        <v>0.2</v>
      </c>
      <c r="AC392" s="66" t="s">
        <v>3823</v>
      </c>
      <c r="AD392" s="66" t="s">
        <v>3824</v>
      </c>
      <c r="AE392" s="542">
        <v>0.4</v>
      </c>
      <c r="AF392" s="70" t="s">
        <v>3825</v>
      </c>
      <c r="AG392" s="70" t="s">
        <v>3826</v>
      </c>
      <c r="AH392" s="542">
        <v>1</v>
      </c>
      <c r="AI392" s="70" t="s">
        <v>3827</v>
      </c>
      <c r="AJ392" s="206" t="s">
        <v>3828</v>
      </c>
      <c r="AK392" s="974"/>
      <c r="AL392" s="768"/>
      <c r="AM392" s="768"/>
      <c r="AN392" s="769"/>
      <c r="AO392" s="769"/>
      <c r="AP392" s="1011" t="str">
        <f t="shared" si="26"/>
        <v>Sin iniciar</v>
      </c>
      <c r="AQ392" s="769"/>
      <c r="AR392" s="109"/>
      <c r="AS392" s="734"/>
      <c r="AT392" s="734"/>
      <c r="AU392" s="734"/>
      <c r="AV392" s="734"/>
      <c r="AW392" s="812"/>
      <c r="AX392" s="734"/>
      <c r="AY392" s="747"/>
      <c r="AZ392" s="747"/>
      <c r="BA392" s="747"/>
      <c r="BB392" s="747"/>
      <c r="BD392" s="1143"/>
      <c r="BE392" s="613" t="s">
        <v>3829</v>
      </c>
      <c r="BF392" s="1145"/>
    </row>
    <row r="393" spans="2:58" ht="40.5">
      <c r="B393" s="1133"/>
      <c r="C393" s="699" t="s">
        <v>3682</v>
      </c>
      <c r="D393" s="699" t="s">
        <v>3830</v>
      </c>
      <c r="E393" s="935" t="s">
        <v>165</v>
      </c>
      <c r="F393" s="935" t="s">
        <v>59</v>
      </c>
      <c r="G393" s="935" t="s">
        <v>3732</v>
      </c>
      <c r="H393" s="935" t="s">
        <v>61</v>
      </c>
      <c r="I393" s="935" t="s">
        <v>61</v>
      </c>
      <c r="J393" s="935" t="s">
        <v>761</v>
      </c>
      <c r="K393" s="935" t="s">
        <v>2279</v>
      </c>
      <c r="L393" s="130"/>
      <c r="M393" s="1099" t="s">
        <v>3831</v>
      </c>
      <c r="N393" s="68" t="s">
        <v>3832</v>
      </c>
      <c r="O393" s="591" t="s">
        <v>3833</v>
      </c>
      <c r="P393" s="90" t="s">
        <v>3834</v>
      </c>
      <c r="Q393" s="67">
        <v>0.1</v>
      </c>
      <c r="R393" s="4">
        <v>44242</v>
      </c>
      <c r="S393" s="4">
        <v>44285</v>
      </c>
      <c r="T393" s="67">
        <v>1</v>
      </c>
      <c r="U393" s="67">
        <v>1</v>
      </c>
      <c r="V393" s="67">
        <v>1</v>
      </c>
      <c r="W393" s="67">
        <v>1</v>
      </c>
      <c r="X393" s="109"/>
      <c r="Y393" s="178">
        <v>1</v>
      </c>
      <c r="Z393" s="69" t="s">
        <v>3835</v>
      </c>
      <c r="AA393" s="69" t="s">
        <v>3836</v>
      </c>
      <c r="AB393" s="178">
        <v>1</v>
      </c>
      <c r="AC393" s="69" t="s">
        <v>73</v>
      </c>
      <c r="AD393" s="69" t="s">
        <v>61</v>
      </c>
      <c r="AE393" s="542">
        <v>1</v>
      </c>
      <c r="AF393" s="71" t="s">
        <v>73</v>
      </c>
      <c r="AG393" s="71" t="s">
        <v>61</v>
      </c>
      <c r="AH393" s="542">
        <v>1</v>
      </c>
      <c r="AI393" s="59" t="s">
        <v>73</v>
      </c>
      <c r="AJ393" s="59" t="s">
        <v>61</v>
      </c>
      <c r="AK393" s="972">
        <f>SUMPRODUCT(AH393:AH395,Q393:Q395)</f>
        <v>1</v>
      </c>
      <c r="AL393" s="788" t="s">
        <v>3837</v>
      </c>
      <c r="AM393" s="788" t="s">
        <v>3838</v>
      </c>
      <c r="AN393" s="874" t="s">
        <v>3839</v>
      </c>
      <c r="AO393" s="874" t="s">
        <v>3840</v>
      </c>
      <c r="AP393" s="1009" t="str">
        <f t="shared" si="26"/>
        <v>Terminado</v>
      </c>
      <c r="AQ393" s="874" t="s">
        <v>76</v>
      </c>
      <c r="AR393" s="109"/>
      <c r="AS393" s="725">
        <v>52878109.108969703</v>
      </c>
      <c r="AT393" s="725">
        <v>52878109.108969703</v>
      </c>
      <c r="AU393" s="725"/>
      <c r="AV393" s="725">
        <v>51063075</v>
      </c>
      <c r="AW393" s="779"/>
      <c r="AX393" s="725">
        <v>51063075</v>
      </c>
      <c r="AY393" s="745" t="s">
        <v>3694</v>
      </c>
      <c r="AZ393" s="745" t="s">
        <v>3841</v>
      </c>
      <c r="BA393" s="745" t="s">
        <v>3842</v>
      </c>
      <c r="BB393" s="745" t="s">
        <v>3843</v>
      </c>
      <c r="BD393" s="1143" t="s">
        <v>2227</v>
      </c>
      <c r="BE393" s="613" t="s">
        <v>3718</v>
      </c>
      <c r="BF393" s="1145" t="s">
        <v>3844</v>
      </c>
    </row>
    <row r="394" spans="2:58" ht="40.5">
      <c r="B394" s="1133"/>
      <c r="C394" s="699"/>
      <c r="D394" s="699"/>
      <c r="E394" s="935" t="s">
        <v>165</v>
      </c>
      <c r="F394" s="935" t="s">
        <v>59</v>
      </c>
      <c r="G394" s="935"/>
      <c r="H394" s="935" t="s">
        <v>61</v>
      </c>
      <c r="I394" s="935" t="s">
        <v>61</v>
      </c>
      <c r="J394" s="935" t="s">
        <v>761</v>
      </c>
      <c r="K394" s="935" t="s">
        <v>2279</v>
      </c>
      <c r="L394" s="130"/>
      <c r="M394" s="1099"/>
      <c r="N394" s="68" t="s">
        <v>3832</v>
      </c>
      <c r="O394" s="591" t="s">
        <v>3845</v>
      </c>
      <c r="P394" s="90" t="s">
        <v>3744</v>
      </c>
      <c r="Q394" s="67">
        <v>0.1</v>
      </c>
      <c r="R394" s="4">
        <v>44287</v>
      </c>
      <c r="S394" s="4">
        <v>44377</v>
      </c>
      <c r="T394" s="67">
        <v>0</v>
      </c>
      <c r="U394" s="67">
        <v>1</v>
      </c>
      <c r="V394" s="67">
        <v>1</v>
      </c>
      <c r="W394" s="67">
        <v>1</v>
      </c>
      <c r="X394" s="109"/>
      <c r="Y394" s="178">
        <v>0</v>
      </c>
      <c r="Z394" s="69" t="s">
        <v>86</v>
      </c>
      <c r="AA394" s="534" t="s">
        <v>61</v>
      </c>
      <c r="AB394" s="178">
        <v>1</v>
      </c>
      <c r="AC394" s="69" t="s">
        <v>3846</v>
      </c>
      <c r="AD394" s="69" t="s">
        <v>3847</v>
      </c>
      <c r="AE394" s="542">
        <v>1</v>
      </c>
      <c r="AF394" s="71" t="s">
        <v>73</v>
      </c>
      <c r="AG394" s="71" t="s">
        <v>61</v>
      </c>
      <c r="AH394" s="542">
        <v>1</v>
      </c>
      <c r="AI394" s="59" t="s">
        <v>73</v>
      </c>
      <c r="AJ394" s="59" t="s">
        <v>61</v>
      </c>
      <c r="AK394" s="973"/>
      <c r="AL394" s="788"/>
      <c r="AM394" s="788"/>
      <c r="AN394" s="874"/>
      <c r="AO394" s="874"/>
      <c r="AP394" s="1010" t="str">
        <f t="shared" si="26"/>
        <v>Sin iniciar</v>
      </c>
      <c r="AQ394" s="874"/>
      <c r="AR394" s="109"/>
      <c r="AS394" s="725"/>
      <c r="AT394" s="725"/>
      <c r="AU394" s="725"/>
      <c r="AV394" s="725"/>
      <c r="AW394" s="780"/>
      <c r="AX394" s="725"/>
      <c r="AY394" s="745"/>
      <c r="AZ394" s="745"/>
      <c r="BA394" s="745"/>
      <c r="BB394" s="745"/>
      <c r="BD394" s="1143"/>
      <c r="BE394" s="613" t="s">
        <v>3718</v>
      </c>
      <c r="BF394" s="1145"/>
    </row>
    <row r="395" spans="2:58" ht="81">
      <c r="B395" s="1133"/>
      <c r="C395" s="699"/>
      <c r="D395" s="699"/>
      <c r="E395" s="935" t="s">
        <v>165</v>
      </c>
      <c r="F395" s="935" t="s">
        <v>59</v>
      </c>
      <c r="G395" s="935"/>
      <c r="H395" s="935" t="s">
        <v>61</v>
      </c>
      <c r="I395" s="935" t="s">
        <v>61</v>
      </c>
      <c r="J395" s="935" t="s">
        <v>761</v>
      </c>
      <c r="K395" s="935" t="s">
        <v>2279</v>
      </c>
      <c r="L395" s="130"/>
      <c r="M395" s="1099"/>
      <c r="N395" s="68" t="s">
        <v>3832</v>
      </c>
      <c r="O395" s="591" t="s">
        <v>3848</v>
      </c>
      <c r="P395" s="90" t="s">
        <v>3849</v>
      </c>
      <c r="Q395" s="67">
        <v>0.8</v>
      </c>
      <c r="R395" s="4">
        <v>44287</v>
      </c>
      <c r="S395" s="4">
        <v>44545</v>
      </c>
      <c r="T395" s="67">
        <v>0</v>
      </c>
      <c r="U395" s="67">
        <v>0.4</v>
      </c>
      <c r="V395" s="67">
        <v>0.8</v>
      </c>
      <c r="W395" s="67">
        <v>1</v>
      </c>
      <c r="X395" s="109"/>
      <c r="Y395" s="178">
        <v>0</v>
      </c>
      <c r="Z395" s="69" t="s">
        <v>86</v>
      </c>
      <c r="AA395" s="534" t="s">
        <v>61</v>
      </c>
      <c r="AB395" s="178">
        <v>0.4</v>
      </c>
      <c r="AC395" s="69" t="s">
        <v>3850</v>
      </c>
      <c r="AD395" s="69" t="s">
        <v>3851</v>
      </c>
      <c r="AE395" s="542">
        <v>0.8</v>
      </c>
      <c r="AF395" s="71" t="s">
        <v>3852</v>
      </c>
      <c r="AG395" s="71" t="s">
        <v>3851</v>
      </c>
      <c r="AH395" s="542">
        <v>1</v>
      </c>
      <c r="AI395" s="71" t="s">
        <v>3853</v>
      </c>
      <c r="AJ395" s="207" t="s">
        <v>3854</v>
      </c>
      <c r="AK395" s="974"/>
      <c r="AL395" s="788"/>
      <c r="AM395" s="788"/>
      <c r="AN395" s="874"/>
      <c r="AO395" s="874"/>
      <c r="AP395" s="1011" t="str">
        <f t="shared" si="26"/>
        <v>Sin iniciar</v>
      </c>
      <c r="AQ395" s="874"/>
      <c r="AR395" s="109"/>
      <c r="AS395" s="725"/>
      <c r="AT395" s="725"/>
      <c r="AU395" s="725"/>
      <c r="AV395" s="725"/>
      <c r="AW395" s="781"/>
      <c r="AX395" s="725"/>
      <c r="AY395" s="745"/>
      <c r="AZ395" s="745"/>
      <c r="BA395" s="745"/>
      <c r="BB395" s="745"/>
      <c r="BD395" s="1143"/>
      <c r="BE395" s="613" t="s">
        <v>3855</v>
      </c>
      <c r="BF395" s="1145"/>
    </row>
    <row r="396" spans="2:58" ht="40.5">
      <c r="B396" s="1133"/>
      <c r="C396" s="698" t="s">
        <v>3682</v>
      </c>
      <c r="D396" s="698" t="s">
        <v>3856</v>
      </c>
      <c r="E396" s="936" t="s">
        <v>165</v>
      </c>
      <c r="F396" s="936" t="s">
        <v>59</v>
      </c>
      <c r="G396" s="936" t="s">
        <v>3732</v>
      </c>
      <c r="H396" s="936" t="s">
        <v>61</v>
      </c>
      <c r="I396" s="936" t="s">
        <v>61</v>
      </c>
      <c r="J396" s="936" t="s">
        <v>761</v>
      </c>
      <c r="K396" s="936" t="s">
        <v>2279</v>
      </c>
      <c r="L396" s="130"/>
      <c r="M396" s="1101" t="s">
        <v>3857</v>
      </c>
      <c r="N396" s="65" t="s">
        <v>1563</v>
      </c>
      <c r="O396" s="63" t="s">
        <v>3858</v>
      </c>
      <c r="P396" s="92" t="s">
        <v>3735</v>
      </c>
      <c r="Q396" s="64">
        <v>0.1</v>
      </c>
      <c r="R396" s="2">
        <v>44200</v>
      </c>
      <c r="S396" s="2">
        <v>44225</v>
      </c>
      <c r="T396" s="64">
        <v>1</v>
      </c>
      <c r="U396" s="64">
        <v>1</v>
      </c>
      <c r="V396" s="64">
        <v>1</v>
      </c>
      <c r="W396" s="64">
        <v>1</v>
      </c>
      <c r="X396" s="109"/>
      <c r="Y396" s="178">
        <v>1</v>
      </c>
      <c r="Z396" s="66" t="s">
        <v>3859</v>
      </c>
      <c r="AA396" s="66" t="s">
        <v>3860</v>
      </c>
      <c r="AB396" s="178">
        <v>1</v>
      </c>
      <c r="AC396" s="70" t="s">
        <v>73</v>
      </c>
      <c r="AD396" s="70" t="s">
        <v>61</v>
      </c>
      <c r="AE396" s="542">
        <v>1</v>
      </c>
      <c r="AF396" s="70" t="s">
        <v>73</v>
      </c>
      <c r="AG396" s="70" t="s">
        <v>61</v>
      </c>
      <c r="AH396" s="542">
        <v>1</v>
      </c>
      <c r="AI396" s="66" t="s">
        <v>73</v>
      </c>
      <c r="AJ396" s="66" t="s">
        <v>61</v>
      </c>
      <c r="AK396" s="972">
        <f>SUMPRODUCT(AH396:AH398,Q396:Q398)</f>
        <v>1</v>
      </c>
      <c r="AL396" s="768" t="s">
        <v>3861</v>
      </c>
      <c r="AM396" s="768" t="s">
        <v>3862</v>
      </c>
      <c r="AN396" s="769" t="s">
        <v>3863</v>
      </c>
      <c r="AO396" s="769" t="s">
        <v>3864</v>
      </c>
      <c r="AP396" s="1009" t="str">
        <f t="shared" si="26"/>
        <v>Terminado</v>
      </c>
      <c r="AQ396" s="769" t="s">
        <v>76</v>
      </c>
      <c r="AR396" s="109"/>
      <c r="AS396" s="734">
        <v>62153443.108969703</v>
      </c>
      <c r="AT396" s="734">
        <v>62153443.108969703</v>
      </c>
      <c r="AU396" s="734"/>
      <c r="AV396" s="734">
        <v>0</v>
      </c>
      <c r="AW396" s="811"/>
      <c r="AX396" s="734">
        <v>0</v>
      </c>
      <c r="AY396" s="747"/>
      <c r="AZ396" s="747"/>
      <c r="BA396" s="747"/>
      <c r="BB396" s="747"/>
      <c r="BD396" s="1143" t="s">
        <v>2227</v>
      </c>
      <c r="BE396" s="613" t="s">
        <v>3718</v>
      </c>
      <c r="BF396" s="1145" t="s">
        <v>3865</v>
      </c>
    </row>
    <row r="397" spans="2:58" ht="121.5">
      <c r="B397" s="1133"/>
      <c r="C397" s="698"/>
      <c r="D397" s="698"/>
      <c r="E397" s="936" t="s">
        <v>165</v>
      </c>
      <c r="F397" s="936" t="s">
        <v>59</v>
      </c>
      <c r="G397" s="936"/>
      <c r="H397" s="936" t="s">
        <v>61</v>
      </c>
      <c r="I397" s="936" t="s">
        <v>61</v>
      </c>
      <c r="J397" s="936" t="s">
        <v>761</v>
      </c>
      <c r="K397" s="936" t="s">
        <v>2279</v>
      </c>
      <c r="L397" s="130"/>
      <c r="M397" s="1101"/>
      <c r="N397" s="65" t="s">
        <v>1563</v>
      </c>
      <c r="O397" s="63" t="s">
        <v>3866</v>
      </c>
      <c r="P397" s="92" t="s">
        <v>3867</v>
      </c>
      <c r="Q397" s="64">
        <v>0.3</v>
      </c>
      <c r="R397" s="2">
        <v>44208</v>
      </c>
      <c r="S397" s="2">
        <v>44386</v>
      </c>
      <c r="T397" s="64">
        <v>0.5</v>
      </c>
      <c r="U397" s="64">
        <v>0.9</v>
      </c>
      <c r="V397" s="64">
        <v>1</v>
      </c>
      <c r="W397" s="64">
        <v>1</v>
      </c>
      <c r="X397" s="109"/>
      <c r="Y397" s="178">
        <v>0.5</v>
      </c>
      <c r="Z397" s="66" t="s">
        <v>3868</v>
      </c>
      <c r="AA397" s="66" t="s">
        <v>3869</v>
      </c>
      <c r="AB397" s="178">
        <v>0.9</v>
      </c>
      <c r="AC397" s="66" t="s">
        <v>3870</v>
      </c>
      <c r="AD397" s="66" t="s">
        <v>3871</v>
      </c>
      <c r="AE397" s="542">
        <v>1</v>
      </c>
      <c r="AF397" s="70" t="s">
        <v>3872</v>
      </c>
      <c r="AG397" s="70" t="s">
        <v>3873</v>
      </c>
      <c r="AH397" s="542">
        <v>1</v>
      </c>
      <c r="AI397" s="66" t="s">
        <v>73</v>
      </c>
      <c r="AJ397" s="66" t="s">
        <v>61</v>
      </c>
      <c r="AK397" s="973"/>
      <c r="AL397" s="768"/>
      <c r="AM397" s="768"/>
      <c r="AN397" s="769"/>
      <c r="AO397" s="769"/>
      <c r="AP397" s="1010" t="str">
        <f t="shared" si="26"/>
        <v>Sin iniciar</v>
      </c>
      <c r="AQ397" s="769"/>
      <c r="AR397" s="109"/>
      <c r="AS397" s="734"/>
      <c r="AT397" s="734"/>
      <c r="AU397" s="734"/>
      <c r="AV397" s="734"/>
      <c r="AW397" s="851"/>
      <c r="AX397" s="734"/>
      <c r="AY397" s="747"/>
      <c r="AZ397" s="747"/>
      <c r="BA397" s="747"/>
      <c r="BB397" s="747"/>
      <c r="BD397" s="1143"/>
      <c r="BE397" s="613" t="s">
        <v>3718</v>
      </c>
      <c r="BF397" s="1145"/>
    </row>
    <row r="398" spans="2:58" ht="182.25">
      <c r="B398" s="1133"/>
      <c r="C398" s="698"/>
      <c r="D398" s="698"/>
      <c r="E398" s="936" t="s">
        <v>165</v>
      </c>
      <c r="F398" s="936" t="s">
        <v>59</v>
      </c>
      <c r="G398" s="936"/>
      <c r="H398" s="936" t="s">
        <v>61</v>
      </c>
      <c r="I398" s="936" t="s">
        <v>61</v>
      </c>
      <c r="J398" s="936" t="s">
        <v>761</v>
      </c>
      <c r="K398" s="936" t="s">
        <v>2279</v>
      </c>
      <c r="L398" s="130"/>
      <c r="M398" s="1101"/>
      <c r="N398" s="65" t="s">
        <v>1563</v>
      </c>
      <c r="O398" s="63" t="s">
        <v>3874</v>
      </c>
      <c r="P398" s="92" t="s">
        <v>3875</v>
      </c>
      <c r="Q398" s="64">
        <v>0.6</v>
      </c>
      <c r="R398" s="2">
        <v>44242</v>
      </c>
      <c r="S398" s="2">
        <v>44526</v>
      </c>
      <c r="T398" s="64">
        <v>0.25</v>
      </c>
      <c r="U398" s="64">
        <v>0.5</v>
      </c>
      <c r="V398" s="64">
        <v>0.75</v>
      </c>
      <c r="W398" s="64">
        <v>1</v>
      </c>
      <c r="X398" s="109"/>
      <c r="Y398" s="178">
        <v>0.25</v>
      </c>
      <c r="Z398" s="66" t="s">
        <v>3876</v>
      </c>
      <c r="AA398" s="66" t="s">
        <v>3877</v>
      </c>
      <c r="AB398" s="178">
        <v>0.5</v>
      </c>
      <c r="AC398" s="66" t="s">
        <v>3878</v>
      </c>
      <c r="AD398" s="208" t="s">
        <v>3879</v>
      </c>
      <c r="AE398" s="542">
        <v>0.75</v>
      </c>
      <c r="AF398" s="70" t="s">
        <v>3880</v>
      </c>
      <c r="AG398" s="70" t="s">
        <v>3881</v>
      </c>
      <c r="AH398" s="542">
        <v>1</v>
      </c>
      <c r="AI398" s="206" t="s">
        <v>3882</v>
      </c>
      <c r="AJ398" s="206" t="s">
        <v>3883</v>
      </c>
      <c r="AK398" s="974"/>
      <c r="AL398" s="768"/>
      <c r="AM398" s="768"/>
      <c r="AN398" s="769"/>
      <c r="AO398" s="769"/>
      <c r="AP398" s="1011" t="str">
        <f t="shared" si="26"/>
        <v>Sin iniciar</v>
      </c>
      <c r="AQ398" s="769"/>
      <c r="AR398" s="109"/>
      <c r="AS398" s="734"/>
      <c r="AT398" s="734"/>
      <c r="AU398" s="734"/>
      <c r="AV398" s="734"/>
      <c r="AW398" s="812"/>
      <c r="AX398" s="734"/>
      <c r="AY398" s="747"/>
      <c r="AZ398" s="747"/>
      <c r="BA398" s="747"/>
      <c r="BB398" s="747"/>
      <c r="BD398" s="1143"/>
      <c r="BE398" s="613" t="s">
        <v>3884</v>
      </c>
      <c r="BF398" s="1145"/>
    </row>
    <row r="399" spans="2:58" ht="40.5">
      <c r="B399" s="1133"/>
      <c r="C399" s="699" t="s">
        <v>3682</v>
      </c>
      <c r="D399" s="699" t="s">
        <v>3885</v>
      </c>
      <c r="E399" s="935" t="s">
        <v>165</v>
      </c>
      <c r="F399" s="935" t="s">
        <v>59</v>
      </c>
      <c r="G399" s="935" t="s">
        <v>3732</v>
      </c>
      <c r="H399" s="935" t="s">
        <v>61</v>
      </c>
      <c r="I399" s="935" t="s">
        <v>61</v>
      </c>
      <c r="J399" s="935" t="s">
        <v>761</v>
      </c>
      <c r="K399" s="935" t="s">
        <v>2279</v>
      </c>
      <c r="L399" s="130"/>
      <c r="M399" s="1099" t="s">
        <v>3886</v>
      </c>
      <c r="N399" s="68" t="s">
        <v>3832</v>
      </c>
      <c r="O399" s="591" t="s">
        <v>3887</v>
      </c>
      <c r="P399" s="90" t="s">
        <v>3834</v>
      </c>
      <c r="Q399" s="67">
        <v>0.1</v>
      </c>
      <c r="R399" s="4">
        <v>44242</v>
      </c>
      <c r="S399" s="4">
        <v>44285</v>
      </c>
      <c r="T399" s="67">
        <v>1</v>
      </c>
      <c r="U399" s="67">
        <v>1</v>
      </c>
      <c r="V399" s="67">
        <v>1</v>
      </c>
      <c r="W399" s="67">
        <v>1</v>
      </c>
      <c r="X399" s="109"/>
      <c r="Y399" s="178">
        <v>1</v>
      </c>
      <c r="Z399" s="69" t="s">
        <v>3888</v>
      </c>
      <c r="AA399" s="69" t="s">
        <v>3889</v>
      </c>
      <c r="AB399" s="178">
        <v>1</v>
      </c>
      <c r="AC399" s="59" t="s">
        <v>73</v>
      </c>
      <c r="AD399" s="59" t="s">
        <v>61</v>
      </c>
      <c r="AE399" s="542">
        <v>1</v>
      </c>
      <c r="AF399" s="71" t="s">
        <v>73</v>
      </c>
      <c r="AG399" s="71" t="s">
        <v>61</v>
      </c>
      <c r="AH399" s="542">
        <v>1</v>
      </c>
      <c r="AI399" s="59" t="s">
        <v>73</v>
      </c>
      <c r="AJ399" s="59" t="s">
        <v>61</v>
      </c>
      <c r="AK399" s="972">
        <f>SUMPRODUCT(AH399:AH401,Q399:Q401)</f>
        <v>1</v>
      </c>
      <c r="AL399" s="788" t="s">
        <v>3890</v>
      </c>
      <c r="AM399" s="788" t="s">
        <v>3891</v>
      </c>
      <c r="AN399" s="874" t="s">
        <v>3892</v>
      </c>
      <c r="AO399" s="874" t="s">
        <v>3893</v>
      </c>
      <c r="AP399" s="1009" t="str">
        <f t="shared" si="26"/>
        <v>Terminado</v>
      </c>
      <c r="AQ399" s="874" t="s">
        <v>76</v>
      </c>
      <c r="AR399" s="109"/>
      <c r="AS399" s="725">
        <v>52878109.108969703</v>
      </c>
      <c r="AT399" s="725">
        <v>52878109.108969703</v>
      </c>
      <c r="AU399" s="725"/>
      <c r="AV399" s="725">
        <v>51063075</v>
      </c>
      <c r="AW399" s="779"/>
      <c r="AX399" s="725">
        <v>51063075</v>
      </c>
      <c r="AY399" s="745" t="s">
        <v>3694</v>
      </c>
      <c r="AZ399" s="745" t="s">
        <v>3841</v>
      </c>
      <c r="BA399" s="745" t="s">
        <v>3842</v>
      </c>
      <c r="BB399" s="745" t="s">
        <v>3843</v>
      </c>
      <c r="BD399" s="1143" t="s">
        <v>2227</v>
      </c>
      <c r="BE399" s="613" t="s">
        <v>3718</v>
      </c>
      <c r="BF399" s="1145" t="s">
        <v>3894</v>
      </c>
    </row>
    <row r="400" spans="2:58" ht="40.5">
      <c r="B400" s="1133"/>
      <c r="C400" s="699"/>
      <c r="D400" s="699"/>
      <c r="E400" s="935" t="s">
        <v>165</v>
      </c>
      <c r="F400" s="935" t="s">
        <v>59</v>
      </c>
      <c r="G400" s="935"/>
      <c r="H400" s="935" t="s">
        <v>61</v>
      </c>
      <c r="I400" s="935" t="s">
        <v>61</v>
      </c>
      <c r="J400" s="935" t="s">
        <v>761</v>
      </c>
      <c r="K400" s="935" t="s">
        <v>2279</v>
      </c>
      <c r="L400" s="130"/>
      <c r="M400" s="1099"/>
      <c r="N400" s="68" t="s">
        <v>3832</v>
      </c>
      <c r="O400" s="591" t="s">
        <v>3895</v>
      </c>
      <c r="P400" s="90" t="s">
        <v>3744</v>
      </c>
      <c r="Q400" s="67">
        <v>0.1</v>
      </c>
      <c r="R400" s="4">
        <v>44287</v>
      </c>
      <c r="S400" s="4">
        <v>44377</v>
      </c>
      <c r="T400" s="67">
        <v>0</v>
      </c>
      <c r="U400" s="67">
        <v>1</v>
      </c>
      <c r="V400" s="67">
        <v>1</v>
      </c>
      <c r="W400" s="67">
        <v>1</v>
      </c>
      <c r="X400" s="109"/>
      <c r="Y400" s="178">
        <v>0</v>
      </c>
      <c r="Z400" s="69" t="s">
        <v>86</v>
      </c>
      <c r="AA400" s="534" t="s">
        <v>61</v>
      </c>
      <c r="AB400" s="178">
        <v>1</v>
      </c>
      <c r="AC400" s="69" t="s">
        <v>3896</v>
      </c>
      <c r="AD400" s="69" t="s">
        <v>3897</v>
      </c>
      <c r="AE400" s="542">
        <v>1</v>
      </c>
      <c r="AF400" s="71" t="s">
        <v>73</v>
      </c>
      <c r="AG400" s="71" t="s">
        <v>61</v>
      </c>
      <c r="AH400" s="542">
        <v>1</v>
      </c>
      <c r="AI400" s="59" t="s">
        <v>73</v>
      </c>
      <c r="AJ400" s="59" t="s">
        <v>61</v>
      </c>
      <c r="AK400" s="973"/>
      <c r="AL400" s="788"/>
      <c r="AM400" s="788"/>
      <c r="AN400" s="874"/>
      <c r="AO400" s="874"/>
      <c r="AP400" s="1010" t="str">
        <f t="shared" si="26"/>
        <v>Sin iniciar</v>
      </c>
      <c r="AQ400" s="874"/>
      <c r="AR400" s="109"/>
      <c r="AS400" s="725"/>
      <c r="AT400" s="725"/>
      <c r="AU400" s="725"/>
      <c r="AV400" s="725"/>
      <c r="AW400" s="780"/>
      <c r="AX400" s="725"/>
      <c r="AY400" s="745"/>
      <c r="AZ400" s="745"/>
      <c r="BA400" s="745"/>
      <c r="BB400" s="745"/>
      <c r="BD400" s="1143"/>
      <c r="BE400" s="613" t="s">
        <v>3718</v>
      </c>
      <c r="BF400" s="1145"/>
    </row>
    <row r="401" spans="2:58" ht="101.25">
      <c r="B401" s="1133"/>
      <c r="C401" s="699"/>
      <c r="D401" s="699"/>
      <c r="E401" s="935" t="s">
        <v>165</v>
      </c>
      <c r="F401" s="935" t="s">
        <v>59</v>
      </c>
      <c r="G401" s="935"/>
      <c r="H401" s="935" t="s">
        <v>61</v>
      </c>
      <c r="I401" s="935" t="s">
        <v>61</v>
      </c>
      <c r="J401" s="935" t="s">
        <v>761</v>
      </c>
      <c r="K401" s="935" t="s">
        <v>2279</v>
      </c>
      <c r="L401" s="130"/>
      <c r="M401" s="1099"/>
      <c r="N401" s="68" t="s">
        <v>3832</v>
      </c>
      <c r="O401" s="591" t="s">
        <v>3898</v>
      </c>
      <c r="P401" s="90" t="s">
        <v>3899</v>
      </c>
      <c r="Q401" s="67">
        <v>0.8</v>
      </c>
      <c r="R401" s="4">
        <v>44287</v>
      </c>
      <c r="S401" s="4">
        <v>44545</v>
      </c>
      <c r="T401" s="67">
        <v>0</v>
      </c>
      <c r="U401" s="67">
        <v>0.4</v>
      </c>
      <c r="V401" s="67">
        <v>0.8</v>
      </c>
      <c r="W401" s="67">
        <v>1</v>
      </c>
      <c r="X401" s="109"/>
      <c r="Y401" s="178">
        <v>0</v>
      </c>
      <c r="Z401" s="69" t="s">
        <v>86</v>
      </c>
      <c r="AA401" s="534" t="s">
        <v>61</v>
      </c>
      <c r="AB401" s="178">
        <v>0.4</v>
      </c>
      <c r="AC401" s="69" t="s">
        <v>3900</v>
      </c>
      <c r="AD401" s="69" t="s">
        <v>3901</v>
      </c>
      <c r="AE401" s="542">
        <v>0.8</v>
      </c>
      <c r="AF401" s="71" t="s">
        <v>3902</v>
      </c>
      <c r="AG401" s="71" t="s">
        <v>3901</v>
      </c>
      <c r="AH401" s="542">
        <v>1</v>
      </c>
      <c r="AI401" s="71" t="s">
        <v>3903</v>
      </c>
      <c r="AJ401" s="207" t="s">
        <v>3904</v>
      </c>
      <c r="AK401" s="974"/>
      <c r="AL401" s="788"/>
      <c r="AM401" s="788"/>
      <c r="AN401" s="874"/>
      <c r="AO401" s="874"/>
      <c r="AP401" s="1011" t="str">
        <f t="shared" si="26"/>
        <v>Sin iniciar</v>
      </c>
      <c r="AQ401" s="874"/>
      <c r="AR401" s="109"/>
      <c r="AS401" s="725"/>
      <c r="AT401" s="725"/>
      <c r="AU401" s="725"/>
      <c r="AV401" s="725"/>
      <c r="AW401" s="781"/>
      <c r="AX401" s="725"/>
      <c r="AY401" s="745"/>
      <c r="AZ401" s="745"/>
      <c r="BA401" s="745"/>
      <c r="BB401" s="745"/>
      <c r="BD401" s="1143"/>
      <c r="BE401" s="613" t="s">
        <v>3905</v>
      </c>
      <c r="BF401" s="1145"/>
    </row>
    <row r="402" spans="2:58" ht="40.5">
      <c r="B402" s="1133"/>
      <c r="C402" s="698" t="s">
        <v>3682</v>
      </c>
      <c r="D402" s="698" t="s">
        <v>3906</v>
      </c>
      <c r="E402" s="936" t="s">
        <v>165</v>
      </c>
      <c r="F402" s="936" t="s">
        <v>59</v>
      </c>
      <c r="G402" s="936" t="s">
        <v>3732</v>
      </c>
      <c r="H402" s="936" t="s">
        <v>61</v>
      </c>
      <c r="I402" s="936" t="s">
        <v>61</v>
      </c>
      <c r="J402" s="936" t="s">
        <v>761</v>
      </c>
      <c r="K402" s="936" t="s">
        <v>2279</v>
      </c>
      <c r="L402" s="130"/>
      <c r="M402" s="1101" t="s">
        <v>3907</v>
      </c>
      <c r="N402" s="65" t="s">
        <v>1563</v>
      </c>
      <c r="O402" s="63" t="s">
        <v>3908</v>
      </c>
      <c r="P402" s="92" t="s">
        <v>3735</v>
      </c>
      <c r="Q402" s="64">
        <v>0.1</v>
      </c>
      <c r="R402" s="2">
        <v>44242</v>
      </c>
      <c r="S402" s="2">
        <v>44260</v>
      </c>
      <c r="T402" s="64">
        <v>1</v>
      </c>
      <c r="U402" s="64">
        <v>1</v>
      </c>
      <c r="V402" s="64">
        <v>1</v>
      </c>
      <c r="W402" s="64">
        <v>1</v>
      </c>
      <c r="X402" s="109"/>
      <c r="Y402" s="178">
        <v>1</v>
      </c>
      <c r="Z402" s="66" t="s">
        <v>3909</v>
      </c>
      <c r="AA402" s="66" t="s">
        <v>3910</v>
      </c>
      <c r="AB402" s="178">
        <v>1</v>
      </c>
      <c r="AC402" s="70" t="s">
        <v>73</v>
      </c>
      <c r="AD402" s="70" t="s">
        <v>61</v>
      </c>
      <c r="AE402" s="542">
        <v>1</v>
      </c>
      <c r="AF402" s="70" t="s">
        <v>73</v>
      </c>
      <c r="AG402" s="70" t="s">
        <v>61</v>
      </c>
      <c r="AH402" s="542">
        <v>1</v>
      </c>
      <c r="AI402" s="66" t="s">
        <v>73</v>
      </c>
      <c r="AJ402" s="66" t="s">
        <v>61</v>
      </c>
      <c r="AK402" s="972">
        <f>SUMPRODUCT(AH402:AH404,Q402:Q404)</f>
        <v>1</v>
      </c>
      <c r="AL402" s="768" t="s">
        <v>3911</v>
      </c>
      <c r="AM402" s="768" t="s">
        <v>3912</v>
      </c>
      <c r="AN402" s="769" t="s">
        <v>3913</v>
      </c>
      <c r="AO402" s="769" t="s">
        <v>3914</v>
      </c>
      <c r="AP402" s="1009" t="str">
        <f t="shared" si="26"/>
        <v>Terminado</v>
      </c>
      <c r="AQ402" s="769" t="s">
        <v>76</v>
      </c>
      <c r="AR402" s="109"/>
      <c r="AS402" s="734">
        <v>59490362.956969701</v>
      </c>
      <c r="AT402" s="734">
        <v>59490362.956969701</v>
      </c>
      <c r="AU402" s="734"/>
      <c r="AV402" s="734">
        <v>0</v>
      </c>
      <c r="AW402" s="811"/>
      <c r="AX402" s="734">
        <v>0</v>
      </c>
      <c r="AY402" s="747"/>
      <c r="AZ402" s="747"/>
      <c r="BA402" s="747"/>
      <c r="BB402" s="747"/>
      <c r="BD402" s="1143" t="s">
        <v>2227</v>
      </c>
      <c r="BE402" s="613" t="s">
        <v>3718</v>
      </c>
      <c r="BF402" s="1145" t="s">
        <v>3915</v>
      </c>
    </row>
    <row r="403" spans="2:58" ht="40.5">
      <c r="B403" s="1133"/>
      <c r="C403" s="698"/>
      <c r="D403" s="698"/>
      <c r="E403" s="936" t="s">
        <v>165</v>
      </c>
      <c r="F403" s="936" t="s">
        <v>59</v>
      </c>
      <c r="G403" s="936"/>
      <c r="H403" s="936" t="s">
        <v>61</v>
      </c>
      <c r="I403" s="936" t="s">
        <v>61</v>
      </c>
      <c r="J403" s="936" t="s">
        <v>761</v>
      </c>
      <c r="K403" s="936" t="s">
        <v>2279</v>
      </c>
      <c r="L403" s="130"/>
      <c r="M403" s="1101"/>
      <c r="N403" s="65" t="s">
        <v>1563</v>
      </c>
      <c r="O403" s="63" t="s">
        <v>3916</v>
      </c>
      <c r="P403" s="92" t="s">
        <v>3744</v>
      </c>
      <c r="Q403" s="64">
        <v>0.3</v>
      </c>
      <c r="R403" s="2">
        <v>44256</v>
      </c>
      <c r="S403" s="2">
        <v>44377</v>
      </c>
      <c r="T403" s="64">
        <v>0.2</v>
      </c>
      <c r="U403" s="64">
        <v>1</v>
      </c>
      <c r="V403" s="64">
        <v>1</v>
      </c>
      <c r="W403" s="64">
        <v>1</v>
      </c>
      <c r="X403" s="109"/>
      <c r="Y403" s="178">
        <v>0.2</v>
      </c>
      <c r="Z403" s="66" t="s">
        <v>3917</v>
      </c>
      <c r="AA403" s="66" t="s">
        <v>3918</v>
      </c>
      <c r="AB403" s="178">
        <v>1</v>
      </c>
      <c r="AC403" s="66" t="s">
        <v>3919</v>
      </c>
      <c r="AD403" s="66" t="s">
        <v>3920</v>
      </c>
      <c r="AE403" s="542">
        <v>1</v>
      </c>
      <c r="AF403" s="70" t="s">
        <v>73</v>
      </c>
      <c r="AG403" s="70" t="s">
        <v>61</v>
      </c>
      <c r="AH403" s="542">
        <v>1</v>
      </c>
      <c r="AI403" s="66" t="s">
        <v>73</v>
      </c>
      <c r="AJ403" s="66" t="s">
        <v>61</v>
      </c>
      <c r="AK403" s="973"/>
      <c r="AL403" s="768"/>
      <c r="AM403" s="768"/>
      <c r="AN403" s="769"/>
      <c r="AO403" s="769"/>
      <c r="AP403" s="1010" t="str">
        <f t="shared" si="26"/>
        <v>Sin iniciar</v>
      </c>
      <c r="AQ403" s="769"/>
      <c r="AR403" s="109"/>
      <c r="AS403" s="734"/>
      <c r="AT403" s="734"/>
      <c r="AU403" s="734"/>
      <c r="AV403" s="734"/>
      <c r="AW403" s="851"/>
      <c r="AX403" s="734"/>
      <c r="AY403" s="747"/>
      <c r="AZ403" s="747"/>
      <c r="BA403" s="747"/>
      <c r="BB403" s="747"/>
      <c r="BD403" s="1143"/>
      <c r="BE403" s="613" t="s">
        <v>3718</v>
      </c>
      <c r="BF403" s="1145"/>
    </row>
    <row r="404" spans="2:58" ht="101.25">
      <c r="B404" s="1133"/>
      <c r="C404" s="698"/>
      <c r="D404" s="698"/>
      <c r="E404" s="936" t="s">
        <v>165</v>
      </c>
      <c r="F404" s="936" t="s">
        <v>59</v>
      </c>
      <c r="G404" s="936"/>
      <c r="H404" s="936" t="s">
        <v>61</v>
      </c>
      <c r="I404" s="936" t="s">
        <v>61</v>
      </c>
      <c r="J404" s="936" t="s">
        <v>761</v>
      </c>
      <c r="K404" s="936" t="s">
        <v>2279</v>
      </c>
      <c r="L404" s="130"/>
      <c r="M404" s="1101"/>
      <c r="N404" s="65" t="s">
        <v>1563</v>
      </c>
      <c r="O404" s="63" t="s">
        <v>3921</v>
      </c>
      <c r="P404" s="92" t="s">
        <v>3748</v>
      </c>
      <c r="Q404" s="64">
        <v>0.6</v>
      </c>
      <c r="R404" s="2">
        <v>44287</v>
      </c>
      <c r="S404" s="2">
        <v>44545</v>
      </c>
      <c r="T404" s="64">
        <v>0</v>
      </c>
      <c r="U404" s="64">
        <v>0.2</v>
      </c>
      <c r="V404" s="64">
        <v>0.4</v>
      </c>
      <c r="W404" s="64">
        <v>1</v>
      </c>
      <c r="X404" s="109"/>
      <c r="Y404" s="178">
        <v>0</v>
      </c>
      <c r="Z404" s="66" t="s">
        <v>86</v>
      </c>
      <c r="AA404" s="66" t="s">
        <v>61</v>
      </c>
      <c r="AB404" s="178">
        <v>0.2</v>
      </c>
      <c r="AC404" s="66" t="s">
        <v>3922</v>
      </c>
      <c r="AD404" s="66" t="s">
        <v>3923</v>
      </c>
      <c r="AE404" s="542">
        <v>0.4</v>
      </c>
      <c r="AF404" s="70" t="s">
        <v>3924</v>
      </c>
      <c r="AG404" s="70" t="s">
        <v>3925</v>
      </c>
      <c r="AH404" s="542">
        <v>1</v>
      </c>
      <c r="AI404" s="70" t="s">
        <v>3926</v>
      </c>
      <c r="AJ404" s="206" t="s">
        <v>3927</v>
      </c>
      <c r="AK404" s="974"/>
      <c r="AL404" s="768"/>
      <c r="AM404" s="768"/>
      <c r="AN404" s="769"/>
      <c r="AO404" s="769"/>
      <c r="AP404" s="1011" t="str">
        <f t="shared" ref="AP404:AP458" si="33">IF(AK404&lt;1%,"Sin iniciar",IF(AK404=100%,"Terminado","En gestión"))</f>
        <v>Sin iniciar</v>
      </c>
      <c r="AQ404" s="769"/>
      <c r="AR404" s="109"/>
      <c r="AS404" s="734"/>
      <c r="AT404" s="734"/>
      <c r="AU404" s="734"/>
      <c r="AV404" s="734"/>
      <c r="AW404" s="812"/>
      <c r="AX404" s="734"/>
      <c r="AY404" s="747"/>
      <c r="AZ404" s="747"/>
      <c r="BA404" s="747"/>
      <c r="BB404" s="747"/>
      <c r="BD404" s="1143"/>
      <c r="BE404" s="613" t="s">
        <v>3755</v>
      </c>
      <c r="BF404" s="1145"/>
    </row>
    <row r="405" spans="2:58" ht="243">
      <c r="B405" s="1133" t="s">
        <v>3928</v>
      </c>
      <c r="C405" s="704" t="s">
        <v>3929</v>
      </c>
      <c r="D405" s="704" t="s">
        <v>3930</v>
      </c>
      <c r="E405" s="933" t="s">
        <v>137</v>
      </c>
      <c r="F405" s="933" t="s">
        <v>59</v>
      </c>
      <c r="G405" s="933" t="s">
        <v>3931</v>
      </c>
      <c r="H405" s="933" t="s">
        <v>61</v>
      </c>
      <c r="I405" s="933" t="s">
        <v>61</v>
      </c>
      <c r="J405" s="933" t="s">
        <v>167</v>
      </c>
      <c r="K405" s="933" t="s">
        <v>2279</v>
      </c>
      <c r="L405" s="138"/>
      <c r="M405" s="704" t="s">
        <v>3932</v>
      </c>
      <c r="N405" s="105" t="s">
        <v>141</v>
      </c>
      <c r="O405" s="74" t="s">
        <v>3933</v>
      </c>
      <c r="P405" s="627" t="s">
        <v>3934</v>
      </c>
      <c r="Q405" s="103">
        <v>0.1</v>
      </c>
      <c r="R405" s="34">
        <v>44197</v>
      </c>
      <c r="S405" s="34">
        <v>44561</v>
      </c>
      <c r="T405" s="103">
        <v>0.2</v>
      </c>
      <c r="U405" s="103">
        <v>0.5</v>
      </c>
      <c r="V405" s="103">
        <v>0.8</v>
      </c>
      <c r="W405" s="103">
        <v>1</v>
      </c>
      <c r="X405" s="117"/>
      <c r="Y405" s="562">
        <v>0.2</v>
      </c>
      <c r="Z405" s="38" t="s">
        <v>3935</v>
      </c>
      <c r="AA405" s="38" t="s">
        <v>3936</v>
      </c>
      <c r="AB405" s="178">
        <v>0.5</v>
      </c>
      <c r="AC405" s="38" t="s">
        <v>3937</v>
      </c>
      <c r="AD405" s="38" t="s">
        <v>3938</v>
      </c>
      <c r="AE405" s="563">
        <v>1</v>
      </c>
      <c r="AF405" s="38" t="s">
        <v>3939</v>
      </c>
      <c r="AG405" s="71" t="s">
        <v>3940</v>
      </c>
      <c r="AH405" s="563">
        <v>1</v>
      </c>
      <c r="AI405" s="38" t="s">
        <v>3939</v>
      </c>
      <c r="AJ405" s="71" t="s">
        <v>3940</v>
      </c>
      <c r="AK405" s="972">
        <f>SUMPRODUCT(AH405:AH409,Q405:Q409)</f>
        <v>1</v>
      </c>
      <c r="AL405" s="947" t="s">
        <v>3941</v>
      </c>
      <c r="AM405" s="947" t="s">
        <v>3942</v>
      </c>
      <c r="AN405" s="947" t="s">
        <v>3943</v>
      </c>
      <c r="AO405" s="947" t="s">
        <v>3944</v>
      </c>
      <c r="AP405" s="976" t="str">
        <f t="shared" si="33"/>
        <v>Terminado</v>
      </c>
      <c r="AQ405" s="947" t="s">
        <v>76</v>
      </c>
      <c r="AR405" s="117"/>
      <c r="AS405" s="929">
        <v>4053202</v>
      </c>
      <c r="AT405" s="929"/>
      <c r="AU405" s="929">
        <v>4053202</v>
      </c>
      <c r="AV405" s="953">
        <v>50600000</v>
      </c>
      <c r="AW405" s="953"/>
      <c r="AX405" s="953">
        <v>50600000</v>
      </c>
      <c r="AY405" s="954" t="s">
        <v>3945</v>
      </c>
      <c r="AZ405" s="954" t="s">
        <v>3946</v>
      </c>
      <c r="BA405" s="954" t="s">
        <v>3947</v>
      </c>
      <c r="BB405" s="954" t="s">
        <v>3948</v>
      </c>
      <c r="BD405" s="1140" t="s">
        <v>3949</v>
      </c>
      <c r="BE405" s="613" t="s">
        <v>3950</v>
      </c>
      <c r="BF405" s="616" t="s">
        <v>3951</v>
      </c>
    </row>
    <row r="406" spans="2:58" ht="182.25">
      <c r="B406" s="1133"/>
      <c r="C406" s="704"/>
      <c r="D406" s="704"/>
      <c r="E406" s="933" t="s">
        <v>137</v>
      </c>
      <c r="F406" s="933" t="s">
        <v>59</v>
      </c>
      <c r="G406" s="933"/>
      <c r="H406" s="933" t="s">
        <v>61</v>
      </c>
      <c r="I406" s="933" t="s">
        <v>61</v>
      </c>
      <c r="J406" s="933" t="s">
        <v>167</v>
      </c>
      <c r="K406" s="933" t="s">
        <v>342</v>
      </c>
      <c r="L406" s="138"/>
      <c r="M406" s="704"/>
      <c r="N406" s="105" t="s">
        <v>141</v>
      </c>
      <c r="O406" s="74" t="s">
        <v>3952</v>
      </c>
      <c r="P406" s="627" t="s">
        <v>3953</v>
      </c>
      <c r="Q406" s="103">
        <v>0.1</v>
      </c>
      <c r="R406" s="34">
        <v>44197</v>
      </c>
      <c r="S406" s="34">
        <v>44561</v>
      </c>
      <c r="T406" s="103">
        <v>0.15</v>
      </c>
      <c r="U406" s="103">
        <v>0.45</v>
      </c>
      <c r="V406" s="103">
        <v>0.75</v>
      </c>
      <c r="W406" s="103">
        <v>1</v>
      </c>
      <c r="X406" s="117"/>
      <c r="Y406" s="562">
        <v>0.15</v>
      </c>
      <c r="Z406" s="38" t="s">
        <v>3954</v>
      </c>
      <c r="AA406" s="38" t="s">
        <v>3955</v>
      </c>
      <c r="AB406" s="178">
        <v>0.45</v>
      </c>
      <c r="AC406" s="38" t="s">
        <v>3956</v>
      </c>
      <c r="AD406" s="38" t="s">
        <v>3957</v>
      </c>
      <c r="AE406" s="563">
        <v>1</v>
      </c>
      <c r="AF406" s="38" t="s">
        <v>3958</v>
      </c>
      <c r="AG406" s="71" t="s">
        <v>3959</v>
      </c>
      <c r="AH406" s="563">
        <v>1</v>
      </c>
      <c r="AI406" s="38" t="s">
        <v>3958</v>
      </c>
      <c r="AJ406" s="71" t="s">
        <v>3959</v>
      </c>
      <c r="AK406" s="973"/>
      <c r="AL406" s="947"/>
      <c r="AM406" s="947"/>
      <c r="AN406" s="947"/>
      <c r="AO406" s="947"/>
      <c r="AP406" s="977"/>
      <c r="AQ406" s="1028"/>
      <c r="AR406" s="117"/>
      <c r="AS406" s="929"/>
      <c r="AT406" s="929"/>
      <c r="AU406" s="929"/>
      <c r="AV406" s="953"/>
      <c r="AW406" s="953"/>
      <c r="AX406" s="953"/>
      <c r="AY406" s="954"/>
      <c r="AZ406" s="954"/>
      <c r="BA406" s="954"/>
      <c r="BB406" s="954"/>
      <c r="BD406" s="1140"/>
      <c r="BE406" s="613" t="s">
        <v>3960</v>
      </c>
      <c r="BF406" s="616" t="s">
        <v>3961</v>
      </c>
    </row>
    <row r="407" spans="2:58" ht="141.75">
      <c r="B407" s="1133"/>
      <c r="C407" s="704"/>
      <c r="D407" s="704"/>
      <c r="E407" s="933" t="s">
        <v>137</v>
      </c>
      <c r="F407" s="933" t="s">
        <v>59</v>
      </c>
      <c r="G407" s="933"/>
      <c r="H407" s="933" t="s">
        <v>61</v>
      </c>
      <c r="I407" s="933" t="s">
        <v>61</v>
      </c>
      <c r="J407" s="933" t="s">
        <v>167</v>
      </c>
      <c r="K407" s="933" t="s">
        <v>414</v>
      </c>
      <c r="L407" s="138"/>
      <c r="M407" s="704"/>
      <c r="N407" s="105" t="s">
        <v>141</v>
      </c>
      <c r="O407" s="74" t="s">
        <v>3962</v>
      </c>
      <c r="P407" s="627" t="s">
        <v>3963</v>
      </c>
      <c r="Q407" s="103">
        <v>0.4</v>
      </c>
      <c r="R407" s="34">
        <v>44197</v>
      </c>
      <c r="S407" s="34">
        <v>44561</v>
      </c>
      <c r="T407" s="103">
        <v>0.25</v>
      </c>
      <c r="U407" s="103">
        <v>0.5</v>
      </c>
      <c r="V407" s="103">
        <v>0.75</v>
      </c>
      <c r="W407" s="103">
        <v>1</v>
      </c>
      <c r="X407" s="117"/>
      <c r="Y407" s="562">
        <v>0.25</v>
      </c>
      <c r="Z407" s="38" t="s">
        <v>3964</v>
      </c>
      <c r="AA407" s="38" t="s">
        <v>3965</v>
      </c>
      <c r="AB407" s="178">
        <v>0.5</v>
      </c>
      <c r="AC407" s="38" t="s">
        <v>3966</v>
      </c>
      <c r="AD407" s="38" t="s">
        <v>3965</v>
      </c>
      <c r="AE407" s="563">
        <v>0.75</v>
      </c>
      <c r="AF407" s="38" t="s">
        <v>3967</v>
      </c>
      <c r="AG407" s="71" t="s">
        <v>3968</v>
      </c>
      <c r="AH407" s="563">
        <v>1</v>
      </c>
      <c r="AI407" s="38" t="s">
        <v>3969</v>
      </c>
      <c r="AJ407" s="71" t="s">
        <v>3970</v>
      </c>
      <c r="AK407" s="973"/>
      <c r="AL407" s="947"/>
      <c r="AM407" s="947"/>
      <c r="AN407" s="947"/>
      <c r="AO407" s="947"/>
      <c r="AP407" s="977"/>
      <c r="AQ407" s="1028"/>
      <c r="AR407" s="117"/>
      <c r="AS407" s="929"/>
      <c r="AT407" s="929"/>
      <c r="AU407" s="929"/>
      <c r="AV407" s="953"/>
      <c r="AW407" s="953"/>
      <c r="AX407" s="953"/>
      <c r="AY407" s="954"/>
      <c r="AZ407" s="954"/>
      <c r="BA407" s="954"/>
      <c r="BB407" s="954"/>
      <c r="BD407" s="1140"/>
      <c r="BE407" s="613" t="s">
        <v>3971</v>
      </c>
      <c r="BF407" s="618" t="s">
        <v>3972</v>
      </c>
    </row>
    <row r="408" spans="2:58" ht="141.75">
      <c r="B408" s="1133"/>
      <c r="C408" s="704"/>
      <c r="D408" s="704"/>
      <c r="E408" s="933" t="s">
        <v>137</v>
      </c>
      <c r="F408" s="933" t="s">
        <v>59</v>
      </c>
      <c r="G408" s="933"/>
      <c r="H408" s="933" t="s">
        <v>61</v>
      </c>
      <c r="I408" s="933" t="s">
        <v>61</v>
      </c>
      <c r="J408" s="933" t="s">
        <v>167</v>
      </c>
      <c r="K408" s="933" t="s">
        <v>434</v>
      </c>
      <c r="L408" s="138"/>
      <c r="M408" s="704"/>
      <c r="N408" s="105" t="s">
        <v>141</v>
      </c>
      <c r="O408" s="74" t="s">
        <v>3973</v>
      </c>
      <c r="P408" s="627" t="s">
        <v>3974</v>
      </c>
      <c r="Q408" s="103">
        <v>0.2</v>
      </c>
      <c r="R408" s="34">
        <v>44197</v>
      </c>
      <c r="S408" s="34">
        <v>44561</v>
      </c>
      <c r="T408" s="103">
        <v>0.25</v>
      </c>
      <c r="U408" s="103">
        <v>0.5</v>
      </c>
      <c r="V408" s="103">
        <v>0.75</v>
      </c>
      <c r="W408" s="103">
        <v>1</v>
      </c>
      <c r="X408" s="117"/>
      <c r="Y408" s="562">
        <v>0.25</v>
      </c>
      <c r="Z408" s="38" t="s">
        <v>3975</v>
      </c>
      <c r="AA408" s="38" t="s">
        <v>3976</v>
      </c>
      <c r="AB408" s="178">
        <v>0.5</v>
      </c>
      <c r="AC408" s="38" t="s">
        <v>3977</v>
      </c>
      <c r="AD408" s="38" t="s">
        <v>3978</v>
      </c>
      <c r="AE408" s="563">
        <v>0.75</v>
      </c>
      <c r="AF408" s="38" t="s">
        <v>3979</v>
      </c>
      <c r="AG408" s="71" t="s">
        <v>3980</v>
      </c>
      <c r="AH408" s="563">
        <v>1</v>
      </c>
      <c r="AI408" s="38" t="s">
        <v>3981</v>
      </c>
      <c r="AJ408" s="71" t="s">
        <v>3982</v>
      </c>
      <c r="AK408" s="973"/>
      <c r="AL408" s="947"/>
      <c r="AM408" s="947"/>
      <c r="AN408" s="947"/>
      <c r="AO408" s="947"/>
      <c r="AP408" s="977"/>
      <c r="AQ408" s="1028"/>
      <c r="AR408" s="117"/>
      <c r="AS408" s="929"/>
      <c r="AT408" s="929"/>
      <c r="AU408" s="929"/>
      <c r="AV408" s="953"/>
      <c r="AW408" s="953"/>
      <c r="AX408" s="953"/>
      <c r="AY408" s="954"/>
      <c r="AZ408" s="954"/>
      <c r="BA408" s="954"/>
      <c r="BB408" s="954"/>
      <c r="BD408" s="1140"/>
      <c r="BE408" s="613" t="s">
        <v>3983</v>
      </c>
      <c r="BF408" s="618" t="s">
        <v>3972</v>
      </c>
    </row>
    <row r="409" spans="2:58" ht="162">
      <c r="B409" s="1133"/>
      <c r="C409" s="704"/>
      <c r="D409" s="704"/>
      <c r="E409" s="933" t="s">
        <v>137</v>
      </c>
      <c r="F409" s="933" t="s">
        <v>59</v>
      </c>
      <c r="G409" s="933"/>
      <c r="H409" s="933" t="s">
        <v>61</v>
      </c>
      <c r="I409" s="933" t="s">
        <v>61</v>
      </c>
      <c r="J409" s="933" t="s">
        <v>167</v>
      </c>
      <c r="K409" s="933" t="s">
        <v>139</v>
      </c>
      <c r="L409" s="138"/>
      <c r="M409" s="704"/>
      <c r="N409" s="105" t="s">
        <v>141</v>
      </c>
      <c r="O409" s="74" t="s">
        <v>3984</v>
      </c>
      <c r="P409" s="627" t="s">
        <v>3985</v>
      </c>
      <c r="Q409" s="103">
        <v>0.2</v>
      </c>
      <c r="R409" s="34">
        <v>44197</v>
      </c>
      <c r="S409" s="34">
        <v>44561</v>
      </c>
      <c r="T409" s="103">
        <v>0.25</v>
      </c>
      <c r="U409" s="103">
        <v>0.5</v>
      </c>
      <c r="V409" s="103">
        <v>0.75</v>
      </c>
      <c r="W409" s="103">
        <v>1</v>
      </c>
      <c r="X409" s="117"/>
      <c r="Y409" s="562">
        <v>0.25</v>
      </c>
      <c r="Z409" s="38" t="s">
        <v>3986</v>
      </c>
      <c r="AA409" s="38" t="s">
        <v>3976</v>
      </c>
      <c r="AB409" s="178">
        <v>0.5</v>
      </c>
      <c r="AC409" s="38" t="s">
        <v>3977</v>
      </c>
      <c r="AD409" s="38" t="s">
        <v>3978</v>
      </c>
      <c r="AE409" s="563">
        <v>0.75</v>
      </c>
      <c r="AF409" s="38" t="s">
        <v>3987</v>
      </c>
      <c r="AG409" s="71" t="s">
        <v>3988</v>
      </c>
      <c r="AH409" s="563">
        <v>1</v>
      </c>
      <c r="AI409" s="38" t="s">
        <v>3989</v>
      </c>
      <c r="AJ409" s="71" t="s">
        <v>3982</v>
      </c>
      <c r="AK409" s="974"/>
      <c r="AL409" s="947"/>
      <c r="AM409" s="947"/>
      <c r="AN409" s="947"/>
      <c r="AO409" s="947"/>
      <c r="AP409" s="978"/>
      <c r="AQ409" s="1028"/>
      <c r="AR409" s="117"/>
      <c r="AS409" s="929"/>
      <c r="AT409" s="929"/>
      <c r="AU409" s="929"/>
      <c r="AV409" s="953"/>
      <c r="AW409" s="953"/>
      <c r="AX409" s="953"/>
      <c r="AY409" s="954"/>
      <c r="AZ409" s="954"/>
      <c r="BA409" s="954"/>
      <c r="BB409" s="954"/>
      <c r="BD409" s="1140"/>
      <c r="BE409" s="613" t="s">
        <v>3990</v>
      </c>
      <c r="BF409" s="618" t="s">
        <v>3972</v>
      </c>
    </row>
    <row r="410" spans="2:58" ht="324">
      <c r="B410" s="1133"/>
      <c r="C410" s="705" t="s">
        <v>3929</v>
      </c>
      <c r="D410" s="705" t="s">
        <v>3991</v>
      </c>
      <c r="E410" s="934" t="s">
        <v>137</v>
      </c>
      <c r="F410" s="934" t="s">
        <v>59</v>
      </c>
      <c r="G410" s="934" t="s">
        <v>3992</v>
      </c>
      <c r="H410" s="934" t="s">
        <v>61</v>
      </c>
      <c r="I410" s="934" t="s">
        <v>61</v>
      </c>
      <c r="J410" s="934" t="s">
        <v>167</v>
      </c>
      <c r="K410" s="934" t="s">
        <v>434</v>
      </c>
      <c r="L410" s="138"/>
      <c r="M410" s="1107" t="s">
        <v>3993</v>
      </c>
      <c r="N410" s="106" t="s">
        <v>141</v>
      </c>
      <c r="O410" s="76" t="s">
        <v>3994</v>
      </c>
      <c r="P410" s="628" t="s">
        <v>3995</v>
      </c>
      <c r="Q410" s="104">
        <v>0.5</v>
      </c>
      <c r="R410" s="35">
        <v>44197</v>
      </c>
      <c r="S410" s="35">
        <v>44561</v>
      </c>
      <c r="T410" s="104">
        <v>0.25</v>
      </c>
      <c r="U410" s="104">
        <v>0.5</v>
      </c>
      <c r="V410" s="104">
        <v>0.75</v>
      </c>
      <c r="W410" s="104">
        <v>1</v>
      </c>
      <c r="X410" s="117"/>
      <c r="Y410" s="562">
        <v>0.25</v>
      </c>
      <c r="Z410" s="144" t="s">
        <v>3996</v>
      </c>
      <c r="AA410" s="144" t="s">
        <v>3997</v>
      </c>
      <c r="AB410" s="178">
        <v>0.5</v>
      </c>
      <c r="AC410" s="144" t="s">
        <v>3998</v>
      </c>
      <c r="AD410" s="144" t="s">
        <v>3999</v>
      </c>
      <c r="AE410" s="563">
        <v>0.75</v>
      </c>
      <c r="AF410" s="927" t="s">
        <v>4000</v>
      </c>
      <c r="AG410" s="70" t="s">
        <v>4001</v>
      </c>
      <c r="AH410" s="563">
        <v>1</v>
      </c>
      <c r="AI410" s="144" t="s">
        <v>4002</v>
      </c>
      <c r="AJ410" s="70" t="s">
        <v>4003</v>
      </c>
      <c r="AK410" s="1022">
        <f t="shared" ref="AK410" si="34">SUMPRODUCT(AH410:AH411,Q410:Q411)</f>
        <v>1</v>
      </c>
      <c r="AL410" s="946" t="s">
        <v>4004</v>
      </c>
      <c r="AM410" s="946" t="s">
        <v>4005</v>
      </c>
      <c r="AN410" s="946" t="s">
        <v>4006</v>
      </c>
      <c r="AO410" s="946" t="s">
        <v>4007</v>
      </c>
      <c r="AP410" s="1003" t="str">
        <f t="shared" si="33"/>
        <v>Terminado</v>
      </c>
      <c r="AQ410" s="946" t="s">
        <v>76</v>
      </c>
      <c r="AR410" s="117"/>
      <c r="AS410" s="919"/>
      <c r="AT410" s="749"/>
      <c r="AU410" s="955"/>
      <c r="AV410" s="919">
        <v>49950000</v>
      </c>
      <c r="AW410" s="919"/>
      <c r="AX410" s="919">
        <v>49950000</v>
      </c>
      <c r="AY410" s="956" t="s">
        <v>3945</v>
      </c>
      <c r="AZ410" s="956" t="s">
        <v>4008</v>
      </c>
      <c r="BA410" s="956" t="s">
        <v>4009</v>
      </c>
      <c r="BB410" s="922" t="s">
        <v>4010</v>
      </c>
      <c r="BD410" s="1143" t="s">
        <v>3949</v>
      </c>
      <c r="BE410" s="613" t="s">
        <v>4011</v>
      </c>
      <c r="BF410" s="1145" t="s">
        <v>4012</v>
      </c>
    </row>
    <row r="411" spans="2:58" ht="182.25">
      <c r="B411" s="1133"/>
      <c r="C411" s="705"/>
      <c r="D411" s="705"/>
      <c r="E411" s="934" t="s">
        <v>137</v>
      </c>
      <c r="F411" s="934" t="s">
        <v>59</v>
      </c>
      <c r="G411" s="934"/>
      <c r="H411" s="934" t="s">
        <v>61</v>
      </c>
      <c r="I411" s="934" t="s">
        <v>61</v>
      </c>
      <c r="J411" s="934" t="s">
        <v>167</v>
      </c>
      <c r="K411" s="934" t="s">
        <v>139</v>
      </c>
      <c r="L411" s="138"/>
      <c r="M411" s="1107"/>
      <c r="N411" s="106" t="s">
        <v>141</v>
      </c>
      <c r="O411" s="76" t="s">
        <v>4013</v>
      </c>
      <c r="P411" s="628" t="s">
        <v>4014</v>
      </c>
      <c r="Q411" s="104">
        <v>0.5</v>
      </c>
      <c r="R411" s="35">
        <v>44197</v>
      </c>
      <c r="S411" s="35">
        <v>44561</v>
      </c>
      <c r="T411" s="104">
        <v>0</v>
      </c>
      <c r="U411" s="104">
        <v>0</v>
      </c>
      <c r="V411" s="104">
        <v>0.75</v>
      </c>
      <c r="W411" s="104">
        <v>1</v>
      </c>
      <c r="X411" s="117"/>
      <c r="Y411" s="562">
        <v>0</v>
      </c>
      <c r="Z411" s="144" t="s">
        <v>4015</v>
      </c>
      <c r="AA411" s="66" t="s">
        <v>61</v>
      </c>
      <c r="AB411" s="178">
        <v>0</v>
      </c>
      <c r="AC411" s="144" t="s">
        <v>4016</v>
      </c>
      <c r="AD411" s="144" t="s">
        <v>61</v>
      </c>
      <c r="AE411" s="563">
        <v>0.75</v>
      </c>
      <c r="AF411" s="928"/>
      <c r="AG411" s="70" t="s">
        <v>4017</v>
      </c>
      <c r="AH411" s="563">
        <v>1</v>
      </c>
      <c r="AI411" s="144" t="s">
        <v>4018</v>
      </c>
      <c r="AJ411" s="70" t="s">
        <v>4019</v>
      </c>
      <c r="AK411" s="1022"/>
      <c r="AL411" s="946"/>
      <c r="AM411" s="946"/>
      <c r="AN411" s="946"/>
      <c r="AO411" s="946"/>
      <c r="AP411" s="1003" t="str">
        <f t="shared" si="33"/>
        <v>Sin iniciar</v>
      </c>
      <c r="AQ411" s="1029"/>
      <c r="AR411" s="117"/>
      <c r="AS411" s="919"/>
      <c r="AT411" s="749"/>
      <c r="AU411" s="955"/>
      <c r="AV411" s="919"/>
      <c r="AW411" s="919"/>
      <c r="AX411" s="919"/>
      <c r="AY411" s="956"/>
      <c r="AZ411" s="956"/>
      <c r="BA411" s="956"/>
      <c r="BB411" s="922"/>
      <c r="BD411" s="1143"/>
      <c r="BE411" s="613" t="s">
        <v>4020</v>
      </c>
      <c r="BF411" s="1145"/>
    </row>
    <row r="412" spans="2:58" ht="243">
      <c r="B412" s="1133"/>
      <c r="C412" s="74" t="s">
        <v>3929</v>
      </c>
      <c r="D412" s="74" t="s">
        <v>4021</v>
      </c>
      <c r="E412" s="105" t="s">
        <v>137</v>
      </c>
      <c r="F412" s="105" t="s">
        <v>59</v>
      </c>
      <c r="G412" s="105" t="s">
        <v>4022</v>
      </c>
      <c r="H412" s="105" t="s">
        <v>61</v>
      </c>
      <c r="I412" s="105" t="s">
        <v>61</v>
      </c>
      <c r="J412" s="105" t="s">
        <v>167</v>
      </c>
      <c r="K412" s="105" t="s">
        <v>342</v>
      </c>
      <c r="L412" s="138"/>
      <c r="M412" s="74" t="s">
        <v>4023</v>
      </c>
      <c r="N412" s="105" t="s">
        <v>141</v>
      </c>
      <c r="O412" s="74" t="s">
        <v>4024</v>
      </c>
      <c r="P412" s="105" t="s">
        <v>4025</v>
      </c>
      <c r="Q412" s="103">
        <v>1</v>
      </c>
      <c r="R412" s="34">
        <v>44256</v>
      </c>
      <c r="S412" s="34">
        <v>44560</v>
      </c>
      <c r="T412" s="103">
        <v>0.25</v>
      </c>
      <c r="U412" s="103">
        <v>0.5</v>
      </c>
      <c r="V412" s="103">
        <v>0.75</v>
      </c>
      <c r="W412" s="103">
        <v>1</v>
      </c>
      <c r="X412" s="117"/>
      <c r="Y412" s="562">
        <v>0.25</v>
      </c>
      <c r="Z412" s="38" t="s">
        <v>4026</v>
      </c>
      <c r="AA412" s="38" t="s">
        <v>4027</v>
      </c>
      <c r="AB412" s="178">
        <v>0.5</v>
      </c>
      <c r="AC412" s="38" t="s">
        <v>4028</v>
      </c>
      <c r="AD412" s="38" t="s">
        <v>4029</v>
      </c>
      <c r="AE412" s="564">
        <v>1</v>
      </c>
      <c r="AF412" s="38" t="s">
        <v>4030</v>
      </c>
      <c r="AG412" s="71" t="s">
        <v>4031</v>
      </c>
      <c r="AH412" s="564">
        <v>1</v>
      </c>
      <c r="AI412" s="38" t="s">
        <v>4032</v>
      </c>
      <c r="AJ412" s="71" t="s">
        <v>61</v>
      </c>
      <c r="AK412" s="521">
        <f>SUMPRODUCT(AH412,Q412)</f>
        <v>1</v>
      </c>
      <c r="AL412" s="38" t="s">
        <v>4033</v>
      </c>
      <c r="AM412" s="38" t="s">
        <v>4033</v>
      </c>
      <c r="AN412" s="38" t="s">
        <v>4034</v>
      </c>
      <c r="AO412" s="38" t="s">
        <v>4032</v>
      </c>
      <c r="AP412" s="36" t="str">
        <f t="shared" si="33"/>
        <v>Terminado</v>
      </c>
      <c r="AQ412" s="38" t="s">
        <v>76</v>
      </c>
      <c r="AR412" s="117"/>
      <c r="AS412" s="61">
        <v>25657913</v>
      </c>
      <c r="AT412" s="61"/>
      <c r="AU412" s="61">
        <v>25657913</v>
      </c>
      <c r="AV412" s="61">
        <v>24274147</v>
      </c>
      <c r="AW412" s="61"/>
      <c r="AX412" s="61">
        <v>24274147</v>
      </c>
      <c r="AY412" s="55" t="s">
        <v>3945</v>
      </c>
      <c r="AZ412" s="55" t="s">
        <v>4035</v>
      </c>
      <c r="BA412" s="55" t="s">
        <v>4036</v>
      </c>
      <c r="BB412" s="55" t="s">
        <v>4037</v>
      </c>
      <c r="BD412" s="614" t="s">
        <v>3949</v>
      </c>
      <c r="BE412" s="613" t="s">
        <v>4038</v>
      </c>
      <c r="BF412" s="616" t="s">
        <v>4039</v>
      </c>
    </row>
    <row r="413" spans="2:58" ht="344.25">
      <c r="B413" s="1133"/>
      <c r="C413" s="705" t="s">
        <v>3929</v>
      </c>
      <c r="D413" s="705" t="s">
        <v>4040</v>
      </c>
      <c r="E413" s="930" t="s">
        <v>137</v>
      </c>
      <c r="F413" s="930" t="s">
        <v>362</v>
      </c>
      <c r="G413" s="930" t="s">
        <v>4041</v>
      </c>
      <c r="H413" s="930" t="s">
        <v>61</v>
      </c>
      <c r="I413" s="930" t="s">
        <v>61</v>
      </c>
      <c r="J413" s="930" t="s">
        <v>62</v>
      </c>
      <c r="K413" s="930" t="s">
        <v>434</v>
      </c>
      <c r="L413" s="138"/>
      <c r="M413" s="705" t="s">
        <v>4042</v>
      </c>
      <c r="N413" s="106" t="s">
        <v>141</v>
      </c>
      <c r="O413" s="76" t="s">
        <v>4043</v>
      </c>
      <c r="P413" s="106" t="s">
        <v>4044</v>
      </c>
      <c r="Q413" s="104">
        <v>0.3</v>
      </c>
      <c r="R413" s="35">
        <v>44198</v>
      </c>
      <c r="S413" s="35">
        <v>44560</v>
      </c>
      <c r="T413" s="104">
        <v>0.7</v>
      </c>
      <c r="U413" s="104">
        <v>0.75</v>
      </c>
      <c r="V413" s="104">
        <v>0.9</v>
      </c>
      <c r="W413" s="104">
        <v>1</v>
      </c>
      <c r="X413" s="117"/>
      <c r="Y413" s="562">
        <v>0.4</v>
      </c>
      <c r="Z413" s="144" t="s">
        <v>4045</v>
      </c>
      <c r="AA413" s="144" t="s">
        <v>4046</v>
      </c>
      <c r="AB413" s="178">
        <v>0.75</v>
      </c>
      <c r="AC413" s="144" t="s">
        <v>4047</v>
      </c>
      <c r="AD413" s="144" t="s">
        <v>4048</v>
      </c>
      <c r="AE413" s="564">
        <v>0.9</v>
      </c>
      <c r="AF413" s="144" t="s">
        <v>4049</v>
      </c>
      <c r="AG413" s="70" t="s">
        <v>4050</v>
      </c>
      <c r="AH413" s="564">
        <v>1</v>
      </c>
      <c r="AI413" s="144" t="s">
        <v>4051</v>
      </c>
      <c r="AJ413" s="70" t="s">
        <v>4052</v>
      </c>
      <c r="AK413" s="972">
        <f>SUMPRODUCT(AH413:AH415,Q413:Q415)</f>
        <v>1</v>
      </c>
      <c r="AL413" s="946" t="s">
        <v>4053</v>
      </c>
      <c r="AM413" s="946" t="s">
        <v>4054</v>
      </c>
      <c r="AN413" s="946" t="s">
        <v>4055</v>
      </c>
      <c r="AO413" s="946" t="s">
        <v>4056</v>
      </c>
      <c r="AP413" s="1009" t="str">
        <f t="shared" si="33"/>
        <v>Terminado</v>
      </c>
      <c r="AQ413" s="946" t="s">
        <v>76</v>
      </c>
      <c r="AR413" s="117"/>
      <c r="AS413" s="922">
        <v>24990887</v>
      </c>
      <c r="AT413" s="922"/>
      <c r="AU413" s="922">
        <v>24990887</v>
      </c>
      <c r="AV413" s="922">
        <v>32800453</v>
      </c>
      <c r="AW413" s="922"/>
      <c r="AX413" s="922">
        <v>32800453</v>
      </c>
      <c r="AY413" s="78" t="s">
        <v>3945</v>
      </c>
      <c r="AZ413" s="78" t="s">
        <v>4057</v>
      </c>
      <c r="BA413" s="78" t="s">
        <v>4058</v>
      </c>
      <c r="BB413" s="78" t="s">
        <v>4059</v>
      </c>
      <c r="BD413" s="1143" t="s">
        <v>3949</v>
      </c>
      <c r="BE413" s="613" t="s">
        <v>4060</v>
      </c>
      <c r="BF413" s="1145" t="s">
        <v>4061</v>
      </c>
    </row>
    <row r="414" spans="2:58" ht="243">
      <c r="B414" s="1133"/>
      <c r="C414" s="705"/>
      <c r="D414" s="705"/>
      <c r="E414" s="930" t="s">
        <v>137</v>
      </c>
      <c r="F414" s="930" t="s">
        <v>362</v>
      </c>
      <c r="G414" s="930"/>
      <c r="H414" s="930" t="s">
        <v>61</v>
      </c>
      <c r="I414" s="930" t="s">
        <v>61</v>
      </c>
      <c r="J414" s="930" t="s">
        <v>62</v>
      </c>
      <c r="K414" s="930" t="s">
        <v>342</v>
      </c>
      <c r="L414" s="138"/>
      <c r="M414" s="705"/>
      <c r="N414" s="106" t="s">
        <v>141</v>
      </c>
      <c r="O414" s="76" t="s">
        <v>4062</v>
      </c>
      <c r="P414" s="106" t="s">
        <v>4063</v>
      </c>
      <c r="Q414" s="104">
        <v>0.3</v>
      </c>
      <c r="R414" s="35">
        <v>44291</v>
      </c>
      <c r="S414" s="35">
        <v>44560</v>
      </c>
      <c r="T414" s="104">
        <v>0</v>
      </c>
      <c r="U414" s="104">
        <v>0.5</v>
      </c>
      <c r="V414" s="104">
        <v>0.7</v>
      </c>
      <c r="W414" s="104">
        <v>1</v>
      </c>
      <c r="X414" s="117"/>
      <c r="Y414" s="562">
        <v>0</v>
      </c>
      <c r="Z414" s="144" t="s">
        <v>86</v>
      </c>
      <c r="AA414" s="66" t="s">
        <v>61</v>
      </c>
      <c r="AB414" s="178">
        <v>0.5</v>
      </c>
      <c r="AC414" s="144" t="s">
        <v>4064</v>
      </c>
      <c r="AD414" s="144" t="s">
        <v>4048</v>
      </c>
      <c r="AE414" s="564">
        <v>0.7</v>
      </c>
      <c r="AF414" s="144" t="s">
        <v>4065</v>
      </c>
      <c r="AG414" s="70" t="s">
        <v>4066</v>
      </c>
      <c r="AH414" s="564">
        <v>1</v>
      </c>
      <c r="AI414" s="144" t="s">
        <v>4067</v>
      </c>
      <c r="AJ414" s="70" t="s">
        <v>4068</v>
      </c>
      <c r="AK414" s="973"/>
      <c r="AL414" s="946"/>
      <c r="AM414" s="946"/>
      <c r="AN414" s="946"/>
      <c r="AO414" s="946"/>
      <c r="AP414" s="1010" t="str">
        <f t="shared" si="33"/>
        <v>Sin iniciar</v>
      </c>
      <c r="AQ414" s="1029"/>
      <c r="AR414" s="117"/>
      <c r="AS414" s="922"/>
      <c r="AT414" s="922"/>
      <c r="AU414" s="922"/>
      <c r="AV414" s="922"/>
      <c r="AW414" s="922"/>
      <c r="AX414" s="922"/>
      <c r="AY414" s="923" t="s">
        <v>3945</v>
      </c>
      <c r="AZ414" s="923" t="s">
        <v>4035</v>
      </c>
      <c r="BA414" s="923" t="s">
        <v>4036</v>
      </c>
      <c r="BB414" s="923" t="s">
        <v>4069</v>
      </c>
      <c r="BD414" s="1143"/>
      <c r="BE414" s="613" t="s">
        <v>4070</v>
      </c>
      <c r="BF414" s="1145"/>
    </row>
    <row r="415" spans="2:58" ht="222.75">
      <c r="B415" s="1133"/>
      <c r="C415" s="705"/>
      <c r="D415" s="705"/>
      <c r="E415" s="930" t="s">
        <v>137</v>
      </c>
      <c r="F415" s="930" t="s">
        <v>362</v>
      </c>
      <c r="G415" s="930"/>
      <c r="H415" s="930" t="s">
        <v>61</v>
      </c>
      <c r="I415" s="930" t="s">
        <v>61</v>
      </c>
      <c r="J415" s="930" t="s">
        <v>62</v>
      </c>
      <c r="K415" s="930" t="s">
        <v>434</v>
      </c>
      <c r="L415" s="138"/>
      <c r="M415" s="705"/>
      <c r="N415" s="106" t="s">
        <v>141</v>
      </c>
      <c r="O415" s="76" t="s">
        <v>4071</v>
      </c>
      <c r="P415" s="106" t="s">
        <v>4072</v>
      </c>
      <c r="Q415" s="104">
        <v>0.4</v>
      </c>
      <c r="R415" s="35">
        <v>44378</v>
      </c>
      <c r="S415" s="35">
        <v>44560</v>
      </c>
      <c r="T415" s="104">
        <v>0</v>
      </c>
      <c r="U415" s="104">
        <v>0</v>
      </c>
      <c r="V415" s="104">
        <v>0.2</v>
      </c>
      <c r="W415" s="104">
        <v>1</v>
      </c>
      <c r="X415" s="117"/>
      <c r="Y415" s="562">
        <v>0</v>
      </c>
      <c r="Z415" s="144" t="s">
        <v>86</v>
      </c>
      <c r="AA415" s="66" t="s">
        <v>61</v>
      </c>
      <c r="AB415" s="178">
        <v>0</v>
      </c>
      <c r="AC415" s="144" t="s">
        <v>86</v>
      </c>
      <c r="AD415" s="144" t="s">
        <v>4073</v>
      </c>
      <c r="AE415" s="564">
        <v>0.2</v>
      </c>
      <c r="AF415" s="144" t="s">
        <v>4074</v>
      </c>
      <c r="AG415" s="70" t="s">
        <v>4075</v>
      </c>
      <c r="AH415" s="564">
        <v>1</v>
      </c>
      <c r="AI415" s="144" t="s">
        <v>4076</v>
      </c>
      <c r="AJ415" s="70" t="s">
        <v>4077</v>
      </c>
      <c r="AK415" s="974"/>
      <c r="AL415" s="946"/>
      <c r="AM415" s="946"/>
      <c r="AN415" s="946"/>
      <c r="AO415" s="946"/>
      <c r="AP415" s="1011" t="str">
        <f t="shared" si="33"/>
        <v>Sin iniciar</v>
      </c>
      <c r="AQ415" s="1029"/>
      <c r="AR415" s="117"/>
      <c r="AS415" s="922"/>
      <c r="AT415" s="922"/>
      <c r="AU415" s="922"/>
      <c r="AV415" s="922"/>
      <c r="AW415" s="922"/>
      <c r="AX415" s="922"/>
      <c r="AY415" s="924"/>
      <c r="AZ415" s="924"/>
      <c r="BA415" s="924"/>
      <c r="BB415" s="924"/>
      <c r="BD415" s="1143"/>
      <c r="BE415" s="613" t="s">
        <v>4078</v>
      </c>
      <c r="BF415" s="1145"/>
    </row>
    <row r="416" spans="2:58" ht="121.5">
      <c r="B416" s="1133"/>
      <c r="C416" s="704" t="s">
        <v>3929</v>
      </c>
      <c r="D416" s="704" t="s">
        <v>4079</v>
      </c>
      <c r="E416" s="933" t="s">
        <v>137</v>
      </c>
      <c r="F416" s="933" t="s">
        <v>59</v>
      </c>
      <c r="G416" s="933" t="s">
        <v>4080</v>
      </c>
      <c r="H416" s="933" t="s">
        <v>61</v>
      </c>
      <c r="I416" s="933" t="s">
        <v>61</v>
      </c>
      <c r="J416" s="933" t="s">
        <v>62</v>
      </c>
      <c r="K416" s="933" t="s">
        <v>2279</v>
      </c>
      <c r="L416" s="138"/>
      <c r="M416" s="704" t="s">
        <v>4081</v>
      </c>
      <c r="N416" s="105" t="s">
        <v>141</v>
      </c>
      <c r="O416" s="74" t="s">
        <v>4082</v>
      </c>
      <c r="P416" s="105" t="s">
        <v>3934</v>
      </c>
      <c r="Q416" s="103">
        <v>0.2</v>
      </c>
      <c r="R416" s="34">
        <v>44198</v>
      </c>
      <c r="S416" s="34">
        <v>44377</v>
      </c>
      <c r="T416" s="103">
        <v>0.5</v>
      </c>
      <c r="U416" s="103">
        <v>1</v>
      </c>
      <c r="V416" s="103">
        <v>1</v>
      </c>
      <c r="W416" s="103">
        <v>1</v>
      </c>
      <c r="X416" s="117"/>
      <c r="Y416" s="562">
        <v>0.5</v>
      </c>
      <c r="Z416" s="38" t="s">
        <v>4083</v>
      </c>
      <c r="AA416" s="38" t="s">
        <v>4084</v>
      </c>
      <c r="AB416" s="178">
        <v>0.95</v>
      </c>
      <c r="AC416" s="38" t="s">
        <v>4085</v>
      </c>
      <c r="AD416" s="38" t="s">
        <v>4084</v>
      </c>
      <c r="AE416" s="563">
        <v>0.98</v>
      </c>
      <c r="AF416" s="38" t="s">
        <v>4086</v>
      </c>
      <c r="AG416" s="71" t="s">
        <v>4084</v>
      </c>
      <c r="AH416" s="563">
        <v>1</v>
      </c>
      <c r="AI416" s="38" t="s">
        <v>4087</v>
      </c>
      <c r="AJ416" s="71" t="s">
        <v>4084</v>
      </c>
      <c r="AK416" s="972">
        <f>SUMPRODUCT(AH416:AH420,Q416:Q420)</f>
        <v>1</v>
      </c>
      <c r="AL416" s="947" t="s">
        <v>4088</v>
      </c>
      <c r="AM416" s="947" t="s">
        <v>4089</v>
      </c>
      <c r="AN416" s="947" t="s">
        <v>4090</v>
      </c>
      <c r="AO416" s="947" t="s">
        <v>4091</v>
      </c>
      <c r="AP416" s="976" t="str">
        <f t="shared" si="33"/>
        <v>Terminado</v>
      </c>
      <c r="AQ416" s="1030" t="s">
        <v>76</v>
      </c>
      <c r="AR416" s="117"/>
      <c r="AS416" s="929">
        <v>34164104</v>
      </c>
      <c r="AT416" s="929">
        <v>14621951</v>
      </c>
      <c r="AU416" s="929">
        <v>14621951</v>
      </c>
      <c r="AV416" s="929">
        <v>34605000</v>
      </c>
      <c r="AW416" s="929"/>
      <c r="AX416" s="929">
        <v>34605000</v>
      </c>
      <c r="AY416" s="795" t="s">
        <v>4092</v>
      </c>
      <c r="AZ416" s="943" t="s">
        <v>4093</v>
      </c>
      <c r="BA416" s="943" t="s">
        <v>4094</v>
      </c>
      <c r="BB416" s="795" t="s">
        <v>4095</v>
      </c>
      <c r="BD416" s="1143" t="s">
        <v>3949</v>
      </c>
      <c r="BE416" s="613" t="s">
        <v>4096</v>
      </c>
      <c r="BF416" s="1145" t="s">
        <v>4097</v>
      </c>
    </row>
    <row r="417" spans="2:58" ht="60.75">
      <c r="B417" s="1133"/>
      <c r="C417" s="704"/>
      <c r="D417" s="704"/>
      <c r="E417" s="933" t="s">
        <v>137</v>
      </c>
      <c r="F417" s="933" t="s">
        <v>59</v>
      </c>
      <c r="G417" s="933"/>
      <c r="H417" s="933" t="s">
        <v>61</v>
      </c>
      <c r="I417" s="933" t="s">
        <v>61</v>
      </c>
      <c r="J417" s="933" t="s">
        <v>62</v>
      </c>
      <c r="K417" s="933" t="s">
        <v>342</v>
      </c>
      <c r="L417" s="138"/>
      <c r="M417" s="704"/>
      <c r="N417" s="105" t="s">
        <v>141</v>
      </c>
      <c r="O417" s="74" t="s">
        <v>4098</v>
      </c>
      <c r="P417" s="105" t="s">
        <v>4099</v>
      </c>
      <c r="Q417" s="103">
        <v>0.2</v>
      </c>
      <c r="R417" s="34">
        <v>44198</v>
      </c>
      <c r="S417" s="34">
        <v>44377</v>
      </c>
      <c r="T417" s="103">
        <v>0.5</v>
      </c>
      <c r="U417" s="103">
        <v>1</v>
      </c>
      <c r="V417" s="103">
        <v>1</v>
      </c>
      <c r="W417" s="103">
        <v>1</v>
      </c>
      <c r="X417" s="117"/>
      <c r="Y417" s="562">
        <v>0.5</v>
      </c>
      <c r="Z417" s="38" t="s">
        <v>4100</v>
      </c>
      <c r="AA417" s="38" t="s">
        <v>4101</v>
      </c>
      <c r="AB417" s="178">
        <v>1</v>
      </c>
      <c r="AC417" s="38" t="s">
        <v>4102</v>
      </c>
      <c r="AD417" s="38" t="s">
        <v>4103</v>
      </c>
      <c r="AE417" s="563">
        <v>1</v>
      </c>
      <c r="AF417" s="71" t="s">
        <v>73</v>
      </c>
      <c r="AG417" s="71" t="s">
        <v>61</v>
      </c>
      <c r="AH417" s="563">
        <v>1</v>
      </c>
      <c r="AI417" s="59" t="s">
        <v>73</v>
      </c>
      <c r="AJ417" s="59" t="s">
        <v>61</v>
      </c>
      <c r="AK417" s="973"/>
      <c r="AL417" s="947"/>
      <c r="AM417" s="947"/>
      <c r="AN417" s="947"/>
      <c r="AO417" s="947"/>
      <c r="AP417" s="977"/>
      <c r="AQ417" s="1031"/>
      <c r="AR417" s="117"/>
      <c r="AS417" s="929"/>
      <c r="AT417" s="929"/>
      <c r="AU417" s="929"/>
      <c r="AV417" s="929"/>
      <c r="AW417" s="929"/>
      <c r="AX417" s="929"/>
      <c r="AY417" s="795"/>
      <c r="AZ417" s="944"/>
      <c r="BA417" s="944"/>
      <c r="BB417" s="795"/>
      <c r="BD417" s="1143"/>
      <c r="BE417" s="613" t="s">
        <v>4104</v>
      </c>
      <c r="BF417" s="1145"/>
    </row>
    <row r="418" spans="2:58" ht="81">
      <c r="B418" s="1133"/>
      <c r="C418" s="704"/>
      <c r="D418" s="704"/>
      <c r="E418" s="933" t="s">
        <v>137</v>
      </c>
      <c r="F418" s="933" t="s">
        <v>59</v>
      </c>
      <c r="G418" s="933"/>
      <c r="H418" s="933" t="s">
        <v>61</v>
      </c>
      <c r="I418" s="933" t="s">
        <v>61</v>
      </c>
      <c r="J418" s="933" t="s">
        <v>62</v>
      </c>
      <c r="K418" s="933" t="s">
        <v>414</v>
      </c>
      <c r="L418" s="138"/>
      <c r="M418" s="704"/>
      <c r="N418" s="105" t="s">
        <v>141</v>
      </c>
      <c r="O418" s="74" t="s">
        <v>4105</v>
      </c>
      <c r="P418" s="105" t="s">
        <v>4106</v>
      </c>
      <c r="Q418" s="103">
        <v>0.2</v>
      </c>
      <c r="R418" s="34">
        <v>44354</v>
      </c>
      <c r="S418" s="34">
        <v>44469</v>
      </c>
      <c r="T418" s="103">
        <v>0</v>
      </c>
      <c r="U418" s="103">
        <v>0.2</v>
      </c>
      <c r="V418" s="103">
        <v>1</v>
      </c>
      <c r="W418" s="103">
        <v>1</v>
      </c>
      <c r="X418" s="117"/>
      <c r="Y418" s="562">
        <v>0</v>
      </c>
      <c r="Z418" s="38" t="s">
        <v>86</v>
      </c>
      <c r="AA418" s="534" t="s">
        <v>61</v>
      </c>
      <c r="AB418" s="178">
        <v>0.2</v>
      </c>
      <c r="AC418" s="38" t="s">
        <v>4107</v>
      </c>
      <c r="AD418" s="38" t="s">
        <v>4108</v>
      </c>
      <c r="AE418" s="563">
        <v>1</v>
      </c>
      <c r="AF418" s="38" t="s">
        <v>4109</v>
      </c>
      <c r="AG418" s="209" t="s">
        <v>4110</v>
      </c>
      <c r="AH418" s="563">
        <v>1</v>
      </c>
      <c r="AI418" s="38" t="s">
        <v>4109</v>
      </c>
      <c r="AJ418" s="209" t="s">
        <v>61</v>
      </c>
      <c r="AK418" s="973"/>
      <c r="AL418" s="947"/>
      <c r="AM418" s="947"/>
      <c r="AN418" s="947"/>
      <c r="AO418" s="947"/>
      <c r="AP418" s="977"/>
      <c r="AQ418" s="1031"/>
      <c r="AR418" s="117"/>
      <c r="AS418" s="929"/>
      <c r="AT418" s="929"/>
      <c r="AU418" s="929"/>
      <c r="AV418" s="929"/>
      <c r="AW418" s="929"/>
      <c r="AX418" s="929"/>
      <c r="AY418" s="795"/>
      <c r="AZ418" s="945"/>
      <c r="BA418" s="945"/>
      <c r="BB418" s="795"/>
      <c r="BD418" s="1143"/>
      <c r="BE418" s="613" t="s">
        <v>4111</v>
      </c>
      <c r="BF418" s="1145"/>
    </row>
    <row r="419" spans="2:58" ht="60.75">
      <c r="B419" s="1133"/>
      <c r="C419" s="704"/>
      <c r="D419" s="704"/>
      <c r="E419" s="933" t="s">
        <v>137</v>
      </c>
      <c r="F419" s="933" t="s">
        <v>59</v>
      </c>
      <c r="G419" s="933"/>
      <c r="H419" s="933" t="s">
        <v>61</v>
      </c>
      <c r="I419" s="933" t="s">
        <v>61</v>
      </c>
      <c r="J419" s="933" t="s">
        <v>62</v>
      </c>
      <c r="K419" s="933" t="s">
        <v>434</v>
      </c>
      <c r="L419" s="138"/>
      <c r="M419" s="704"/>
      <c r="N419" s="105" t="s">
        <v>141</v>
      </c>
      <c r="O419" s="74" t="s">
        <v>4112</v>
      </c>
      <c r="P419" s="105" t="s">
        <v>4113</v>
      </c>
      <c r="Q419" s="103">
        <v>0.2</v>
      </c>
      <c r="R419" s="34">
        <v>44378</v>
      </c>
      <c r="S419" s="34">
        <v>44560</v>
      </c>
      <c r="T419" s="103">
        <v>0</v>
      </c>
      <c r="U419" s="103">
        <v>0</v>
      </c>
      <c r="V419" s="103">
        <v>0.5</v>
      </c>
      <c r="W419" s="103">
        <v>1</v>
      </c>
      <c r="X419" s="117"/>
      <c r="Y419" s="562">
        <v>0</v>
      </c>
      <c r="Z419" s="38" t="s">
        <v>86</v>
      </c>
      <c r="AA419" s="534" t="s">
        <v>61</v>
      </c>
      <c r="AB419" s="178">
        <v>0</v>
      </c>
      <c r="AC419" s="38" t="s">
        <v>86</v>
      </c>
      <c r="AD419" s="38" t="s">
        <v>61</v>
      </c>
      <c r="AE419" s="565">
        <v>0.5</v>
      </c>
      <c r="AF419" s="38" t="s">
        <v>4114</v>
      </c>
      <c r="AG419" s="71" t="s">
        <v>4115</v>
      </c>
      <c r="AH419" s="565">
        <v>1</v>
      </c>
      <c r="AI419" s="38" t="s">
        <v>4116</v>
      </c>
      <c r="AJ419" s="71" t="s">
        <v>4117</v>
      </c>
      <c r="AK419" s="973"/>
      <c r="AL419" s="947"/>
      <c r="AM419" s="947"/>
      <c r="AN419" s="947"/>
      <c r="AO419" s="947"/>
      <c r="AP419" s="977"/>
      <c r="AQ419" s="1031"/>
      <c r="AR419" s="117"/>
      <c r="AS419" s="929"/>
      <c r="AT419" s="929"/>
      <c r="AU419" s="929"/>
      <c r="AV419" s="929"/>
      <c r="AW419" s="929"/>
      <c r="AX419" s="929"/>
      <c r="AY419" s="795"/>
      <c r="AZ419" s="943" t="s">
        <v>4118</v>
      </c>
      <c r="BA419" s="943" t="s">
        <v>4119</v>
      </c>
      <c r="BB419" s="795"/>
      <c r="BD419" s="1143"/>
      <c r="BE419" s="613" t="s">
        <v>4120</v>
      </c>
      <c r="BF419" s="1145"/>
    </row>
    <row r="420" spans="2:58" ht="121.5">
      <c r="B420" s="1133"/>
      <c r="C420" s="704"/>
      <c r="D420" s="704"/>
      <c r="E420" s="933" t="s">
        <v>137</v>
      </c>
      <c r="F420" s="933" t="s">
        <v>59</v>
      </c>
      <c r="G420" s="933"/>
      <c r="H420" s="933" t="s">
        <v>61</v>
      </c>
      <c r="I420" s="933" t="s">
        <v>61</v>
      </c>
      <c r="J420" s="933" t="s">
        <v>62</v>
      </c>
      <c r="K420" s="933" t="s">
        <v>139</v>
      </c>
      <c r="L420" s="138"/>
      <c r="M420" s="704"/>
      <c r="N420" s="105" t="s">
        <v>141</v>
      </c>
      <c r="O420" s="74" t="s">
        <v>4121</v>
      </c>
      <c r="P420" s="105" t="s">
        <v>4122</v>
      </c>
      <c r="Q420" s="103">
        <v>0.2</v>
      </c>
      <c r="R420" s="34">
        <v>44378</v>
      </c>
      <c r="S420" s="34">
        <v>44560</v>
      </c>
      <c r="T420" s="103">
        <v>0</v>
      </c>
      <c r="U420" s="103">
        <v>0</v>
      </c>
      <c r="V420" s="103">
        <v>0.6</v>
      </c>
      <c r="W420" s="103">
        <v>1</v>
      </c>
      <c r="X420" s="117"/>
      <c r="Y420" s="562">
        <v>0</v>
      </c>
      <c r="Z420" s="38" t="s">
        <v>86</v>
      </c>
      <c r="AA420" s="534" t="s">
        <v>61</v>
      </c>
      <c r="AB420" s="178">
        <v>0</v>
      </c>
      <c r="AC420" s="38" t="s">
        <v>86</v>
      </c>
      <c r="AD420" s="38" t="s">
        <v>61</v>
      </c>
      <c r="AE420" s="565">
        <v>0</v>
      </c>
      <c r="AF420" s="38" t="s">
        <v>4123</v>
      </c>
      <c r="AG420" s="71" t="s">
        <v>61</v>
      </c>
      <c r="AH420" s="565">
        <v>1</v>
      </c>
      <c r="AI420" s="38" t="s">
        <v>4124</v>
      </c>
      <c r="AJ420" s="71" t="s">
        <v>4117</v>
      </c>
      <c r="AK420" s="974"/>
      <c r="AL420" s="947"/>
      <c r="AM420" s="947"/>
      <c r="AN420" s="947"/>
      <c r="AO420" s="947"/>
      <c r="AP420" s="978"/>
      <c r="AQ420" s="1032"/>
      <c r="AR420" s="117"/>
      <c r="AS420" s="929"/>
      <c r="AT420" s="929"/>
      <c r="AU420" s="929"/>
      <c r="AV420" s="929"/>
      <c r="AW420" s="929"/>
      <c r="AX420" s="929"/>
      <c r="AY420" s="795"/>
      <c r="AZ420" s="945"/>
      <c r="BA420" s="945"/>
      <c r="BB420" s="795"/>
      <c r="BD420" s="1143"/>
      <c r="BE420" s="613" t="s">
        <v>4125</v>
      </c>
      <c r="BF420" s="1145"/>
    </row>
    <row r="421" spans="2:58" ht="162">
      <c r="B421" s="1133"/>
      <c r="C421" s="705" t="s">
        <v>3929</v>
      </c>
      <c r="D421" s="705" t="s">
        <v>4126</v>
      </c>
      <c r="E421" s="930" t="s">
        <v>137</v>
      </c>
      <c r="F421" s="930" t="s">
        <v>59</v>
      </c>
      <c r="G421" s="930" t="s">
        <v>4127</v>
      </c>
      <c r="H421" s="930" t="s">
        <v>61</v>
      </c>
      <c r="I421" s="930" t="s">
        <v>61</v>
      </c>
      <c r="J421" s="930" t="s">
        <v>62</v>
      </c>
      <c r="K421" s="930" t="s">
        <v>2279</v>
      </c>
      <c r="L421" s="138"/>
      <c r="M421" s="705" t="s">
        <v>4128</v>
      </c>
      <c r="N421" s="106" t="s">
        <v>141</v>
      </c>
      <c r="O421" s="76" t="s">
        <v>4129</v>
      </c>
      <c r="P421" s="106" t="s">
        <v>4130</v>
      </c>
      <c r="Q421" s="104">
        <v>0.7</v>
      </c>
      <c r="R421" s="35">
        <v>44198</v>
      </c>
      <c r="S421" s="35">
        <v>44561</v>
      </c>
      <c r="T421" s="104">
        <v>0</v>
      </c>
      <c r="U421" s="104">
        <v>0.4</v>
      </c>
      <c r="V421" s="104">
        <v>0.7</v>
      </c>
      <c r="W421" s="104">
        <v>1</v>
      </c>
      <c r="X421" s="117"/>
      <c r="Y421" s="562">
        <v>0.01</v>
      </c>
      <c r="Z421" s="144" t="s">
        <v>4131</v>
      </c>
      <c r="AA421" s="144" t="s">
        <v>4132</v>
      </c>
      <c r="AB421" s="178">
        <v>0.4</v>
      </c>
      <c r="AC421" s="144" t="s">
        <v>4133</v>
      </c>
      <c r="AD421" s="144" t="s">
        <v>4132</v>
      </c>
      <c r="AE421" s="563">
        <v>0.7</v>
      </c>
      <c r="AF421" s="144" t="s">
        <v>4134</v>
      </c>
      <c r="AG421" s="70" t="s">
        <v>4135</v>
      </c>
      <c r="AH421" s="566">
        <v>0.7</v>
      </c>
      <c r="AI421" s="144" t="s">
        <v>4134</v>
      </c>
      <c r="AJ421" s="70" t="s">
        <v>4135</v>
      </c>
      <c r="AK421" s="972">
        <f>SUMPRODUCT(AH421:AH423,Q421:Q423)</f>
        <v>0.67499999999999993</v>
      </c>
      <c r="AL421" s="946" t="s">
        <v>4136</v>
      </c>
      <c r="AM421" s="946" t="s">
        <v>4137</v>
      </c>
      <c r="AN421" s="946" t="s">
        <v>4138</v>
      </c>
      <c r="AO421" s="946" t="s">
        <v>4139</v>
      </c>
      <c r="AP421" s="1009" t="str">
        <f t="shared" si="33"/>
        <v>En gestión</v>
      </c>
      <c r="AQ421" s="927" t="s">
        <v>4140</v>
      </c>
      <c r="AR421" s="117"/>
      <c r="AS421" s="919">
        <v>19224959</v>
      </c>
      <c r="AT421" s="919"/>
      <c r="AU421" s="919">
        <v>19224959</v>
      </c>
      <c r="AV421" s="919">
        <v>31175100</v>
      </c>
      <c r="AW421" s="919"/>
      <c r="AX421" s="919">
        <v>31175100</v>
      </c>
      <c r="AY421" s="776" t="s">
        <v>3945</v>
      </c>
      <c r="AZ421" s="78" t="s">
        <v>4141</v>
      </c>
      <c r="BA421" s="78" t="s">
        <v>3947</v>
      </c>
      <c r="BB421" s="776" t="s">
        <v>4142</v>
      </c>
      <c r="BD421" s="1143" t="s">
        <v>3949</v>
      </c>
      <c r="BE421" s="613" t="s">
        <v>4143</v>
      </c>
      <c r="BF421" s="1145" t="s">
        <v>4144</v>
      </c>
    </row>
    <row r="422" spans="2:58" ht="141.75">
      <c r="B422" s="1133"/>
      <c r="C422" s="705"/>
      <c r="D422" s="705"/>
      <c r="E422" s="930" t="s">
        <v>137</v>
      </c>
      <c r="F422" s="930" t="s">
        <v>59</v>
      </c>
      <c r="G422" s="930"/>
      <c r="H422" s="930" t="s">
        <v>61</v>
      </c>
      <c r="I422" s="930" t="s">
        <v>61</v>
      </c>
      <c r="J422" s="930" t="s">
        <v>62</v>
      </c>
      <c r="K422" s="930" t="s">
        <v>2279</v>
      </c>
      <c r="L422" s="138"/>
      <c r="M422" s="705"/>
      <c r="N422" s="106" t="s">
        <v>141</v>
      </c>
      <c r="O422" s="76" t="s">
        <v>4145</v>
      </c>
      <c r="P422" s="106" t="s">
        <v>4146</v>
      </c>
      <c r="Q422" s="104">
        <v>0.2</v>
      </c>
      <c r="R422" s="35">
        <v>44198</v>
      </c>
      <c r="S422" s="35">
        <v>44561</v>
      </c>
      <c r="T422" s="104">
        <v>0</v>
      </c>
      <c r="U422" s="104">
        <v>0.5</v>
      </c>
      <c r="V422" s="104">
        <v>0.8</v>
      </c>
      <c r="W422" s="104">
        <v>1</v>
      </c>
      <c r="X422" s="117"/>
      <c r="Y422" s="562">
        <v>0.01</v>
      </c>
      <c r="Z422" s="144" t="s">
        <v>4131</v>
      </c>
      <c r="AA422" s="144" t="s">
        <v>4132</v>
      </c>
      <c r="AB422" s="178">
        <v>0.5</v>
      </c>
      <c r="AC422" s="144" t="s">
        <v>4133</v>
      </c>
      <c r="AD422" s="144" t="s">
        <v>4132</v>
      </c>
      <c r="AE422" s="563">
        <v>0.7</v>
      </c>
      <c r="AF422" s="144" t="s">
        <v>4134</v>
      </c>
      <c r="AG422" s="70" t="s">
        <v>4135</v>
      </c>
      <c r="AH422" s="566">
        <v>0.7</v>
      </c>
      <c r="AI422" s="144" t="s">
        <v>4147</v>
      </c>
      <c r="AJ422" s="70" t="s">
        <v>4135</v>
      </c>
      <c r="AK422" s="973"/>
      <c r="AL422" s="946"/>
      <c r="AM422" s="946"/>
      <c r="AN422" s="946"/>
      <c r="AO422" s="946"/>
      <c r="AP422" s="1010" t="str">
        <f t="shared" si="33"/>
        <v>Sin iniciar</v>
      </c>
      <c r="AQ422" s="1033"/>
      <c r="AR422" s="117"/>
      <c r="AS422" s="919"/>
      <c r="AT422" s="919"/>
      <c r="AU422" s="919"/>
      <c r="AV422" s="919"/>
      <c r="AW422" s="919"/>
      <c r="AX422" s="919"/>
      <c r="AY422" s="776"/>
      <c r="AZ422" s="923" t="s">
        <v>4148</v>
      </c>
      <c r="BA422" s="923" t="s">
        <v>4149</v>
      </c>
      <c r="BB422" s="776"/>
      <c r="BD422" s="1143"/>
      <c r="BE422" s="613" t="s">
        <v>4150</v>
      </c>
      <c r="BF422" s="1145"/>
    </row>
    <row r="423" spans="2:58" ht="141.75">
      <c r="B423" s="1133"/>
      <c r="C423" s="705"/>
      <c r="D423" s="705"/>
      <c r="E423" s="930" t="s">
        <v>137</v>
      </c>
      <c r="F423" s="930" t="s">
        <v>59</v>
      </c>
      <c r="G423" s="930"/>
      <c r="H423" s="930" t="s">
        <v>61</v>
      </c>
      <c r="I423" s="930" t="s">
        <v>61</v>
      </c>
      <c r="J423" s="930" t="s">
        <v>62</v>
      </c>
      <c r="K423" s="930" t="s">
        <v>2279</v>
      </c>
      <c r="L423" s="138"/>
      <c r="M423" s="705"/>
      <c r="N423" s="106" t="s">
        <v>141</v>
      </c>
      <c r="O423" s="76" t="s">
        <v>4151</v>
      </c>
      <c r="P423" s="106" t="s">
        <v>4152</v>
      </c>
      <c r="Q423" s="104">
        <v>0.1</v>
      </c>
      <c r="R423" s="35">
        <v>44291</v>
      </c>
      <c r="S423" s="35">
        <v>44561</v>
      </c>
      <c r="T423" s="104">
        <v>0</v>
      </c>
      <c r="U423" s="104">
        <v>0.2</v>
      </c>
      <c r="V423" s="104">
        <v>0.5</v>
      </c>
      <c r="W423" s="104">
        <v>1</v>
      </c>
      <c r="X423" s="117"/>
      <c r="Y423" s="562">
        <v>0.01</v>
      </c>
      <c r="Z423" s="144" t="s">
        <v>4131</v>
      </c>
      <c r="AA423" s="144" t="s">
        <v>4132</v>
      </c>
      <c r="AB423" s="178">
        <v>0.2</v>
      </c>
      <c r="AC423" s="144" t="s">
        <v>4133</v>
      </c>
      <c r="AD423" s="144" t="s">
        <v>4132</v>
      </c>
      <c r="AE423" s="563">
        <v>0.45</v>
      </c>
      <c r="AF423" s="144" t="s">
        <v>4153</v>
      </c>
      <c r="AG423" s="70" t="s">
        <v>4132</v>
      </c>
      <c r="AH423" s="566">
        <v>0.45</v>
      </c>
      <c r="AI423" s="144" t="s">
        <v>4154</v>
      </c>
      <c r="AJ423" s="70" t="s">
        <v>4132</v>
      </c>
      <c r="AK423" s="974"/>
      <c r="AL423" s="946"/>
      <c r="AM423" s="946"/>
      <c r="AN423" s="946"/>
      <c r="AO423" s="946"/>
      <c r="AP423" s="1011" t="str">
        <f t="shared" si="33"/>
        <v>Sin iniciar</v>
      </c>
      <c r="AQ423" s="928"/>
      <c r="AR423" s="117"/>
      <c r="AS423" s="919"/>
      <c r="AT423" s="919"/>
      <c r="AU423" s="919"/>
      <c r="AV423" s="919"/>
      <c r="AW423" s="919"/>
      <c r="AX423" s="919"/>
      <c r="AY423" s="776"/>
      <c r="AZ423" s="924"/>
      <c r="BA423" s="924"/>
      <c r="BB423" s="776"/>
      <c r="BD423" s="1143"/>
      <c r="BE423" s="613" t="s">
        <v>4155</v>
      </c>
      <c r="BF423" s="1145"/>
    </row>
    <row r="424" spans="2:58" ht="162">
      <c r="B424" s="1133"/>
      <c r="C424" s="704" t="s">
        <v>3929</v>
      </c>
      <c r="D424" s="704" t="s">
        <v>4156</v>
      </c>
      <c r="E424" s="933" t="s">
        <v>137</v>
      </c>
      <c r="F424" s="933" t="s">
        <v>59</v>
      </c>
      <c r="G424" s="933" t="s">
        <v>4157</v>
      </c>
      <c r="H424" s="933" t="s">
        <v>61</v>
      </c>
      <c r="I424" s="933" t="s">
        <v>61</v>
      </c>
      <c r="J424" s="933" t="s">
        <v>62</v>
      </c>
      <c r="K424" s="933" t="s">
        <v>2279</v>
      </c>
      <c r="L424" s="138"/>
      <c r="M424" s="704" t="s">
        <v>4158</v>
      </c>
      <c r="N424" s="105" t="s">
        <v>141</v>
      </c>
      <c r="O424" s="74" t="s">
        <v>4159</v>
      </c>
      <c r="P424" s="105" t="s">
        <v>3934</v>
      </c>
      <c r="Q424" s="103">
        <v>0.5</v>
      </c>
      <c r="R424" s="34">
        <v>44378</v>
      </c>
      <c r="S424" s="34">
        <v>44560</v>
      </c>
      <c r="T424" s="103">
        <v>0</v>
      </c>
      <c r="U424" s="103">
        <v>0</v>
      </c>
      <c r="V424" s="103">
        <v>0.3</v>
      </c>
      <c r="W424" s="103">
        <v>1</v>
      </c>
      <c r="X424" s="117"/>
      <c r="Y424" s="562">
        <v>0</v>
      </c>
      <c r="Z424" s="38" t="s">
        <v>86</v>
      </c>
      <c r="AA424" s="534" t="s">
        <v>61</v>
      </c>
      <c r="AB424" s="178">
        <v>0</v>
      </c>
      <c r="AC424" s="38" t="s">
        <v>86</v>
      </c>
      <c r="AD424" s="38" t="s">
        <v>61</v>
      </c>
      <c r="AE424" s="564">
        <v>0.6</v>
      </c>
      <c r="AF424" s="38" t="s">
        <v>4160</v>
      </c>
      <c r="AG424" s="71" t="s">
        <v>4161</v>
      </c>
      <c r="AH424" s="564">
        <v>1</v>
      </c>
      <c r="AI424" s="38" t="s">
        <v>4162</v>
      </c>
      <c r="AJ424" s="71" t="s">
        <v>4163</v>
      </c>
      <c r="AK424" s="1022">
        <f t="shared" ref="AK424" si="35">SUMPRODUCT(AH424:AH425,Q424:Q425)</f>
        <v>0.95</v>
      </c>
      <c r="AL424" s="947" t="s">
        <v>86</v>
      </c>
      <c r="AM424" s="947" t="s">
        <v>4164</v>
      </c>
      <c r="AN424" s="947" t="s">
        <v>4165</v>
      </c>
      <c r="AO424" s="947" t="s">
        <v>4166</v>
      </c>
      <c r="AP424" s="1003" t="str">
        <f t="shared" si="33"/>
        <v>En gestión</v>
      </c>
      <c r="AQ424" s="1030" t="s">
        <v>4167</v>
      </c>
      <c r="AR424" s="117"/>
      <c r="AS424" s="920">
        <v>7605685</v>
      </c>
      <c r="AT424" s="920"/>
      <c r="AU424" s="920">
        <v>7605685</v>
      </c>
      <c r="AV424" s="920">
        <v>11074000</v>
      </c>
      <c r="AW424" s="925"/>
      <c r="AX424" s="920">
        <v>11074000</v>
      </c>
      <c r="AY424" s="795" t="s">
        <v>4092</v>
      </c>
      <c r="AZ424" s="795" t="s">
        <v>4168</v>
      </c>
      <c r="BA424" s="795" t="s">
        <v>4169</v>
      </c>
      <c r="BB424" s="795" t="s">
        <v>4170</v>
      </c>
      <c r="BD424" s="1143" t="s">
        <v>3949</v>
      </c>
      <c r="BE424" s="613" t="s">
        <v>4171</v>
      </c>
      <c r="BF424" s="1145" t="s">
        <v>4172</v>
      </c>
    </row>
    <row r="425" spans="2:58" ht="202.5">
      <c r="B425" s="1133"/>
      <c r="C425" s="704"/>
      <c r="D425" s="704"/>
      <c r="E425" s="933" t="s">
        <v>137</v>
      </c>
      <c r="F425" s="933" t="s">
        <v>59</v>
      </c>
      <c r="G425" s="933"/>
      <c r="H425" s="933" t="s">
        <v>61</v>
      </c>
      <c r="I425" s="933" t="s">
        <v>61</v>
      </c>
      <c r="J425" s="933" t="s">
        <v>62</v>
      </c>
      <c r="K425" s="933" t="s">
        <v>434</v>
      </c>
      <c r="L425" s="138"/>
      <c r="M425" s="704"/>
      <c r="N425" s="105" t="s">
        <v>141</v>
      </c>
      <c r="O425" s="74" t="s">
        <v>4173</v>
      </c>
      <c r="P425" s="105" t="s">
        <v>3974</v>
      </c>
      <c r="Q425" s="103">
        <v>0.5</v>
      </c>
      <c r="R425" s="34">
        <v>44291</v>
      </c>
      <c r="S425" s="34">
        <v>44560</v>
      </c>
      <c r="T425" s="103">
        <v>0</v>
      </c>
      <c r="U425" s="103">
        <v>0.05</v>
      </c>
      <c r="V425" s="103">
        <v>0.5</v>
      </c>
      <c r="W425" s="103">
        <v>1</v>
      </c>
      <c r="X425" s="117"/>
      <c r="Y425" s="562">
        <v>0</v>
      </c>
      <c r="Z425" s="38" t="s">
        <v>86</v>
      </c>
      <c r="AA425" s="534" t="s">
        <v>61</v>
      </c>
      <c r="AB425" s="178">
        <v>0.1</v>
      </c>
      <c r="AC425" s="38" t="s">
        <v>4174</v>
      </c>
      <c r="AD425" s="38" t="s">
        <v>4175</v>
      </c>
      <c r="AE425" s="564">
        <v>0.6</v>
      </c>
      <c r="AF425" s="38" t="s">
        <v>4176</v>
      </c>
      <c r="AG425" s="71" t="s">
        <v>4177</v>
      </c>
      <c r="AH425" s="567">
        <v>0.9</v>
      </c>
      <c r="AI425" s="38" t="s">
        <v>4178</v>
      </c>
      <c r="AJ425" s="71" t="s">
        <v>4179</v>
      </c>
      <c r="AK425" s="1022"/>
      <c r="AL425" s="947"/>
      <c r="AM425" s="947"/>
      <c r="AN425" s="947"/>
      <c r="AO425" s="947"/>
      <c r="AP425" s="1003" t="str">
        <f t="shared" si="33"/>
        <v>Sin iniciar</v>
      </c>
      <c r="AQ425" s="1032"/>
      <c r="AR425" s="117"/>
      <c r="AS425" s="920"/>
      <c r="AT425" s="920"/>
      <c r="AU425" s="920"/>
      <c r="AV425" s="920"/>
      <c r="AW425" s="926"/>
      <c r="AX425" s="920"/>
      <c r="AY425" s="795"/>
      <c r="AZ425" s="795"/>
      <c r="BA425" s="795"/>
      <c r="BB425" s="795"/>
      <c r="BD425" s="1143"/>
      <c r="BE425" s="613" t="s">
        <v>4180</v>
      </c>
      <c r="BF425" s="1145"/>
    </row>
    <row r="426" spans="2:58" ht="141.75">
      <c r="B426" s="1133"/>
      <c r="C426" s="76" t="s">
        <v>3929</v>
      </c>
      <c r="D426" s="76" t="s">
        <v>4181</v>
      </c>
      <c r="E426" s="106" t="s">
        <v>137</v>
      </c>
      <c r="F426" s="106" t="s">
        <v>59</v>
      </c>
      <c r="G426" s="106" t="s">
        <v>4182</v>
      </c>
      <c r="H426" s="106" t="s">
        <v>61</v>
      </c>
      <c r="I426" s="106" t="s">
        <v>61</v>
      </c>
      <c r="J426" s="106" t="s">
        <v>62</v>
      </c>
      <c r="K426" s="106" t="s">
        <v>4183</v>
      </c>
      <c r="L426" s="138"/>
      <c r="M426" s="76" t="s">
        <v>4184</v>
      </c>
      <c r="N426" s="106" t="s">
        <v>141</v>
      </c>
      <c r="O426" s="76" t="s">
        <v>4185</v>
      </c>
      <c r="P426" s="106" t="s">
        <v>4186</v>
      </c>
      <c r="Q426" s="104">
        <v>1</v>
      </c>
      <c r="R426" s="35">
        <v>44409</v>
      </c>
      <c r="S426" s="35">
        <v>44560</v>
      </c>
      <c r="T426" s="104">
        <v>0</v>
      </c>
      <c r="U426" s="104">
        <v>0</v>
      </c>
      <c r="V426" s="104">
        <v>0.2</v>
      </c>
      <c r="W426" s="104">
        <v>1</v>
      </c>
      <c r="X426" s="117"/>
      <c r="Y426" s="562">
        <v>0</v>
      </c>
      <c r="Z426" s="143" t="s">
        <v>86</v>
      </c>
      <c r="AA426" s="66" t="s">
        <v>61</v>
      </c>
      <c r="AB426" s="178">
        <v>0</v>
      </c>
      <c r="AC426" s="144" t="s">
        <v>86</v>
      </c>
      <c r="AD426" s="144" t="s">
        <v>61</v>
      </c>
      <c r="AE426" s="564">
        <v>0</v>
      </c>
      <c r="AF426" s="144" t="s">
        <v>4187</v>
      </c>
      <c r="AG426" s="70" t="s">
        <v>61</v>
      </c>
      <c r="AH426" s="564">
        <v>1</v>
      </c>
      <c r="AI426" s="144" t="s">
        <v>4188</v>
      </c>
      <c r="AJ426" s="210" t="s">
        <v>4189</v>
      </c>
      <c r="AK426" s="521">
        <f>SUMPRODUCT(AH426,Q426)</f>
        <v>1</v>
      </c>
      <c r="AL426" s="144" t="s">
        <v>86</v>
      </c>
      <c r="AM426" s="144" t="s">
        <v>148</v>
      </c>
      <c r="AN426" s="144" t="s">
        <v>148</v>
      </c>
      <c r="AO426" s="144" t="s">
        <v>4188</v>
      </c>
      <c r="AP426" s="36" t="str">
        <f t="shared" si="33"/>
        <v>Terminado</v>
      </c>
      <c r="AQ426" s="144" t="s">
        <v>76</v>
      </c>
      <c r="AR426" s="117"/>
      <c r="AS426" s="62">
        <v>6338071</v>
      </c>
      <c r="AT426" s="62"/>
      <c r="AU426" s="62">
        <v>6338071</v>
      </c>
      <c r="AV426" s="62">
        <v>28226000</v>
      </c>
      <c r="AW426" s="62"/>
      <c r="AX426" s="62">
        <v>28226000</v>
      </c>
      <c r="AY426" s="78" t="s">
        <v>4092</v>
      </c>
      <c r="AZ426" s="78" t="s">
        <v>4168</v>
      </c>
      <c r="BA426" s="78" t="s">
        <v>4169</v>
      </c>
      <c r="BB426" s="78" t="s">
        <v>4190</v>
      </c>
      <c r="BD426" s="614" t="s">
        <v>3949</v>
      </c>
      <c r="BE426" s="613" t="s">
        <v>4191</v>
      </c>
      <c r="BF426" s="616" t="s">
        <v>4192</v>
      </c>
    </row>
    <row r="427" spans="2:58" ht="141.75">
      <c r="B427" s="1133"/>
      <c r="C427" s="704" t="s">
        <v>3929</v>
      </c>
      <c r="D427" s="704" t="s">
        <v>4193</v>
      </c>
      <c r="E427" s="933" t="s">
        <v>137</v>
      </c>
      <c r="F427" s="933" t="s">
        <v>362</v>
      </c>
      <c r="G427" s="933" t="s">
        <v>4194</v>
      </c>
      <c r="H427" s="933" t="s">
        <v>61</v>
      </c>
      <c r="I427" s="933" t="s">
        <v>61</v>
      </c>
      <c r="J427" s="933" t="s">
        <v>62</v>
      </c>
      <c r="K427" s="933" t="s">
        <v>2279</v>
      </c>
      <c r="L427" s="138"/>
      <c r="M427" s="704" t="s">
        <v>4195</v>
      </c>
      <c r="N427" s="105" t="s">
        <v>141</v>
      </c>
      <c r="O427" s="74" t="s">
        <v>4196</v>
      </c>
      <c r="P427" s="105" t="s">
        <v>3934</v>
      </c>
      <c r="Q427" s="103">
        <v>0.5</v>
      </c>
      <c r="R427" s="34">
        <v>44198</v>
      </c>
      <c r="S427" s="34">
        <v>44561</v>
      </c>
      <c r="T427" s="103">
        <v>0.2</v>
      </c>
      <c r="U427" s="103">
        <v>0.25</v>
      </c>
      <c r="V427" s="103">
        <v>0.35</v>
      </c>
      <c r="W427" s="103">
        <v>1</v>
      </c>
      <c r="X427" s="117"/>
      <c r="Y427" s="562">
        <v>0.2</v>
      </c>
      <c r="Z427" s="38" t="s">
        <v>4197</v>
      </c>
      <c r="AA427" s="38" t="s">
        <v>4198</v>
      </c>
      <c r="AB427" s="178">
        <v>0.25</v>
      </c>
      <c r="AC427" s="38" t="s">
        <v>4199</v>
      </c>
      <c r="AD427" s="38" t="s">
        <v>4200</v>
      </c>
      <c r="AE427" s="563">
        <v>0.35</v>
      </c>
      <c r="AF427" s="38" t="s">
        <v>4201</v>
      </c>
      <c r="AG427" s="71" t="s">
        <v>4202</v>
      </c>
      <c r="AH427" s="563">
        <v>1</v>
      </c>
      <c r="AI427" s="38" t="s">
        <v>4203</v>
      </c>
      <c r="AJ427" s="59" t="s">
        <v>4204</v>
      </c>
      <c r="AK427" s="1022">
        <f t="shared" ref="AK427" si="36">SUMPRODUCT(AH427:AH428,Q427:Q428)</f>
        <v>1</v>
      </c>
      <c r="AL427" s="947" t="s">
        <v>4205</v>
      </c>
      <c r="AM427" s="947" t="s">
        <v>4206</v>
      </c>
      <c r="AN427" s="947" t="s">
        <v>4207</v>
      </c>
      <c r="AO427" s="947" t="s">
        <v>4208</v>
      </c>
      <c r="AP427" s="1003" t="str">
        <f t="shared" si="33"/>
        <v>Terminado</v>
      </c>
      <c r="AQ427" s="947" t="s">
        <v>76</v>
      </c>
      <c r="AR427" s="117"/>
      <c r="AS427" s="920">
        <v>74107982</v>
      </c>
      <c r="AT427" s="920"/>
      <c r="AU427" s="920">
        <v>74107982</v>
      </c>
      <c r="AV427" s="920">
        <v>7182000</v>
      </c>
      <c r="AW427" s="920"/>
      <c r="AX427" s="920">
        <v>7182000</v>
      </c>
      <c r="AY427" s="795" t="s">
        <v>3945</v>
      </c>
      <c r="AZ427" s="795" t="s">
        <v>4209</v>
      </c>
      <c r="BA427" s="921" t="s">
        <v>4210</v>
      </c>
      <c r="BB427" s="795" t="s">
        <v>4211</v>
      </c>
      <c r="BD427" s="1143" t="s">
        <v>3949</v>
      </c>
      <c r="BE427" s="613" t="s">
        <v>4212</v>
      </c>
      <c r="BF427" s="1145" t="s">
        <v>4213</v>
      </c>
    </row>
    <row r="428" spans="2:58" ht="81">
      <c r="B428" s="1133"/>
      <c r="C428" s="704"/>
      <c r="D428" s="704"/>
      <c r="E428" s="933" t="s">
        <v>137</v>
      </c>
      <c r="F428" s="933" t="s">
        <v>362</v>
      </c>
      <c r="G428" s="933"/>
      <c r="H428" s="933" t="s">
        <v>61</v>
      </c>
      <c r="I428" s="933" t="s">
        <v>61</v>
      </c>
      <c r="J428" s="933" t="s">
        <v>62</v>
      </c>
      <c r="K428" s="933" t="s">
        <v>342</v>
      </c>
      <c r="L428" s="138"/>
      <c r="M428" s="704"/>
      <c r="N428" s="105" t="s">
        <v>141</v>
      </c>
      <c r="O428" s="74" t="s">
        <v>4214</v>
      </c>
      <c r="P428" s="105" t="s">
        <v>4215</v>
      </c>
      <c r="Q428" s="103">
        <v>0.5</v>
      </c>
      <c r="R428" s="34">
        <v>44198</v>
      </c>
      <c r="S428" s="34">
        <v>44407</v>
      </c>
      <c r="T428" s="103">
        <v>0.2</v>
      </c>
      <c r="U428" s="103">
        <v>1</v>
      </c>
      <c r="V428" s="103">
        <v>1</v>
      </c>
      <c r="W428" s="103">
        <v>1</v>
      </c>
      <c r="X428" s="117"/>
      <c r="Y428" s="562">
        <v>0.2</v>
      </c>
      <c r="Z428" s="38" t="s">
        <v>4216</v>
      </c>
      <c r="AA428" s="38" t="s">
        <v>4198</v>
      </c>
      <c r="AB428" s="178">
        <v>1</v>
      </c>
      <c r="AC428" s="38" t="s">
        <v>4217</v>
      </c>
      <c r="AD428" s="38" t="s">
        <v>4218</v>
      </c>
      <c r="AE428" s="563">
        <v>1</v>
      </c>
      <c r="AF428" s="38" t="s">
        <v>4219</v>
      </c>
      <c r="AG428" s="71" t="s">
        <v>4220</v>
      </c>
      <c r="AH428" s="563">
        <v>1</v>
      </c>
      <c r="AI428" s="38" t="s">
        <v>4217</v>
      </c>
      <c r="AJ428" s="71" t="s">
        <v>4221</v>
      </c>
      <c r="AK428" s="1022"/>
      <c r="AL428" s="947"/>
      <c r="AM428" s="947"/>
      <c r="AN428" s="947"/>
      <c r="AO428" s="947"/>
      <c r="AP428" s="1003" t="str">
        <f t="shared" si="33"/>
        <v>Sin iniciar</v>
      </c>
      <c r="AQ428" s="1028"/>
      <c r="AR428" s="117"/>
      <c r="AS428" s="920"/>
      <c r="AT428" s="920"/>
      <c r="AU428" s="920"/>
      <c r="AV428" s="920"/>
      <c r="AW428" s="920"/>
      <c r="AX428" s="920"/>
      <c r="AY428" s="795"/>
      <c r="AZ428" s="795"/>
      <c r="BA428" s="921"/>
      <c r="BB428" s="921"/>
      <c r="BD428" s="1143"/>
      <c r="BE428" s="613" t="s">
        <v>4104</v>
      </c>
      <c r="BF428" s="1145"/>
    </row>
    <row r="429" spans="2:58" ht="283.5">
      <c r="B429" s="1133"/>
      <c r="C429" s="705" t="s">
        <v>3929</v>
      </c>
      <c r="D429" s="705" t="s">
        <v>4222</v>
      </c>
      <c r="E429" s="930" t="s">
        <v>137</v>
      </c>
      <c r="F429" s="930" t="s">
        <v>59</v>
      </c>
      <c r="G429" s="930" t="s">
        <v>4223</v>
      </c>
      <c r="H429" s="930" t="s">
        <v>61</v>
      </c>
      <c r="I429" s="930" t="s">
        <v>61</v>
      </c>
      <c r="J429" s="930" t="s">
        <v>62</v>
      </c>
      <c r="K429" s="930" t="s">
        <v>2279</v>
      </c>
      <c r="L429" s="138"/>
      <c r="M429" s="705" t="s">
        <v>4224</v>
      </c>
      <c r="N429" s="106" t="s">
        <v>141</v>
      </c>
      <c r="O429" s="76" t="s">
        <v>4225</v>
      </c>
      <c r="P429" s="106" t="s">
        <v>4226</v>
      </c>
      <c r="Q429" s="104">
        <v>0.25</v>
      </c>
      <c r="R429" s="35">
        <v>44291</v>
      </c>
      <c r="S429" s="35">
        <v>44560</v>
      </c>
      <c r="T429" s="104">
        <v>0</v>
      </c>
      <c r="U429" s="104">
        <v>0.3</v>
      </c>
      <c r="V429" s="104">
        <v>0.6</v>
      </c>
      <c r="W429" s="104">
        <v>1</v>
      </c>
      <c r="X429" s="117"/>
      <c r="Y429" s="568">
        <v>0</v>
      </c>
      <c r="Z429" s="143" t="s">
        <v>86</v>
      </c>
      <c r="AA429" s="66" t="s">
        <v>61</v>
      </c>
      <c r="AB429" s="178">
        <v>0.05</v>
      </c>
      <c r="AC429" s="144" t="s">
        <v>4227</v>
      </c>
      <c r="AD429" s="144" t="s">
        <v>4228</v>
      </c>
      <c r="AE429" s="563">
        <v>0.6</v>
      </c>
      <c r="AF429" s="144" t="s">
        <v>4229</v>
      </c>
      <c r="AG429" s="70" t="s">
        <v>4230</v>
      </c>
      <c r="AH429" s="563">
        <v>1</v>
      </c>
      <c r="AI429" s="144" t="s">
        <v>4231</v>
      </c>
      <c r="AJ429" s="70" t="s">
        <v>4232</v>
      </c>
      <c r="AK429" s="972">
        <f>SUMPRODUCT(AH429:AH432,Q429:Q432)</f>
        <v>0.5</v>
      </c>
      <c r="AL429" s="1029" t="s">
        <v>86</v>
      </c>
      <c r="AM429" s="946" t="s">
        <v>4233</v>
      </c>
      <c r="AN429" s="946" t="s">
        <v>4234</v>
      </c>
      <c r="AO429" s="946" t="s">
        <v>4235</v>
      </c>
      <c r="AP429" s="979" t="str">
        <f t="shared" si="33"/>
        <v>En gestión</v>
      </c>
      <c r="AQ429" s="927" t="s">
        <v>4236</v>
      </c>
      <c r="AR429" s="117"/>
      <c r="AS429" s="922">
        <v>2535228</v>
      </c>
      <c r="AT429" s="922"/>
      <c r="AU429" s="922">
        <v>2537228</v>
      </c>
      <c r="AV429" s="922">
        <v>18480000</v>
      </c>
      <c r="AW429" s="922"/>
      <c r="AX429" s="922">
        <v>18480000</v>
      </c>
      <c r="AY429" s="776" t="s">
        <v>3945</v>
      </c>
      <c r="AZ429" s="776" t="s">
        <v>4209</v>
      </c>
      <c r="BA429" s="776" t="s">
        <v>4210</v>
      </c>
      <c r="BB429" s="776" t="s">
        <v>4237</v>
      </c>
      <c r="BD429" s="1143" t="s">
        <v>3949</v>
      </c>
      <c r="BE429" s="613" t="s">
        <v>4238</v>
      </c>
      <c r="BF429" s="1145" t="s">
        <v>4239</v>
      </c>
    </row>
    <row r="430" spans="2:58" ht="81">
      <c r="B430" s="1133"/>
      <c r="C430" s="705"/>
      <c r="D430" s="705"/>
      <c r="E430" s="930" t="s">
        <v>137</v>
      </c>
      <c r="F430" s="930" t="s">
        <v>59</v>
      </c>
      <c r="G430" s="930"/>
      <c r="H430" s="930" t="s">
        <v>61</v>
      </c>
      <c r="I430" s="930" t="s">
        <v>61</v>
      </c>
      <c r="J430" s="930" t="s">
        <v>62</v>
      </c>
      <c r="K430" s="930" t="s">
        <v>414</v>
      </c>
      <c r="L430" s="138"/>
      <c r="M430" s="705"/>
      <c r="N430" s="106" t="s">
        <v>141</v>
      </c>
      <c r="O430" s="76" t="s">
        <v>4240</v>
      </c>
      <c r="P430" s="106" t="s">
        <v>3963</v>
      </c>
      <c r="Q430" s="104">
        <v>0.25</v>
      </c>
      <c r="R430" s="35">
        <v>44291</v>
      </c>
      <c r="S430" s="35">
        <v>44560</v>
      </c>
      <c r="T430" s="104">
        <v>0</v>
      </c>
      <c r="U430" s="104">
        <v>0.3</v>
      </c>
      <c r="V430" s="104">
        <v>0.6</v>
      </c>
      <c r="W430" s="104">
        <v>1</v>
      </c>
      <c r="X430" s="117"/>
      <c r="Y430" s="568">
        <v>0</v>
      </c>
      <c r="Z430" s="143" t="s">
        <v>86</v>
      </c>
      <c r="AA430" s="66" t="s">
        <v>61</v>
      </c>
      <c r="AB430" s="178">
        <v>0</v>
      </c>
      <c r="AC430" s="144" t="s">
        <v>118</v>
      </c>
      <c r="AD430" s="143" t="s">
        <v>61</v>
      </c>
      <c r="AE430" s="563">
        <v>0</v>
      </c>
      <c r="AF430" s="144" t="s">
        <v>4241</v>
      </c>
      <c r="AG430" s="70" t="s">
        <v>148</v>
      </c>
      <c r="AH430" s="563">
        <v>1</v>
      </c>
      <c r="AI430" s="144" t="s">
        <v>4242</v>
      </c>
      <c r="AJ430" s="70" t="s">
        <v>4243</v>
      </c>
      <c r="AK430" s="973"/>
      <c r="AL430" s="1029"/>
      <c r="AM430" s="946"/>
      <c r="AN430" s="946"/>
      <c r="AO430" s="946"/>
      <c r="AP430" s="980"/>
      <c r="AQ430" s="1033"/>
      <c r="AR430" s="117"/>
      <c r="AS430" s="922"/>
      <c r="AT430" s="922"/>
      <c r="AU430" s="922"/>
      <c r="AV430" s="922"/>
      <c r="AW430" s="922"/>
      <c r="AX430" s="922"/>
      <c r="AY430" s="776"/>
      <c r="AZ430" s="776"/>
      <c r="BA430" s="776"/>
      <c r="BB430" s="776"/>
      <c r="BD430" s="1143"/>
      <c r="BE430" s="613" t="s">
        <v>4244</v>
      </c>
      <c r="BF430" s="1145"/>
    </row>
    <row r="431" spans="2:58" ht="101.25">
      <c r="B431" s="1133"/>
      <c r="C431" s="705"/>
      <c r="D431" s="705"/>
      <c r="E431" s="930" t="s">
        <v>137</v>
      </c>
      <c r="F431" s="930" t="s">
        <v>59</v>
      </c>
      <c r="G431" s="930"/>
      <c r="H431" s="930" t="s">
        <v>61</v>
      </c>
      <c r="I431" s="930" t="s">
        <v>61</v>
      </c>
      <c r="J431" s="930" t="s">
        <v>62</v>
      </c>
      <c r="K431" s="930" t="s">
        <v>139</v>
      </c>
      <c r="L431" s="138"/>
      <c r="M431" s="705"/>
      <c r="N431" s="106" t="s">
        <v>141</v>
      </c>
      <c r="O431" s="76" t="s">
        <v>4245</v>
      </c>
      <c r="P431" s="106" t="s">
        <v>4246</v>
      </c>
      <c r="Q431" s="104">
        <v>0.25</v>
      </c>
      <c r="R431" s="35">
        <v>44291</v>
      </c>
      <c r="S431" s="35">
        <v>44560</v>
      </c>
      <c r="T431" s="104">
        <v>0</v>
      </c>
      <c r="U431" s="104">
        <v>0.3</v>
      </c>
      <c r="V431" s="104">
        <v>0.6</v>
      </c>
      <c r="W431" s="104">
        <v>1</v>
      </c>
      <c r="X431" s="117"/>
      <c r="Y431" s="568">
        <v>0</v>
      </c>
      <c r="Z431" s="143" t="s">
        <v>86</v>
      </c>
      <c r="AA431" s="66" t="s">
        <v>61</v>
      </c>
      <c r="AB431" s="178">
        <v>0</v>
      </c>
      <c r="AC431" s="144" t="s">
        <v>118</v>
      </c>
      <c r="AD431" s="143" t="s">
        <v>61</v>
      </c>
      <c r="AE431" s="563">
        <v>0</v>
      </c>
      <c r="AF431" s="144" t="s">
        <v>4241</v>
      </c>
      <c r="AG431" s="70" t="s">
        <v>3522</v>
      </c>
      <c r="AH431" s="566">
        <v>0</v>
      </c>
      <c r="AI431" s="517" t="s">
        <v>4236</v>
      </c>
      <c r="AJ431" s="70" t="s">
        <v>61</v>
      </c>
      <c r="AK431" s="973"/>
      <c r="AL431" s="1029"/>
      <c r="AM431" s="946"/>
      <c r="AN431" s="946"/>
      <c r="AO431" s="946"/>
      <c r="AP431" s="980"/>
      <c r="AQ431" s="1033"/>
      <c r="AR431" s="117"/>
      <c r="AS431" s="922"/>
      <c r="AT431" s="922"/>
      <c r="AU431" s="922"/>
      <c r="AV431" s="922"/>
      <c r="AW431" s="922"/>
      <c r="AX431" s="922"/>
      <c r="AY431" s="776"/>
      <c r="AZ431" s="776"/>
      <c r="BA431" s="776"/>
      <c r="BB431" s="776"/>
      <c r="BD431" s="1143"/>
      <c r="BE431" s="613" t="s">
        <v>4247</v>
      </c>
      <c r="BF431" s="1145"/>
    </row>
    <row r="432" spans="2:58" ht="101.25">
      <c r="B432" s="1133"/>
      <c r="C432" s="705"/>
      <c r="D432" s="705"/>
      <c r="E432" s="930" t="s">
        <v>137</v>
      </c>
      <c r="F432" s="930" t="s">
        <v>59</v>
      </c>
      <c r="G432" s="930"/>
      <c r="H432" s="930" t="s">
        <v>61</v>
      </c>
      <c r="I432" s="930" t="s">
        <v>61</v>
      </c>
      <c r="J432" s="930" t="s">
        <v>62</v>
      </c>
      <c r="K432" s="930" t="s">
        <v>434</v>
      </c>
      <c r="L432" s="138"/>
      <c r="M432" s="705"/>
      <c r="N432" s="106" t="s">
        <v>141</v>
      </c>
      <c r="O432" s="76" t="s">
        <v>4248</v>
      </c>
      <c r="P432" s="106" t="s">
        <v>4249</v>
      </c>
      <c r="Q432" s="104">
        <v>0.25</v>
      </c>
      <c r="R432" s="35">
        <v>44291</v>
      </c>
      <c r="S432" s="35">
        <v>44560</v>
      </c>
      <c r="T432" s="104">
        <v>0</v>
      </c>
      <c r="U432" s="104">
        <v>0.3</v>
      </c>
      <c r="V432" s="104">
        <v>0.6</v>
      </c>
      <c r="W432" s="104">
        <v>1</v>
      </c>
      <c r="X432" s="117"/>
      <c r="Y432" s="568">
        <v>0</v>
      </c>
      <c r="Z432" s="143" t="s">
        <v>86</v>
      </c>
      <c r="AA432" s="66" t="s">
        <v>61</v>
      </c>
      <c r="AB432" s="178">
        <v>0</v>
      </c>
      <c r="AC432" s="144" t="s">
        <v>118</v>
      </c>
      <c r="AD432" s="143" t="s">
        <v>61</v>
      </c>
      <c r="AE432" s="563">
        <v>0</v>
      </c>
      <c r="AF432" s="144" t="s">
        <v>4241</v>
      </c>
      <c r="AG432" s="70" t="s">
        <v>3522</v>
      </c>
      <c r="AH432" s="566">
        <v>0</v>
      </c>
      <c r="AI432" s="517" t="s">
        <v>4236</v>
      </c>
      <c r="AJ432" s="70" t="s">
        <v>61</v>
      </c>
      <c r="AK432" s="974"/>
      <c r="AL432" s="1029"/>
      <c r="AM432" s="946"/>
      <c r="AN432" s="946"/>
      <c r="AO432" s="946"/>
      <c r="AP432" s="981"/>
      <c r="AQ432" s="928"/>
      <c r="AR432" s="117"/>
      <c r="AS432" s="922"/>
      <c r="AT432" s="922"/>
      <c r="AU432" s="922"/>
      <c r="AV432" s="922"/>
      <c r="AW432" s="922"/>
      <c r="AX432" s="922"/>
      <c r="AY432" s="776"/>
      <c r="AZ432" s="776"/>
      <c r="BA432" s="776"/>
      <c r="BB432" s="776"/>
      <c r="BD432" s="1143"/>
      <c r="BE432" s="613" t="s">
        <v>4247</v>
      </c>
      <c r="BF432" s="1145"/>
    </row>
    <row r="433" spans="2:58" ht="121.5">
      <c r="B433" s="1133" t="s">
        <v>4250</v>
      </c>
      <c r="C433" s="699" t="s">
        <v>4250</v>
      </c>
      <c r="D433" s="699" t="s">
        <v>4251</v>
      </c>
      <c r="E433" s="935" t="s">
        <v>545</v>
      </c>
      <c r="F433" s="935" t="s">
        <v>59</v>
      </c>
      <c r="G433" s="935" t="s">
        <v>4252</v>
      </c>
      <c r="H433" s="935" t="s">
        <v>61</v>
      </c>
      <c r="I433" s="935" t="s">
        <v>61</v>
      </c>
      <c r="J433" s="935" t="s">
        <v>620</v>
      </c>
      <c r="K433" s="935" t="s">
        <v>111</v>
      </c>
      <c r="L433" s="130"/>
      <c r="M433" s="1099" t="s">
        <v>4253</v>
      </c>
      <c r="N433" s="1100" t="s">
        <v>141</v>
      </c>
      <c r="O433" s="591" t="s">
        <v>4254</v>
      </c>
      <c r="P433" s="589" t="s">
        <v>4255</v>
      </c>
      <c r="Q433" s="18">
        <v>0.25</v>
      </c>
      <c r="R433" s="4">
        <v>44228</v>
      </c>
      <c r="S433" s="4">
        <v>44287</v>
      </c>
      <c r="T433" s="602">
        <v>0</v>
      </c>
      <c r="U433" s="602">
        <v>0</v>
      </c>
      <c r="V433" s="602">
        <v>1</v>
      </c>
      <c r="W433" s="602">
        <v>1</v>
      </c>
      <c r="X433" s="113"/>
      <c r="Y433" s="178">
        <v>0.7</v>
      </c>
      <c r="Z433" s="69" t="s">
        <v>4256</v>
      </c>
      <c r="AA433" s="69" t="s">
        <v>4257</v>
      </c>
      <c r="AB433" s="178">
        <v>0.7</v>
      </c>
      <c r="AC433" s="69" t="s">
        <v>86</v>
      </c>
      <c r="AD433" s="69" t="s">
        <v>61</v>
      </c>
      <c r="AE433" s="185">
        <v>1</v>
      </c>
      <c r="AF433" s="71" t="s">
        <v>4258</v>
      </c>
      <c r="AG433" s="71" t="s">
        <v>4259</v>
      </c>
      <c r="AH433" s="185">
        <v>1</v>
      </c>
      <c r="AI433" s="71" t="s">
        <v>73</v>
      </c>
      <c r="AJ433" s="71" t="s">
        <v>61</v>
      </c>
      <c r="AK433" s="972">
        <f>SUMPRODUCT(AH433:AH435,Q433:Q435)</f>
        <v>0.5</v>
      </c>
      <c r="AL433" s="788" t="s">
        <v>4260</v>
      </c>
      <c r="AM433" s="788" t="s">
        <v>4260</v>
      </c>
      <c r="AN433" s="788" t="s">
        <v>4261</v>
      </c>
      <c r="AO433" s="788" t="s">
        <v>4262</v>
      </c>
      <c r="AP433" s="1009" t="str">
        <f t="shared" si="33"/>
        <v>En gestión</v>
      </c>
      <c r="AQ433" s="937" t="s">
        <v>4263</v>
      </c>
      <c r="AR433" s="113"/>
      <c r="AS433" s="741">
        <v>135000000</v>
      </c>
      <c r="AT433" s="741">
        <v>135000000</v>
      </c>
      <c r="AU433" s="741">
        <v>135000000</v>
      </c>
      <c r="AV433" s="741">
        <v>0</v>
      </c>
      <c r="AW433" s="741">
        <v>0</v>
      </c>
      <c r="AX433" s="741">
        <v>0</v>
      </c>
      <c r="AY433" s="742" t="s">
        <v>1482</v>
      </c>
      <c r="AZ433" s="742" t="s">
        <v>1482</v>
      </c>
      <c r="BA433" s="742" t="s">
        <v>1482</v>
      </c>
      <c r="BB433" s="742" t="s">
        <v>1482</v>
      </c>
      <c r="BD433" s="1140" t="s">
        <v>4264</v>
      </c>
      <c r="BE433" s="613" t="s">
        <v>4265</v>
      </c>
      <c r="BF433" s="1145" t="s">
        <v>4266</v>
      </c>
    </row>
    <row r="434" spans="2:58" ht="60.75">
      <c r="B434" s="1133"/>
      <c r="C434" s="699"/>
      <c r="D434" s="699"/>
      <c r="E434" s="935"/>
      <c r="F434" s="935"/>
      <c r="G434" s="935"/>
      <c r="H434" s="935"/>
      <c r="I434" s="935"/>
      <c r="J434" s="935"/>
      <c r="K434" s="935"/>
      <c r="L434" s="130"/>
      <c r="M434" s="1099"/>
      <c r="N434" s="1100"/>
      <c r="O434" s="591" t="s">
        <v>4267</v>
      </c>
      <c r="P434" s="589" t="s">
        <v>4268</v>
      </c>
      <c r="Q434" s="18">
        <v>0.25</v>
      </c>
      <c r="R434" s="4">
        <v>44317</v>
      </c>
      <c r="S434" s="4">
        <v>44440</v>
      </c>
      <c r="T434" s="602">
        <v>0</v>
      </c>
      <c r="U434" s="602">
        <v>0</v>
      </c>
      <c r="V434" s="602">
        <v>0.3</v>
      </c>
      <c r="W434" s="602">
        <v>1</v>
      </c>
      <c r="X434" s="113"/>
      <c r="Y434" s="178">
        <v>0.4</v>
      </c>
      <c r="Z434" s="69" t="s">
        <v>4269</v>
      </c>
      <c r="AA434" s="524" t="s">
        <v>4270</v>
      </c>
      <c r="AB434" s="178">
        <v>0.4</v>
      </c>
      <c r="AC434" s="69" t="s">
        <v>86</v>
      </c>
      <c r="AD434" s="69" t="s">
        <v>61</v>
      </c>
      <c r="AE434" s="185">
        <v>1</v>
      </c>
      <c r="AF434" s="71" t="s">
        <v>4271</v>
      </c>
      <c r="AG434" s="71" t="s">
        <v>4272</v>
      </c>
      <c r="AH434" s="185">
        <v>1</v>
      </c>
      <c r="AI434" s="71" t="s">
        <v>73</v>
      </c>
      <c r="AJ434" s="71" t="s">
        <v>61</v>
      </c>
      <c r="AK434" s="973"/>
      <c r="AL434" s="788"/>
      <c r="AM434" s="788"/>
      <c r="AN434" s="788"/>
      <c r="AO434" s="788"/>
      <c r="AP434" s="1010" t="str">
        <f t="shared" si="33"/>
        <v>Sin iniciar</v>
      </c>
      <c r="AQ434" s="942"/>
      <c r="AR434" s="113"/>
      <c r="AS434" s="741"/>
      <c r="AT434" s="741"/>
      <c r="AU434" s="741"/>
      <c r="AV434" s="741"/>
      <c r="AW434" s="741"/>
      <c r="AX434" s="741"/>
      <c r="AY434" s="742"/>
      <c r="AZ434" s="742"/>
      <c r="BA434" s="742"/>
      <c r="BB434" s="742"/>
      <c r="BD434" s="1140"/>
      <c r="BE434" s="613" t="s">
        <v>4273</v>
      </c>
      <c r="BF434" s="1145"/>
    </row>
    <row r="435" spans="2:58" ht="141.75">
      <c r="B435" s="1133"/>
      <c r="C435" s="699"/>
      <c r="D435" s="699"/>
      <c r="E435" s="935"/>
      <c r="F435" s="935"/>
      <c r="G435" s="935"/>
      <c r="H435" s="935"/>
      <c r="I435" s="935"/>
      <c r="J435" s="935"/>
      <c r="K435" s="935"/>
      <c r="L435" s="130"/>
      <c r="M435" s="1099"/>
      <c r="N435" s="1100"/>
      <c r="O435" s="591" t="s">
        <v>4274</v>
      </c>
      <c r="P435" s="589" t="s">
        <v>4275</v>
      </c>
      <c r="Q435" s="18">
        <v>0.5</v>
      </c>
      <c r="R435" s="4">
        <v>44441</v>
      </c>
      <c r="S435" s="4">
        <v>44561</v>
      </c>
      <c r="T435" s="602">
        <v>0</v>
      </c>
      <c r="U435" s="602">
        <v>0</v>
      </c>
      <c r="V435" s="602">
        <v>0</v>
      </c>
      <c r="W435" s="602">
        <v>1</v>
      </c>
      <c r="X435" s="113"/>
      <c r="Y435" s="178">
        <v>0</v>
      </c>
      <c r="Z435" s="524" t="s">
        <v>86</v>
      </c>
      <c r="AA435" s="534" t="s">
        <v>61</v>
      </c>
      <c r="AB435" s="178">
        <v>0</v>
      </c>
      <c r="AC435" s="524" t="s">
        <v>86</v>
      </c>
      <c r="AD435" s="534" t="s">
        <v>61</v>
      </c>
      <c r="AE435" s="185">
        <v>0</v>
      </c>
      <c r="AF435" s="524" t="s">
        <v>86</v>
      </c>
      <c r="AG435" s="38" t="s">
        <v>61</v>
      </c>
      <c r="AH435" s="548">
        <v>0</v>
      </c>
      <c r="AI435" s="211" t="s">
        <v>4276</v>
      </c>
      <c r="AJ435" s="71" t="s">
        <v>61</v>
      </c>
      <c r="AK435" s="974"/>
      <c r="AL435" s="788"/>
      <c r="AM435" s="788"/>
      <c r="AN435" s="788"/>
      <c r="AO435" s="788"/>
      <c r="AP435" s="1011" t="str">
        <f t="shared" si="33"/>
        <v>Sin iniciar</v>
      </c>
      <c r="AQ435" s="938"/>
      <c r="AR435" s="113"/>
      <c r="AS435" s="741"/>
      <c r="AT435" s="741"/>
      <c r="AU435" s="741"/>
      <c r="AV435" s="741"/>
      <c r="AW435" s="741"/>
      <c r="AX435" s="741"/>
      <c r="AY435" s="742"/>
      <c r="AZ435" s="742"/>
      <c r="BA435" s="742"/>
      <c r="BB435" s="742"/>
      <c r="BD435" s="1140"/>
      <c r="BE435" s="613" t="s">
        <v>4277</v>
      </c>
      <c r="BF435" s="1145"/>
    </row>
    <row r="436" spans="2:58" ht="243">
      <c r="B436" s="1133"/>
      <c r="C436" s="698" t="s">
        <v>4250</v>
      </c>
      <c r="D436" s="698" t="s">
        <v>4278</v>
      </c>
      <c r="E436" s="936" t="s">
        <v>361</v>
      </c>
      <c r="F436" s="936" t="s">
        <v>362</v>
      </c>
      <c r="G436" s="936" t="s">
        <v>4279</v>
      </c>
      <c r="H436" s="936" t="s">
        <v>61</v>
      </c>
      <c r="I436" s="936" t="s">
        <v>61</v>
      </c>
      <c r="J436" s="936" t="s">
        <v>620</v>
      </c>
      <c r="K436" s="936" t="s">
        <v>111</v>
      </c>
      <c r="L436" s="130"/>
      <c r="M436" s="1101" t="s">
        <v>4280</v>
      </c>
      <c r="N436" s="1102" t="s">
        <v>141</v>
      </c>
      <c r="O436" s="63" t="s">
        <v>4281</v>
      </c>
      <c r="P436" s="89" t="s">
        <v>4282</v>
      </c>
      <c r="Q436" s="16">
        <v>0.2</v>
      </c>
      <c r="R436" s="2">
        <v>44228</v>
      </c>
      <c r="S436" s="2">
        <v>44287</v>
      </c>
      <c r="T436" s="603">
        <v>0</v>
      </c>
      <c r="U436" s="603">
        <v>1</v>
      </c>
      <c r="V436" s="603">
        <v>1</v>
      </c>
      <c r="W436" s="603">
        <v>1</v>
      </c>
      <c r="X436" s="113"/>
      <c r="Y436" s="178">
        <v>1</v>
      </c>
      <c r="Z436" s="66" t="s">
        <v>4283</v>
      </c>
      <c r="AA436" s="66" t="s">
        <v>4284</v>
      </c>
      <c r="AB436" s="178">
        <v>1</v>
      </c>
      <c r="AC436" s="66" t="s">
        <v>73</v>
      </c>
      <c r="AD436" s="66" t="s">
        <v>61</v>
      </c>
      <c r="AE436" s="185">
        <v>1</v>
      </c>
      <c r="AF436" s="58" t="s">
        <v>73</v>
      </c>
      <c r="AG436" s="70" t="s">
        <v>61</v>
      </c>
      <c r="AH436" s="185">
        <v>1</v>
      </c>
      <c r="AI436" s="58" t="s">
        <v>73</v>
      </c>
      <c r="AJ436" s="58" t="s">
        <v>61</v>
      </c>
      <c r="AK436" s="972">
        <f>SUMPRODUCT(AH437:AH438,Q437:Q438)</f>
        <v>1</v>
      </c>
      <c r="AL436" s="768" t="s">
        <v>4285</v>
      </c>
      <c r="AM436" s="768" t="s">
        <v>4286</v>
      </c>
      <c r="AN436" s="769" t="s">
        <v>4286</v>
      </c>
      <c r="AO436" s="769" t="s">
        <v>4287</v>
      </c>
      <c r="AP436" s="1009" t="str">
        <f t="shared" si="33"/>
        <v>Terminado</v>
      </c>
      <c r="AQ436" s="769" t="s">
        <v>76</v>
      </c>
      <c r="AR436" s="113"/>
      <c r="AS436" s="739">
        <v>60000000</v>
      </c>
      <c r="AT436" s="739">
        <v>60000000</v>
      </c>
      <c r="AU436" s="739">
        <v>60000000</v>
      </c>
      <c r="AV436" s="728">
        <v>0</v>
      </c>
      <c r="AW436" s="728">
        <v>0</v>
      </c>
      <c r="AX436" s="728">
        <v>0</v>
      </c>
      <c r="AY436" s="740" t="s">
        <v>1482</v>
      </c>
      <c r="AZ436" s="740" t="s">
        <v>1482</v>
      </c>
      <c r="BA436" s="740" t="s">
        <v>1482</v>
      </c>
      <c r="BB436" s="740" t="s">
        <v>1482</v>
      </c>
      <c r="BD436" s="1140" t="s">
        <v>4264</v>
      </c>
      <c r="BE436" s="613" t="s">
        <v>4288</v>
      </c>
      <c r="BF436" s="1145" t="s">
        <v>4289</v>
      </c>
    </row>
    <row r="437" spans="2:58" ht="409.5">
      <c r="B437" s="1133"/>
      <c r="C437" s="698"/>
      <c r="D437" s="698"/>
      <c r="E437" s="936"/>
      <c r="F437" s="936"/>
      <c r="G437" s="936"/>
      <c r="H437" s="936"/>
      <c r="I437" s="936"/>
      <c r="J437" s="936"/>
      <c r="K437" s="936"/>
      <c r="L437" s="130"/>
      <c r="M437" s="1101"/>
      <c r="N437" s="1102"/>
      <c r="O437" s="63" t="s">
        <v>4290</v>
      </c>
      <c r="P437" s="89" t="s">
        <v>4291</v>
      </c>
      <c r="Q437" s="16">
        <v>0.5</v>
      </c>
      <c r="R437" s="2">
        <v>44317</v>
      </c>
      <c r="S437" s="2">
        <v>44348</v>
      </c>
      <c r="T437" s="603">
        <v>0</v>
      </c>
      <c r="U437" s="603">
        <v>0.33</v>
      </c>
      <c r="V437" s="603">
        <v>0.66</v>
      </c>
      <c r="W437" s="603">
        <v>1</v>
      </c>
      <c r="X437" s="113"/>
      <c r="Y437" s="178">
        <v>0</v>
      </c>
      <c r="Z437" s="523" t="s">
        <v>86</v>
      </c>
      <c r="AA437" s="66" t="s">
        <v>61</v>
      </c>
      <c r="AB437" s="178">
        <v>0.33</v>
      </c>
      <c r="AC437" s="66" t="s">
        <v>4292</v>
      </c>
      <c r="AD437" s="66" t="s">
        <v>4293</v>
      </c>
      <c r="AE437" s="185">
        <v>0.66</v>
      </c>
      <c r="AF437" s="66" t="s">
        <v>4294</v>
      </c>
      <c r="AG437" s="66" t="s">
        <v>4295</v>
      </c>
      <c r="AH437" s="185">
        <v>1</v>
      </c>
      <c r="AI437" s="212" t="s">
        <v>4296</v>
      </c>
      <c r="AJ437" s="66" t="s">
        <v>4297</v>
      </c>
      <c r="AK437" s="973"/>
      <c r="AL437" s="768"/>
      <c r="AM437" s="768"/>
      <c r="AN437" s="769"/>
      <c r="AO437" s="769"/>
      <c r="AP437" s="1010" t="str">
        <f t="shared" si="33"/>
        <v>Sin iniciar</v>
      </c>
      <c r="AQ437" s="975"/>
      <c r="AR437" s="113"/>
      <c r="AS437" s="739"/>
      <c r="AT437" s="739"/>
      <c r="AU437" s="739"/>
      <c r="AV437" s="728"/>
      <c r="AW437" s="728"/>
      <c r="AX437" s="728"/>
      <c r="AY437" s="740"/>
      <c r="AZ437" s="740"/>
      <c r="BA437" s="740"/>
      <c r="BB437" s="740"/>
      <c r="BD437" s="1140"/>
      <c r="BE437" s="613" t="s">
        <v>4298</v>
      </c>
      <c r="BF437" s="1145"/>
    </row>
    <row r="438" spans="2:58" ht="409.5">
      <c r="B438" s="1133"/>
      <c r="C438" s="698"/>
      <c r="D438" s="698"/>
      <c r="E438" s="936"/>
      <c r="F438" s="936"/>
      <c r="G438" s="936"/>
      <c r="H438" s="936"/>
      <c r="I438" s="936"/>
      <c r="J438" s="936"/>
      <c r="K438" s="936"/>
      <c r="L438" s="130"/>
      <c r="M438" s="1101"/>
      <c r="N438" s="1102"/>
      <c r="O438" s="63" t="s">
        <v>4299</v>
      </c>
      <c r="P438" s="89" t="s">
        <v>4300</v>
      </c>
      <c r="Q438" s="16">
        <v>0.5</v>
      </c>
      <c r="R438" s="2">
        <v>44349</v>
      </c>
      <c r="S438" s="2">
        <v>44561</v>
      </c>
      <c r="T438" s="603">
        <v>0</v>
      </c>
      <c r="U438" s="603">
        <v>0</v>
      </c>
      <c r="V438" s="603">
        <v>0.3</v>
      </c>
      <c r="W438" s="603">
        <v>1</v>
      </c>
      <c r="X438" s="113"/>
      <c r="Y438" s="178">
        <v>0</v>
      </c>
      <c r="Z438" s="523" t="s">
        <v>86</v>
      </c>
      <c r="AA438" s="66" t="s">
        <v>61</v>
      </c>
      <c r="AB438" s="178">
        <v>0</v>
      </c>
      <c r="AC438" s="523" t="s">
        <v>118</v>
      </c>
      <c r="AD438" s="66" t="s">
        <v>61</v>
      </c>
      <c r="AE438" s="185">
        <v>0.3</v>
      </c>
      <c r="AF438" s="66" t="s">
        <v>4294</v>
      </c>
      <c r="AG438" s="66" t="s">
        <v>4295</v>
      </c>
      <c r="AH438" s="185">
        <v>1</v>
      </c>
      <c r="AI438" s="212" t="s">
        <v>4296</v>
      </c>
      <c r="AJ438" s="66" t="s">
        <v>4297</v>
      </c>
      <c r="AK438" s="974"/>
      <c r="AL438" s="768"/>
      <c r="AM438" s="768"/>
      <c r="AN438" s="769"/>
      <c r="AO438" s="769"/>
      <c r="AP438" s="1011" t="str">
        <f t="shared" si="33"/>
        <v>Sin iniciar</v>
      </c>
      <c r="AQ438" s="975"/>
      <c r="AR438" s="113"/>
      <c r="AS438" s="739"/>
      <c r="AT438" s="739"/>
      <c r="AU438" s="739"/>
      <c r="AV438" s="728"/>
      <c r="AW438" s="728"/>
      <c r="AX438" s="728"/>
      <c r="AY438" s="740"/>
      <c r="AZ438" s="740"/>
      <c r="BA438" s="740"/>
      <c r="BB438" s="740"/>
      <c r="BD438" s="1140"/>
      <c r="BE438" s="613" t="s">
        <v>4298</v>
      </c>
      <c r="BF438" s="1145"/>
    </row>
    <row r="439" spans="2:58" ht="101.25">
      <c r="B439" s="1133"/>
      <c r="C439" s="699" t="s">
        <v>4250</v>
      </c>
      <c r="D439" s="699" t="s">
        <v>4301</v>
      </c>
      <c r="E439" s="935" t="s">
        <v>618</v>
      </c>
      <c r="F439" s="935" t="s">
        <v>59</v>
      </c>
      <c r="G439" s="935" t="s">
        <v>4302</v>
      </c>
      <c r="H439" s="935" t="s">
        <v>61</v>
      </c>
      <c r="I439" s="935" t="s">
        <v>61</v>
      </c>
      <c r="J439" s="935" t="s">
        <v>620</v>
      </c>
      <c r="K439" s="935" t="s">
        <v>111</v>
      </c>
      <c r="L439" s="130"/>
      <c r="M439" s="1099" t="s">
        <v>4303</v>
      </c>
      <c r="N439" s="1100" t="s">
        <v>141</v>
      </c>
      <c r="O439" s="591" t="s">
        <v>4304</v>
      </c>
      <c r="P439" s="589" t="s">
        <v>4305</v>
      </c>
      <c r="Q439" s="18">
        <v>0.16600000000000001</v>
      </c>
      <c r="R439" s="4">
        <v>44228</v>
      </c>
      <c r="S439" s="4">
        <v>44561</v>
      </c>
      <c r="T439" s="602">
        <v>0</v>
      </c>
      <c r="U439" s="602">
        <v>0</v>
      </c>
      <c r="V439" s="602">
        <v>0</v>
      </c>
      <c r="W439" s="602">
        <v>1</v>
      </c>
      <c r="X439" s="113"/>
      <c r="Y439" s="178">
        <v>0</v>
      </c>
      <c r="Z439" s="69" t="s">
        <v>4306</v>
      </c>
      <c r="AA439" s="534" t="s">
        <v>61</v>
      </c>
      <c r="AB439" s="178">
        <v>0</v>
      </c>
      <c r="AC439" s="524" t="s">
        <v>86</v>
      </c>
      <c r="AD439" s="524" t="s">
        <v>61</v>
      </c>
      <c r="AE439" s="185">
        <v>0</v>
      </c>
      <c r="AF439" s="71" t="s">
        <v>86</v>
      </c>
      <c r="AG439" s="71" t="s">
        <v>61</v>
      </c>
      <c r="AH439" s="548">
        <v>0.5</v>
      </c>
      <c r="AI439" s="71" t="s">
        <v>4307</v>
      </c>
      <c r="AJ439" s="71" t="s">
        <v>4308</v>
      </c>
      <c r="AK439" s="972">
        <f>SUMPRODUCT(AH439:AH444,Q439:Q444)</f>
        <v>0.7138000000000001</v>
      </c>
      <c r="AL439" s="788" t="s">
        <v>4309</v>
      </c>
      <c r="AM439" s="788" t="s">
        <v>4310</v>
      </c>
      <c r="AN439" s="874" t="s">
        <v>4311</v>
      </c>
      <c r="AO439" s="874" t="s">
        <v>4312</v>
      </c>
      <c r="AP439" s="982" t="str">
        <f t="shared" si="33"/>
        <v>En gestión</v>
      </c>
      <c r="AQ439" s="937" t="s">
        <v>4313</v>
      </c>
      <c r="AR439" s="113"/>
      <c r="AS439" s="741">
        <v>60000000</v>
      </c>
      <c r="AT439" s="741">
        <v>60000000</v>
      </c>
      <c r="AU439" s="741">
        <v>60000000</v>
      </c>
      <c r="AV439" s="741">
        <v>0</v>
      </c>
      <c r="AW439" s="741">
        <v>0</v>
      </c>
      <c r="AX439" s="741">
        <v>0</v>
      </c>
      <c r="AY439" s="742" t="s">
        <v>1482</v>
      </c>
      <c r="AZ439" s="742" t="s">
        <v>1482</v>
      </c>
      <c r="BA439" s="742" t="s">
        <v>1482</v>
      </c>
      <c r="BB439" s="742" t="s">
        <v>1482</v>
      </c>
      <c r="BD439" s="1140" t="s">
        <v>4264</v>
      </c>
      <c r="BE439" s="613" t="s">
        <v>4314</v>
      </c>
      <c r="BF439" s="1145" t="s">
        <v>4315</v>
      </c>
    </row>
    <row r="440" spans="2:58" ht="101.25">
      <c r="B440" s="1133"/>
      <c r="C440" s="699"/>
      <c r="D440" s="699"/>
      <c r="E440" s="935"/>
      <c r="F440" s="935"/>
      <c r="G440" s="935"/>
      <c r="H440" s="935"/>
      <c r="I440" s="935"/>
      <c r="J440" s="935"/>
      <c r="K440" s="935"/>
      <c r="L440" s="130"/>
      <c r="M440" s="1099"/>
      <c r="N440" s="1100"/>
      <c r="O440" s="591" t="s">
        <v>4316</v>
      </c>
      <c r="P440" s="589" t="s">
        <v>4317</v>
      </c>
      <c r="Q440" s="18">
        <v>0.16600000000000001</v>
      </c>
      <c r="R440" s="4">
        <v>44228</v>
      </c>
      <c r="S440" s="4">
        <v>44561</v>
      </c>
      <c r="T440" s="602">
        <v>0</v>
      </c>
      <c r="U440" s="602">
        <v>0</v>
      </c>
      <c r="V440" s="602">
        <v>0</v>
      </c>
      <c r="W440" s="602">
        <v>1</v>
      </c>
      <c r="X440" s="113"/>
      <c r="Y440" s="178">
        <v>0</v>
      </c>
      <c r="Z440" s="524" t="s">
        <v>86</v>
      </c>
      <c r="AA440" s="534" t="s">
        <v>61</v>
      </c>
      <c r="AB440" s="178">
        <v>0</v>
      </c>
      <c r="AC440" s="524" t="s">
        <v>86</v>
      </c>
      <c r="AD440" s="524" t="s">
        <v>61</v>
      </c>
      <c r="AE440" s="185">
        <v>0.33</v>
      </c>
      <c r="AF440" s="71" t="s">
        <v>4318</v>
      </c>
      <c r="AG440" s="71" t="s">
        <v>4319</v>
      </c>
      <c r="AH440" s="185">
        <v>1</v>
      </c>
      <c r="AI440" s="71" t="s">
        <v>4320</v>
      </c>
      <c r="AJ440" s="71" t="s">
        <v>4321</v>
      </c>
      <c r="AK440" s="973"/>
      <c r="AL440" s="788"/>
      <c r="AM440" s="788"/>
      <c r="AN440" s="874"/>
      <c r="AO440" s="874"/>
      <c r="AP440" s="983"/>
      <c r="AQ440" s="942"/>
      <c r="AR440" s="113"/>
      <c r="AS440" s="741"/>
      <c r="AT440" s="741"/>
      <c r="AU440" s="741"/>
      <c r="AV440" s="741"/>
      <c r="AW440" s="741"/>
      <c r="AX440" s="741"/>
      <c r="AY440" s="742"/>
      <c r="AZ440" s="742"/>
      <c r="BA440" s="742"/>
      <c r="BB440" s="742"/>
      <c r="BD440" s="1140"/>
      <c r="BE440" s="613" t="s">
        <v>4322</v>
      </c>
      <c r="BF440" s="1145"/>
    </row>
    <row r="441" spans="2:58" ht="81">
      <c r="B441" s="1133"/>
      <c r="C441" s="699"/>
      <c r="D441" s="699"/>
      <c r="E441" s="935"/>
      <c r="F441" s="935"/>
      <c r="G441" s="935"/>
      <c r="H441" s="935"/>
      <c r="I441" s="935"/>
      <c r="J441" s="935"/>
      <c r="K441" s="935"/>
      <c r="L441" s="130"/>
      <c r="M441" s="1099"/>
      <c r="N441" s="1100"/>
      <c r="O441" s="591" t="s">
        <v>4323</v>
      </c>
      <c r="P441" s="589" t="s">
        <v>4324</v>
      </c>
      <c r="Q441" s="18">
        <v>0.16600000000000001</v>
      </c>
      <c r="R441" s="4">
        <v>44228</v>
      </c>
      <c r="S441" s="4">
        <v>44561</v>
      </c>
      <c r="T441" s="602">
        <v>0</v>
      </c>
      <c r="U441" s="602">
        <v>0</v>
      </c>
      <c r="V441" s="602">
        <v>0</v>
      </c>
      <c r="W441" s="602">
        <v>1</v>
      </c>
      <c r="X441" s="113"/>
      <c r="Y441" s="178">
        <v>0</v>
      </c>
      <c r="Z441" s="524" t="s">
        <v>86</v>
      </c>
      <c r="AA441" s="534" t="s">
        <v>61</v>
      </c>
      <c r="AB441" s="178">
        <v>0</v>
      </c>
      <c r="AC441" s="524" t="s">
        <v>86</v>
      </c>
      <c r="AD441" s="524" t="s">
        <v>61</v>
      </c>
      <c r="AE441" s="185">
        <v>0</v>
      </c>
      <c r="AF441" s="71" t="s">
        <v>86</v>
      </c>
      <c r="AG441" s="71" t="s">
        <v>61</v>
      </c>
      <c r="AH441" s="548">
        <v>0.5</v>
      </c>
      <c r="AI441" s="71" t="s">
        <v>4325</v>
      </c>
      <c r="AJ441" s="71" t="s">
        <v>4326</v>
      </c>
      <c r="AK441" s="973"/>
      <c r="AL441" s="788"/>
      <c r="AM441" s="788"/>
      <c r="AN441" s="874"/>
      <c r="AO441" s="874"/>
      <c r="AP441" s="983"/>
      <c r="AQ441" s="942"/>
      <c r="AR441" s="113"/>
      <c r="AS441" s="741"/>
      <c r="AT441" s="741"/>
      <c r="AU441" s="741"/>
      <c r="AV441" s="741"/>
      <c r="AW441" s="741"/>
      <c r="AX441" s="741"/>
      <c r="AY441" s="742"/>
      <c r="AZ441" s="742"/>
      <c r="BA441" s="742"/>
      <c r="BB441" s="742"/>
      <c r="BD441" s="1140"/>
      <c r="BE441" s="613" t="s">
        <v>4327</v>
      </c>
      <c r="BF441" s="1145"/>
    </row>
    <row r="442" spans="2:58" ht="81">
      <c r="B442" s="1133"/>
      <c r="C442" s="699"/>
      <c r="D442" s="699"/>
      <c r="E442" s="935"/>
      <c r="F442" s="935"/>
      <c r="G442" s="935"/>
      <c r="H442" s="935"/>
      <c r="I442" s="935"/>
      <c r="J442" s="935"/>
      <c r="K442" s="935"/>
      <c r="L442" s="130"/>
      <c r="M442" s="1099"/>
      <c r="N442" s="1100"/>
      <c r="O442" s="591" t="s">
        <v>4328</v>
      </c>
      <c r="P442" s="589" t="s">
        <v>4329</v>
      </c>
      <c r="Q442" s="18">
        <v>0.16600000000000001</v>
      </c>
      <c r="R442" s="4">
        <v>44228</v>
      </c>
      <c r="S442" s="4">
        <v>44561</v>
      </c>
      <c r="T442" s="602">
        <v>0</v>
      </c>
      <c r="U442" s="602">
        <v>0</v>
      </c>
      <c r="V442" s="602">
        <v>0</v>
      </c>
      <c r="W442" s="602">
        <v>1</v>
      </c>
      <c r="X442" s="113"/>
      <c r="Y442" s="178">
        <v>0</v>
      </c>
      <c r="Z442" s="524" t="s">
        <v>86</v>
      </c>
      <c r="AA442" s="534" t="s">
        <v>61</v>
      </c>
      <c r="AB442" s="178">
        <v>0</v>
      </c>
      <c r="AC442" s="524" t="s">
        <v>86</v>
      </c>
      <c r="AD442" s="524" t="s">
        <v>61</v>
      </c>
      <c r="AE442" s="185">
        <v>0</v>
      </c>
      <c r="AF442" s="71" t="s">
        <v>86</v>
      </c>
      <c r="AG442" s="71" t="s">
        <v>61</v>
      </c>
      <c r="AH442" s="548">
        <v>0.5</v>
      </c>
      <c r="AI442" s="153" t="s">
        <v>4330</v>
      </c>
      <c r="AJ442" s="71" t="s">
        <v>4326</v>
      </c>
      <c r="AK442" s="973"/>
      <c r="AL442" s="788"/>
      <c r="AM442" s="788"/>
      <c r="AN442" s="874"/>
      <c r="AO442" s="874"/>
      <c r="AP442" s="983"/>
      <c r="AQ442" s="942"/>
      <c r="AR442" s="113"/>
      <c r="AS442" s="741"/>
      <c r="AT442" s="741"/>
      <c r="AU442" s="741"/>
      <c r="AV442" s="741"/>
      <c r="AW442" s="741"/>
      <c r="AX442" s="741"/>
      <c r="AY442" s="742"/>
      <c r="AZ442" s="742"/>
      <c r="BA442" s="742"/>
      <c r="BB442" s="742"/>
      <c r="BD442" s="1140"/>
      <c r="BE442" s="613" t="s">
        <v>4331</v>
      </c>
      <c r="BF442" s="1145"/>
    </row>
    <row r="443" spans="2:58" ht="141.75">
      <c r="B443" s="1133"/>
      <c r="C443" s="699"/>
      <c r="D443" s="699"/>
      <c r="E443" s="935"/>
      <c r="F443" s="935"/>
      <c r="G443" s="935"/>
      <c r="H443" s="935"/>
      <c r="I443" s="935"/>
      <c r="J443" s="935"/>
      <c r="K443" s="935"/>
      <c r="L443" s="130"/>
      <c r="M443" s="1099"/>
      <c r="N443" s="1100"/>
      <c r="O443" s="591" t="s">
        <v>4332</v>
      </c>
      <c r="P443" s="589" t="s">
        <v>4333</v>
      </c>
      <c r="Q443" s="18">
        <v>0.16600000000000001</v>
      </c>
      <c r="R443" s="4">
        <v>44228</v>
      </c>
      <c r="S443" s="4">
        <v>44561</v>
      </c>
      <c r="T443" s="602">
        <v>0</v>
      </c>
      <c r="U443" s="602">
        <v>0</v>
      </c>
      <c r="V443" s="602">
        <v>0</v>
      </c>
      <c r="W443" s="602">
        <v>1</v>
      </c>
      <c r="X443" s="113"/>
      <c r="Y443" s="178">
        <v>0.05</v>
      </c>
      <c r="Z443" s="69" t="s">
        <v>4334</v>
      </c>
      <c r="AA443" s="69" t="s">
        <v>4335</v>
      </c>
      <c r="AB443" s="178">
        <v>0</v>
      </c>
      <c r="AC443" s="524" t="s">
        <v>86</v>
      </c>
      <c r="AD443" s="524" t="s">
        <v>61</v>
      </c>
      <c r="AE443" s="185">
        <v>0</v>
      </c>
      <c r="AF443" s="71" t="s">
        <v>86</v>
      </c>
      <c r="AG443" s="71" t="s">
        <v>61</v>
      </c>
      <c r="AH443" s="185">
        <v>1</v>
      </c>
      <c r="AI443" s="71" t="s">
        <v>4336</v>
      </c>
      <c r="AJ443" s="71" t="s">
        <v>4337</v>
      </c>
      <c r="AK443" s="973"/>
      <c r="AL443" s="788"/>
      <c r="AM443" s="788"/>
      <c r="AN443" s="874"/>
      <c r="AO443" s="874"/>
      <c r="AP443" s="983"/>
      <c r="AQ443" s="942"/>
      <c r="AR443" s="113"/>
      <c r="AS443" s="741"/>
      <c r="AT443" s="741"/>
      <c r="AU443" s="741"/>
      <c r="AV443" s="741"/>
      <c r="AW443" s="741"/>
      <c r="AX443" s="741"/>
      <c r="AY443" s="742"/>
      <c r="AZ443" s="742"/>
      <c r="BA443" s="742"/>
      <c r="BB443" s="742"/>
      <c r="BD443" s="1140"/>
      <c r="BE443" s="613" t="s">
        <v>4338</v>
      </c>
      <c r="BF443" s="1145"/>
    </row>
    <row r="444" spans="2:58" ht="121.5">
      <c r="B444" s="1133"/>
      <c r="C444" s="699"/>
      <c r="D444" s="699"/>
      <c r="E444" s="935"/>
      <c r="F444" s="935"/>
      <c r="G444" s="935"/>
      <c r="H444" s="935"/>
      <c r="I444" s="935"/>
      <c r="J444" s="935"/>
      <c r="K444" s="935"/>
      <c r="L444" s="130"/>
      <c r="M444" s="1099"/>
      <c r="N444" s="1100"/>
      <c r="O444" s="591" t="s">
        <v>4339</v>
      </c>
      <c r="P444" s="589" t="s">
        <v>4340</v>
      </c>
      <c r="Q444" s="18">
        <v>0.16600000000000001</v>
      </c>
      <c r="R444" s="4">
        <v>44228</v>
      </c>
      <c r="S444" s="4">
        <v>44561</v>
      </c>
      <c r="T444" s="602">
        <v>0</v>
      </c>
      <c r="U444" s="602">
        <v>0</v>
      </c>
      <c r="V444" s="602">
        <v>0</v>
      </c>
      <c r="W444" s="602">
        <v>1</v>
      </c>
      <c r="X444" s="113"/>
      <c r="Y444" s="178">
        <v>0</v>
      </c>
      <c r="Z444" s="524" t="s">
        <v>86</v>
      </c>
      <c r="AA444" s="534" t="s">
        <v>61</v>
      </c>
      <c r="AB444" s="178">
        <v>0</v>
      </c>
      <c r="AC444" s="524" t="s">
        <v>86</v>
      </c>
      <c r="AD444" s="524" t="s">
        <v>61</v>
      </c>
      <c r="AE444" s="185">
        <v>0.4</v>
      </c>
      <c r="AF444" s="71" t="s">
        <v>4341</v>
      </c>
      <c r="AG444" s="71" t="s">
        <v>4342</v>
      </c>
      <c r="AH444" s="548">
        <v>0.8</v>
      </c>
      <c r="AI444" s="71" t="s">
        <v>4343</v>
      </c>
      <c r="AJ444" s="71" t="s">
        <v>4344</v>
      </c>
      <c r="AK444" s="974"/>
      <c r="AL444" s="788"/>
      <c r="AM444" s="788"/>
      <c r="AN444" s="874"/>
      <c r="AO444" s="874"/>
      <c r="AP444" s="984"/>
      <c r="AQ444" s="938"/>
      <c r="AR444" s="113"/>
      <c r="AS444" s="741"/>
      <c r="AT444" s="741"/>
      <c r="AU444" s="741"/>
      <c r="AV444" s="741"/>
      <c r="AW444" s="741"/>
      <c r="AX444" s="741"/>
      <c r="AY444" s="742"/>
      <c r="AZ444" s="742"/>
      <c r="BA444" s="742"/>
      <c r="BB444" s="742"/>
      <c r="BD444" s="1140"/>
      <c r="BE444" s="613" t="s">
        <v>4345</v>
      </c>
      <c r="BF444" s="1145"/>
    </row>
    <row r="445" spans="2:58" ht="141.75">
      <c r="B445" s="1133"/>
      <c r="C445" s="698" t="s">
        <v>4250</v>
      </c>
      <c r="D445" s="698" t="s">
        <v>4346</v>
      </c>
      <c r="E445" s="936" t="s">
        <v>109</v>
      </c>
      <c r="F445" s="936" t="s">
        <v>59</v>
      </c>
      <c r="G445" s="936" t="s">
        <v>4347</v>
      </c>
      <c r="H445" s="936" t="s">
        <v>61</v>
      </c>
      <c r="I445" s="936" t="s">
        <v>61</v>
      </c>
      <c r="J445" s="936" t="s">
        <v>620</v>
      </c>
      <c r="K445" s="936" t="s">
        <v>111</v>
      </c>
      <c r="L445" s="130"/>
      <c r="M445" s="1101" t="s">
        <v>4348</v>
      </c>
      <c r="N445" s="1102" t="s">
        <v>141</v>
      </c>
      <c r="O445" s="63" t="s">
        <v>4349</v>
      </c>
      <c r="P445" s="89" t="s">
        <v>4350</v>
      </c>
      <c r="Q445" s="16">
        <v>0.3</v>
      </c>
      <c r="R445" s="2">
        <v>44228</v>
      </c>
      <c r="S445" s="2">
        <v>44286</v>
      </c>
      <c r="T445" s="603">
        <v>1</v>
      </c>
      <c r="U445" s="603">
        <v>1</v>
      </c>
      <c r="V445" s="603">
        <v>1</v>
      </c>
      <c r="W445" s="603">
        <v>1</v>
      </c>
      <c r="X445" s="113"/>
      <c r="Y445" s="178">
        <v>0.8</v>
      </c>
      <c r="Z445" s="66" t="s">
        <v>4351</v>
      </c>
      <c r="AA445" s="66" t="s">
        <v>4352</v>
      </c>
      <c r="AB445" s="178">
        <v>0.8</v>
      </c>
      <c r="AC445" s="66" t="s">
        <v>4353</v>
      </c>
      <c r="AD445" s="66"/>
      <c r="AE445" s="185">
        <v>1</v>
      </c>
      <c r="AF445" s="70" t="s">
        <v>4354</v>
      </c>
      <c r="AG445" s="70" t="s">
        <v>4355</v>
      </c>
      <c r="AH445" s="185">
        <v>1</v>
      </c>
      <c r="AI445" s="70" t="s">
        <v>73</v>
      </c>
      <c r="AJ445" s="70" t="s">
        <v>61</v>
      </c>
      <c r="AK445" s="972">
        <f>SUMPRODUCT(AH445:AH447,Q445:Q447)</f>
        <v>1</v>
      </c>
      <c r="AL445" s="768" t="s">
        <v>4356</v>
      </c>
      <c r="AM445" s="768" t="s">
        <v>4357</v>
      </c>
      <c r="AN445" s="769" t="s">
        <v>4358</v>
      </c>
      <c r="AO445" s="769" t="s">
        <v>426</v>
      </c>
      <c r="AP445" s="1009" t="str">
        <f t="shared" si="33"/>
        <v>Terminado</v>
      </c>
      <c r="AQ445" s="769" t="s">
        <v>76</v>
      </c>
      <c r="AR445" s="113"/>
      <c r="AS445" s="728">
        <v>75000000</v>
      </c>
      <c r="AT445" s="728">
        <v>75000000</v>
      </c>
      <c r="AU445" s="728">
        <v>75000000</v>
      </c>
      <c r="AV445" s="728">
        <v>0</v>
      </c>
      <c r="AW445" s="728">
        <v>0</v>
      </c>
      <c r="AX445" s="728">
        <v>0</v>
      </c>
      <c r="AY445" s="738" t="s">
        <v>1482</v>
      </c>
      <c r="AZ445" s="738" t="s">
        <v>1482</v>
      </c>
      <c r="BA445" s="738" t="s">
        <v>1482</v>
      </c>
      <c r="BB445" s="738" t="s">
        <v>1482</v>
      </c>
      <c r="BD445" s="1143" t="s">
        <v>4359</v>
      </c>
      <c r="BE445" s="613" t="s">
        <v>4360</v>
      </c>
      <c r="BF445" s="1145" t="s">
        <v>4361</v>
      </c>
    </row>
    <row r="446" spans="2:58" ht="121.5">
      <c r="B446" s="1133"/>
      <c r="C446" s="698"/>
      <c r="D446" s="698"/>
      <c r="E446" s="936"/>
      <c r="F446" s="936"/>
      <c r="G446" s="936"/>
      <c r="H446" s="936"/>
      <c r="I446" s="936"/>
      <c r="J446" s="936"/>
      <c r="K446" s="936"/>
      <c r="L446" s="130"/>
      <c r="M446" s="1101"/>
      <c r="N446" s="1102"/>
      <c r="O446" s="63" t="s">
        <v>4362</v>
      </c>
      <c r="P446" s="89" t="s">
        <v>4363</v>
      </c>
      <c r="Q446" s="16">
        <v>0.2</v>
      </c>
      <c r="R446" s="2">
        <v>44287</v>
      </c>
      <c r="S446" s="2">
        <v>44316</v>
      </c>
      <c r="T446" s="603">
        <v>0</v>
      </c>
      <c r="U446" s="603">
        <v>1</v>
      </c>
      <c r="V446" s="603">
        <v>1</v>
      </c>
      <c r="W446" s="603">
        <v>1</v>
      </c>
      <c r="X446" s="113"/>
      <c r="Y446" s="178">
        <v>0.25</v>
      </c>
      <c r="Z446" s="66" t="s">
        <v>4364</v>
      </c>
      <c r="AA446" s="66" t="s">
        <v>4365</v>
      </c>
      <c r="AB446" s="178">
        <v>1</v>
      </c>
      <c r="AC446" s="66" t="s">
        <v>4366</v>
      </c>
      <c r="AD446" s="66" t="s">
        <v>4367</v>
      </c>
      <c r="AE446" s="185">
        <v>1</v>
      </c>
      <c r="AF446" s="70" t="s">
        <v>73</v>
      </c>
      <c r="AG446" s="70" t="s">
        <v>61</v>
      </c>
      <c r="AH446" s="185">
        <v>1</v>
      </c>
      <c r="AI446" s="70" t="s">
        <v>73</v>
      </c>
      <c r="AJ446" s="70" t="s">
        <v>61</v>
      </c>
      <c r="AK446" s="973"/>
      <c r="AL446" s="768"/>
      <c r="AM446" s="768"/>
      <c r="AN446" s="769"/>
      <c r="AO446" s="769"/>
      <c r="AP446" s="1010" t="str">
        <f t="shared" si="33"/>
        <v>Sin iniciar</v>
      </c>
      <c r="AQ446" s="975"/>
      <c r="AR446" s="113"/>
      <c r="AS446" s="728"/>
      <c r="AT446" s="728"/>
      <c r="AU446" s="728"/>
      <c r="AV446" s="728"/>
      <c r="AW446" s="728"/>
      <c r="AX446" s="728"/>
      <c r="AY446" s="738"/>
      <c r="AZ446" s="738"/>
      <c r="BA446" s="738"/>
      <c r="BB446" s="738"/>
      <c r="BD446" s="1143"/>
      <c r="BE446" s="613" t="s">
        <v>4368</v>
      </c>
      <c r="BF446" s="1145"/>
    </row>
    <row r="447" spans="2:58" ht="81">
      <c r="B447" s="1133"/>
      <c r="C447" s="698"/>
      <c r="D447" s="698"/>
      <c r="E447" s="936"/>
      <c r="F447" s="936"/>
      <c r="G447" s="936"/>
      <c r="H447" s="936"/>
      <c r="I447" s="936"/>
      <c r="J447" s="936"/>
      <c r="K447" s="936"/>
      <c r="L447" s="130"/>
      <c r="M447" s="1101"/>
      <c r="N447" s="1102"/>
      <c r="O447" s="63" t="s">
        <v>4369</v>
      </c>
      <c r="P447" s="89" t="s">
        <v>4370</v>
      </c>
      <c r="Q447" s="16">
        <v>0.5</v>
      </c>
      <c r="R447" s="2">
        <v>44317</v>
      </c>
      <c r="S447" s="2">
        <v>44408</v>
      </c>
      <c r="T447" s="603">
        <v>0</v>
      </c>
      <c r="U447" s="603">
        <v>0</v>
      </c>
      <c r="V447" s="603">
        <v>1</v>
      </c>
      <c r="W447" s="603">
        <v>1</v>
      </c>
      <c r="X447" s="113"/>
      <c r="Y447" s="178">
        <v>0</v>
      </c>
      <c r="Z447" s="523" t="s">
        <v>86</v>
      </c>
      <c r="AA447" s="66" t="s">
        <v>61</v>
      </c>
      <c r="AB447" s="178">
        <v>0</v>
      </c>
      <c r="AC447" s="523" t="s">
        <v>86</v>
      </c>
      <c r="AD447" s="523" t="s">
        <v>61</v>
      </c>
      <c r="AE447" s="185">
        <v>1</v>
      </c>
      <c r="AF447" s="70" t="s">
        <v>4371</v>
      </c>
      <c r="AG447" s="70" t="s">
        <v>4372</v>
      </c>
      <c r="AH447" s="185">
        <v>1</v>
      </c>
      <c r="AI447" s="70" t="s">
        <v>73</v>
      </c>
      <c r="AJ447" s="70" t="s">
        <v>61</v>
      </c>
      <c r="AK447" s="974"/>
      <c r="AL447" s="768"/>
      <c r="AM447" s="768"/>
      <c r="AN447" s="769"/>
      <c r="AO447" s="769"/>
      <c r="AP447" s="1011" t="str">
        <f t="shared" si="33"/>
        <v>Sin iniciar</v>
      </c>
      <c r="AQ447" s="975"/>
      <c r="AR447" s="113"/>
      <c r="AS447" s="728"/>
      <c r="AT447" s="728"/>
      <c r="AU447" s="728"/>
      <c r="AV447" s="728"/>
      <c r="AW447" s="728"/>
      <c r="AX447" s="728"/>
      <c r="AY447" s="738"/>
      <c r="AZ447" s="738"/>
      <c r="BA447" s="738"/>
      <c r="BB447" s="738"/>
      <c r="BD447" s="1143"/>
      <c r="BE447" s="613" t="s">
        <v>4373</v>
      </c>
      <c r="BF447" s="1145"/>
    </row>
    <row r="448" spans="2:58" ht="121.5">
      <c r="B448" s="1133" t="s">
        <v>4374</v>
      </c>
      <c r="C448" s="699" t="s">
        <v>4375</v>
      </c>
      <c r="D448" s="699" t="s">
        <v>4376</v>
      </c>
      <c r="E448" s="935" t="s">
        <v>545</v>
      </c>
      <c r="F448" s="935" t="s">
        <v>59</v>
      </c>
      <c r="G448" s="935" t="s">
        <v>4377</v>
      </c>
      <c r="H448" s="935" t="s">
        <v>977</v>
      </c>
      <c r="I448" s="935" t="s">
        <v>61</v>
      </c>
      <c r="J448" s="935" t="s">
        <v>620</v>
      </c>
      <c r="K448" s="935" t="s">
        <v>414</v>
      </c>
      <c r="L448" s="130"/>
      <c r="M448" s="1099" t="s">
        <v>4378</v>
      </c>
      <c r="N448" s="1100" t="s">
        <v>141</v>
      </c>
      <c r="O448" s="591" t="s">
        <v>4379</v>
      </c>
      <c r="P448" s="589" t="s">
        <v>4380</v>
      </c>
      <c r="Q448" s="18">
        <v>0.1</v>
      </c>
      <c r="R448" s="4">
        <v>44228</v>
      </c>
      <c r="S448" s="4">
        <v>44253</v>
      </c>
      <c r="T448" s="602">
        <v>1</v>
      </c>
      <c r="U448" s="602">
        <v>1</v>
      </c>
      <c r="V448" s="602">
        <v>1</v>
      </c>
      <c r="W448" s="602">
        <v>1</v>
      </c>
      <c r="X448" s="113"/>
      <c r="Y448" s="178">
        <v>1</v>
      </c>
      <c r="Z448" s="69" t="s">
        <v>4381</v>
      </c>
      <c r="AA448" s="69" t="s">
        <v>4382</v>
      </c>
      <c r="AB448" s="178">
        <v>1</v>
      </c>
      <c r="AC448" s="59" t="s">
        <v>73</v>
      </c>
      <c r="AD448" s="59" t="s">
        <v>61</v>
      </c>
      <c r="AE448" s="185">
        <v>1</v>
      </c>
      <c r="AF448" s="59" t="s">
        <v>73</v>
      </c>
      <c r="AG448" s="59" t="s">
        <v>61</v>
      </c>
      <c r="AH448" s="185">
        <v>1</v>
      </c>
      <c r="AI448" s="59" t="s">
        <v>73</v>
      </c>
      <c r="AJ448" s="59" t="s">
        <v>61</v>
      </c>
      <c r="AK448" s="972">
        <f>SUMPRODUCT(AH448:AH452,Q448:Q452)</f>
        <v>1</v>
      </c>
      <c r="AL448" s="788" t="s">
        <v>4383</v>
      </c>
      <c r="AM448" s="788" t="s">
        <v>4384</v>
      </c>
      <c r="AN448" s="788" t="s">
        <v>4385</v>
      </c>
      <c r="AO448" s="788" t="s">
        <v>4386</v>
      </c>
      <c r="AP448" s="982" t="str">
        <f t="shared" si="33"/>
        <v>Terminado</v>
      </c>
      <c r="AQ448" s="788"/>
      <c r="AR448" s="113"/>
      <c r="AS448" s="725">
        <v>10902380</v>
      </c>
      <c r="AT448" s="726">
        <v>10902380</v>
      </c>
      <c r="AU448" s="725">
        <v>6541428</v>
      </c>
      <c r="AV448" s="725">
        <v>30000000</v>
      </c>
      <c r="AW448" s="725">
        <v>30000000</v>
      </c>
      <c r="AX448" s="725">
        <v>22500000</v>
      </c>
      <c r="AY448" s="733" t="s">
        <v>4387</v>
      </c>
      <c r="AZ448" s="733" t="s">
        <v>4388</v>
      </c>
      <c r="BA448" s="727" t="s">
        <v>4389</v>
      </c>
      <c r="BB448" s="727" t="s">
        <v>998</v>
      </c>
      <c r="BD448" s="632" t="s">
        <v>81</v>
      </c>
      <c r="BE448" s="611" t="s">
        <v>4390</v>
      </c>
      <c r="BF448" s="1139" t="s">
        <v>4391</v>
      </c>
    </row>
    <row r="449" spans="2:58" ht="141.75">
      <c r="B449" s="1133"/>
      <c r="C449" s="699"/>
      <c r="D449" s="699"/>
      <c r="E449" s="935"/>
      <c r="F449" s="935"/>
      <c r="G449" s="935"/>
      <c r="H449" s="935"/>
      <c r="I449" s="935"/>
      <c r="J449" s="935"/>
      <c r="K449" s="935"/>
      <c r="L449" s="130"/>
      <c r="M449" s="1099"/>
      <c r="N449" s="1100"/>
      <c r="O449" s="591" t="s">
        <v>4392</v>
      </c>
      <c r="P449" s="589" t="s">
        <v>4393</v>
      </c>
      <c r="Q449" s="18">
        <v>0.2</v>
      </c>
      <c r="R449" s="4">
        <v>44256</v>
      </c>
      <c r="S449" s="4">
        <v>44286</v>
      </c>
      <c r="T449" s="602">
        <v>1</v>
      </c>
      <c r="U449" s="602">
        <v>1</v>
      </c>
      <c r="V449" s="602">
        <v>1</v>
      </c>
      <c r="W449" s="602">
        <v>1</v>
      </c>
      <c r="X449" s="113"/>
      <c r="Y449" s="178">
        <v>1</v>
      </c>
      <c r="Z449" s="69" t="s">
        <v>4394</v>
      </c>
      <c r="AA449" s="69" t="s">
        <v>4395</v>
      </c>
      <c r="AB449" s="178">
        <v>1</v>
      </c>
      <c r="AC449" s="59" t="s">
        <v>73</v>
      </c>
      <c r="AD449" s="59" t="s">
        <v>61</v>
      </c>
      <c r="AE449" s="185">
        <v>1</v>
      </c>
      <c r="AF449" s="59" t="s">
        <v>73</v>
      </c>
      <c r="AG449" s="59" t="s">
        <v>61</v>
      </c>
      <c r="AH449" s="185">
        <v>1</v>
      </c>
      <c r="AI449" s="59" t="s">
        <v>73</v>
      </c>
      <c r="AJ449" s="59" t="s">
        <v>61</v>
      </c>
      <c r="AK449" s="973"/>
      <c r="AL449" s="788"/>
      <c r="AM449" s="788"/>
      <c r="AN449" s="788"/>
      <c r="AO449" s="788"/>
      <c r="AP449" s="983"/>
      <c r="AQ449" s="788"/>
      <c r="AR449" s="113"/>
      <c r="AS449" s="725"/>
      <c r="AT449" s="727"/>
      <c r="AU449" s="725"/>
      <c r="AV449" s="725"/>
      <c r="AW449" s="725"/>
      <c r="AX449" s="725"/>
      <c r="AY449" s="733"/>
      <c r="AZ449" s="733"/>
      <c r="BA449" s="727" t="s">
        <v>2304</v>
      </c>
      <c r="BB449" s="727"/>
      <c r="BD449" s="632" t="s">
        <v>81</v>
      </c>
      <c r="BE449" s="611" t="s">
        <v>4396</v>
      </c>
      <c r="BF449" s="1139"/>
    </row>
    <row r="450" spans="2:58" ht="101.25">
      <c r="B450" s="1133"/>
      <c r="C450" s="699"/>
      <c r="D450" s="699"/>
      <c r="E450" s="935"/>
      <c r="F450" s="935"/>
      <c r="G450" s="935"/>
      <c r="H450" s="935"/>
      <c r="I450" s="935"/>
      <c r="J450" s="935"/>
      <c r="K450" s="935"/>
      <c r="L450" s="130"/>
      <c r="M450" s="1099"/>
      <c r="N450" s="1100"/>
      <c r="O450" s="591" t="s">
        <v>4397</v>
      </c>
      <c r="P450" s="589" t="s">
        <v>4398</v>
      </c>
      <c r="Q450" s="18">
        <v>0.5</v>
      </c>
      <c r="R450" s="4">
        <v>44287</v>
      </c>
      <c r="S450" s="4">
        <v>44408</v>
      </c>
      <c r="T450" s="602">
        <v>0</v>
      </c>
      <c r="U450" s="602">
        <v>0.75</v>
      </c>
      <c r="V450" s="602">
        <v>1</v>
      </c>
      <c r="W450" s="602">
        <v>1</v>
      </c>
      <c r="X450" s="113"/>
      <c r="Y450" s="178">
        <v>0</v>
      </c>
      <c r="Z450" s="524" t="s">
        <v>86</v>
      </c>
      <c r="AA450" s="534" t="s">
        <v>61</v>
      </c>
      <c r="AB450" s="178">
        <v>0.75</v>
      </c>
      <c r="AC450" s="69" t="s">
        <v>4399</v>
      </c>
      <c r="AD450" s="524" t="s">
        <v>4400</v>
      </c>
      <c r="AE450" s="185">
        <v>1</v>
      </c>
      <c r="AF450" s="71" t="s">
        <v>4401</v>
      </c>
      <c r="AG450" s="71" t="s">
        <v>4402</v>
      </c>
      <c r="AH450" s="185">
        <v>1</v>
      </c>
      <c r="AI450" s="59" t="s">
        <v>73</v>
      </c>
      <c r="AJ450" s="59" t="s">
        <v>61</v>
      </c>
      <c r="AK450" s="973"/>
      <c r="AL450" s="788"/>
      <c r="AM450" s="788"/>
      <c r="AN450" s="788"/>
      <c r="AO450" s="788"/>
      <c r="AP450" s="983"/>
      <c r="AQ450" s="788"/>
      <c r="AR450" s="113"/>
      <c r="AS450" s="725"/>
      <c r="AT450" s="727"/>
      <c r="AU450" s="725"/>
      <c r="AV450" s="725"/>
      <c r="AW450" s="725"/>
      <c r="AX450" s="725"/>
      <c r="AY450" s="733"/>
      <c r="AZ450" s="733"/>
      <c r="BA450" s="727" t="s">
        <v>2304</v>
      </c>
      <c r="BB450" s="727"/>
      <c r="BD450" s="632" t="s">
        <v>81</v>
      </c>
      <c r="BE450" s="611" t="s">
        <v>4403</v>
      </c>
      <c r="BF450" s="1139"/>
    </row>
    <row r="451" spans="2:58" ht="101.25">
      <c r="B451" s="1133"/>
      <c r="C451" s="699"/>
      <c r="D451" s="699"/>
      <c r="E451" s="935"/>
      <c r="F451" s="935"/>
      <c r="G451" s="935"/>
      <c r="H451" s="935"/>
      <c r="I451" s="935"/>
      <c r="J451" s="935"/>
      <c r="K451" s="935"/>
      <c r="L451" s="130"/>
      <c r="M451" s="1099"/>
      <c r="N451" s="1100"/>
      <c r="O451" s="591" t="s">
        <v>4404</v>
      </c>
      <c r="P451" s="589" t="s">
        <v>4405</v>
      </c>
      <c r="Q451" s="18">
        <v>0.1</v>
      </c>
      <c r="R451" s="4">
        <v>44409</v>
      </c>
      <c r="S451" s="4">
        <v>44469</v>
      </c>
      <c r="T451" s="602">
        <v>0</v>
      </c>
      <c r="U451" s="602">
        <v>0</v>
      </c>
      <c r="V451" s="602">
        <v>1</v>
      </c>
      <c r="W451" s="602">
        <v>1</v>
      </c>
      <c r="X451" s="113"/>
      <c r="Y451" s="178">
        <v>0</v>
      </c>
      <c r="Z451" s="524" t="s">
        <v>86</v>
      </c>
      <c r="AA451" s="534" t="s">
        <v>61</v>
      </c>
      <c r="AB451" s="178">
        <v>0</v>
      </c>
      <c r="AC451" s="69" t="s">
        <v>86</v>
      </c>
      <c r="AD451" s="59" t="s">
        <v>61</v>
      </c>
      <c r="AE451" s="185">
        <v>1</v>
      </c>
      <c r="AF451" s="71" t="s">
        <v>4406</v>
      </c>
      <c r="AG451" s="71" t="s">
        <v>4407</v>
      </c>
      <c r="AH451" s="185">
        <v>1</v>
      </c>
      <c r="AI451" s="59" t="s">
        <v>73</v>
      </c>
      <c r="AJ451" s="59" t="s">
        <v>61</v>
      </c>
      <c r="AK451" s="973"/>
      <c r="AL451" s="788"/>
      <c r="AM451" s="788"/>
      <c r="AN451" s="788"/>
      <c r="AO451" s="788"/>
      <c r="AP451" s="983"/>
      <c r="AQ451" s="788"/>
      <c r="AR451" s="113"/>
      <c r="AS451" s="725"/>
      <c r="AT451" s="727"/>
      <c r="AU451" s="725"/>
      <c r="AV451" s="725"/>
      <c r="AW451" s="725"/>
      <c r="AX451" s="725"/>
      <c r="AY451" s="733"/>
      <c r="AZ451" s="733"/>
      <c r="BA451" s="727" t="s">
        <v>2304</v>
      </c>
      <c r="BB451" s="727"/>
      <c r="BD451" s="632" t="s">
        <v>81</v>
      </c>
      <c r="BE451" s="611" t="s">
        <v>4408</v>
      </c>
      <c r="BF451" s="1139"/>
    </row>
    <row r="452" spans="2:58" ht="141.75">
      <c r="B452" s="1133"/>
      <c r="C452" s="699"/>
      <c r="D452" s="699"/>
      <c r="E452" s="935"/>
      <c r="F452" s="935"/>
      <c r="G452" s="935"/>
      <c r="H452" s="935"/>
      <c r="I452" s="935"/>
      <c r="J452" s="935"/>
      <c r="K452" s="935"/>
      <c r="L452" s="130"/>
      <c r="M452" s="1099"/>
      <c r="N452" s="1100"/>
      <c r="O452" s="591" t="s">
        <v>4409</v>
      </c>
      <c r="P452" s="589" t="s">
        <v>4410</v>
      </c>
      <c r="Q452" s="18">
        <v>0.1</v>
      </c>
      <c r="R452" s="4">
        <v>44470</v>
      </c>
      <c r="S452" s="4">
        <v>44500</v>
      </c>
      <c r="T452" s="602">
        <v>0</v>
      </c>
      <c r="U452" s="602">
        <v>0</v>
      </c>
      <c r="V452" s="602">
        <v>0</v>
      </c>
      <c r="W452" s="602">
        <v>1</v>
      </c>
      <c r="X452" s="113"/>
      <c r="Y452" s="178">
        <v>0</v>
      </c>
      <c r="Z452" s="524" t="s">
        <v>86</v>
      </c>
      <c r="AA452" s="534" t="s">
        <v>61</v>
      </c>
      <c r="AB452" s="178">
        <v>0</v>
      </c>
      <c r="AC452" s="69" t="s">
        <v>86</v>
      </c>
      <c r="AD452" s="59" t="s">
        <v>61</v>
      </c>
      <c r="AE452" s="185">
        <v>0</v>
      </c>
      <c r="AF452" s="59" t="s">
        <v>86</v>
      </c>
      <c r="AG452" s="71" t="s">
        <v>61</v>
      </c>
      <c r="AH452" s="185">
        <v>1</v>
      </c>
      <c r="AI452" s="71" t="s">
        <v>4411</v>
      </c>
      <c r="AJ452" s="71" t="s">
        <v>4412</v>
      </c>
      <c r="AK452" s="974"/>
      <c r="AL452" s="788"/>
      <c r="AM452" s="788"/>
      <c r="AN452" s="788"/>
      <c r="AO452" s="788"/>
      <c r="AP452" s="984"/>
      <c r="AQ452" s="788"/>
      <c r="AR452" s="113"/>
      <c r="AS452" s="725"/>
      <c r="AT452" s="727"/>
      <c r="AU452" s="725"/>
      <c r="AV452" s="725"/>
      <c r="AW452" s="725"/>
      <c r="AX452" s="725"/>
      <c r="AY452" s="733"/>
      <c r="AZ452" s="733"/>
      <c r="BA452" s="727" t="s">
        <v>2304</v>
      </c>
      <c r="BB452" s="727"/>
      <c r="BD452" s="632" t="s">
        <v>81</v>
      </c>
      <c r="BE452" s="611" t="s">
        <v>4413</v>
      </c>
      <c r="BF452" s="1139"/>
    </row>
    <row r="453" spans="2:58" ht="182.25">
      <c r="B453" s="1133"/>
      <c r="C453" s="698" t="s">
        <v>4375</v>
      </c>
      <c r="D453" s="698" t="s">
        <v>4414</v>
      </c>
      <c r="E453" s="936" t="s">
        <v>545</v>
      </c>
      <c r="F453" s="936" t="s">
        <v>59</v>
      </c>
      <c r="G453" s="936" t="s">
        <v>4415</v>
      </c>
      <c r="H453" s="936" t="s">
        <v>977</v>
      </c>
      <c r="I453" s="936" t="s">
        <v>61</v>
      </c>
      <c r="J453" s="936" t="s">
        <v>620</v>
      </c>
      <c r="K453" s="936" t="s">
        <v>414</v>
      </c>
      <c r="L453" s="130"/>
      <c r="M453" s="1101" t="s">
        <v>4416</v>
      </c>
      <c r="N453" s="1102" t="s">
        <v>141</v>
      </c>
      <c r="O453" s="63" t="s">
        <v>4417</v>
      </c>
      <c r="P453" s="89" t="s">
        <v>4418</v>
      </c>
      <c r="Q453" s="16">
        <v>0.2</v>
      </c>
      <c r="R453" s="2">
        <v>44228</v>
      </c>
      <c r="S453" s="2">
        <v>44253</v>
      </c>
      <c r="T453" s="603">
        <v>1</v>
      </c>
      <c r="U453" s="603">
        <v>1</v>
      </c>
      <c r="V453" s="603">
        <v>1</v>
      </c>
      <c r="W453" s="603">
        <v>1</v>
      </c>
      <c r="X453" s="113"/>
      <c r="Y453" s="178">
        <v>1</v>
      </c>
      <c r="Z453" s="66" t="s">
        <v>4419</v>
      </c>
      <c r="AA453" s="66" t="s">
        <v>4420</v>
      </c>
      <c r="AB453" s="178">
        <v>1</v>
      </c>
      <c r="AC453" s="66" t="s">
        <v>73</v>
      </c>
      <c r="AD453" s="66" t="s">
        <v>61</v>
      </c>
      <c r="AE453" s="185">
        <v>1</v>
      </c>
      <c r="AF453" s="66" t="s">
        <v>73</v>
      </c>
      <c r="AG453" s="66" t="s">
        <v>61</v>
      </c>
      <c r="AH453" s="185">
        <v>1</v>
      </c>
      <c r="AI453" s="66" t="s">
        <v>73</v>
      </c>
      <c r="AJ453" s="66" t="s">
        <v>61</v>
      </c>
      <c r="AK453" s="972">
        <f>SUMPRODUCT(AH453:AH456,Q453:Q456)</f>
        <v>0.98000000000000009</v>
      </c>
      <c r="AL453" s="768" t="s">
        <v>4421</v>
      </c>
      <c r="AM453" s="768" t="s">
        <v>4422</v>
      </c>
      <c r="AN453" s="768" t="s">
        <v>4423</v>
      </c>
      <c r="AO453" s="768" t="s">
        <v>4424</v>
      </c>
      <c r="AP453" s="1015" t="str">
        <f t="shared" si="33"/>
        <v>En gestión</v>
      </c>
      <c r="AQ453" s="769" t="s">
        <v>4425</v>
      </c>
      <c r="AR453" s="113"/>
      <c r="AS453" s="734">
        <v>10902380</v>
      </c>
      <c r="AT453" s="735">
        <v>10902380</v>
      </c>
      <c r="AU453" s="734">
        <v>6541428</v>
      </c>
      <c r="AV453" s="734">
        <v>30000000</v>
      </c>
      <c r="AW453" s="734">
        <v>30000000</v>
      </c>
      <c r="AX453" s="734">
        <v>22500000</v>
      </c>
      <c r="AY453" s="737" t="s">
        <v>4387</v>
      </c>
      <c r="AZ453" s="737" t="s">
        <v>4388</v>
      </c>
      <c r="BA453" s="736" t="s">
        <v>4389</v>
      </c>
      <c r="BB453" s="736" t="s">
        <v>998</v>
      </c>
      <c r="BD453" s="632" t="s">
        <v>81</v>
      </c>
      <c r="BE453" s="611" t="s">
        <v>4426</v>
      </c>
      <c r="BF453" s="1142" t="s">
        <v>4427</v>
      </c>
    </row>
    <row r="454" spans="2:58" ht="121.5">
      <c r="B454" s="1133"/>
      <c r="C454" s="698"/>
      <c r="D454" s="698"/>
      <c r="E454" s="936"/>
      <c r="F454" s="936"/>
      <c r="G454" s="936"/>
      <c r="H454" s="936"/>
      <c r="I454" s="936"/>
      <c r="J454" s="936"/>
      <c r="K454" s="936"/>
      <c r="L454" s="130"/>
      <c r="M454" s="1101"/>
      <c r="N454" s="1102"/>
      <c r="O454" s="63" t="s">
        <v>4428</v>
      </c>
      <c r="P454" s="89" t="s">
        <v>4429</v>
      </c>
      <c r="Q454" s="16">
        <v>0.2</v>
      </c>
      <c r="R454" s="2">
        <v>44228</v>
      </c>
      <c r="S454" s="2">
        <v>44286</v>
      </c>
      <c r="T454" s="603">
        <v>1</v>
      </c>
      <c r="U454" s="603">
        <v>1</v>
      </c>
      <c r="V454" s="603">
        <v>1</v>
      </c>
      <c r="W454" s="603">
        <v>1</v>
      </c>
      <c r="X454" s="113"/>
      <c r="Y454" s="178">
        <v>1</v>
      </c>
      <c r="Z454" s="66" t="s">
        <v>4430</v>
      </c>
      <c r="AA454" s="66" t="s">
        <v>4431</v>
      </c>
      <c r="AB454" s="178">
        <v>1</v>
      </c>
      <c r="AC454" s="66" t="s">
        <v>73</v>
      </c>
      <c r="AD454" s="66" t="s">
        <v>61</v>
      </c>
      <c r="AE454" s="185">
        <v>1</v>
      </c>
      <c r="AF454" s="66" t="s">
        <v>73</v>
      </c>
      <c r="AG454" s="66" t="s">
        <v>61</v>
      </c>
      <c r="AH454" s="185">
        <v>1</v>
      </c>
      <c r="AI454" s="66" t="s">
        <v>73</v>
      </c>
      <c r="AJ454" s="66" t="s">
        <v>61</v>
      </c>
      <c r="AK454" s="973"/>
      <c r="AL454" s="768"/>
      <c r="AM454" s="768"/>
      <c r="AN454" s="768"/>
      <c r="AO454" s="768"/>
      <c r="AP454" s="1016"/>
      <c r="AQ454" s="769"/>
      <c r="AR454" s="113"/>
      <c r="AS454" s="734"/>
      <c r="AT454" s="736"/>
      <c r="AU454" s="734"/>
      <c r="AV454" s="734"/>
      <c r="AW454" s="734"/>
      <c r="AX454" s="734"/>
      <c r="AY454" s="737"/>
      <c r="AZ454" s="737"/>
      <c r="BA454" s="736" t="s">
        <v>2304</v>
      </c>
      <c r="BB454" s="736"/>
      <c r="BD454" s="632" t="s">
        <v>81</v>
      </c>
      <c r="BE454" s="611" t="s">
        <v>4432</v>
      </c>
      <c r="BF454" s="1142"/>
    </row>
    <row r="455" spans="2:58" ht="364.5">
      <c r="B455" s="1133"/>
      <c r="C455" s="698"/>
      <c r="D455" s="698"/>
      <c r="E455" s="936"/>
      <c r="F455" s="936"/>
      <c r="G455" s="936"/>
      <c r="H455" s="936"/>
      <c r="I455" s="936"/>
      <c r="J455" s="936"/>
      <c r="K455" s="936"/>
      <c r="L455" s="130"/>
      <c r="M455" s="1101"/>
      <c r="N455" s="1102"/>
      <c r="O455" s="63" t="s">
        <v>4433</v>
      </c>
      <c r="P455" s="89" t="s">
        <v>4434</v>
      </c>
      <c r="Q455" s="16">
        <v>0.2</v>
      </c>
      <c r="R455" s="2">
        <v>44256</v>
      </c>
      <c r="S455" s="2">
        <v>44530</v>
      </c>
      <c r="T455" s="603">
        <v>0.5</v>
      </c>
      <c r="U455" s="603">
        <v>0.75</v>
      </c>
      <c r="V455" s="603">
        <v>0.9</v>
      </c>
      <c r="W455" s="603">
        <v>1</v>
      </c>
      <c r="X455" s="113"/>
      <c r="Y455" s="178">
        <v>0.5</v>
      </c>
      <c r="Z455" s="66" t="s">
        <v>4435</v>
      </c>
      <c r="AA455" s="66" t="s">
        <v>4436</v>
      </c>
      <c r="AB455" s="178">
        <v>0.75</v>
      </c>
      <c r="AC455" s="66" t="s">
        <v>4437</v>
      </c>
      <c r="AD455" s="66" t="s">
        <v>4073</v>
      </c>
      <c r="AE455" s="185">
        <v>0.9</v>
      </c>
      <c r="AF455" s="70" t="s">
        <v>4438</v>
      </c>
      <c r="AG455" s="70" t="s">
        <v>4439</v>
      </c>
      <c r="AH455" s="548">
        <v>0.9</v>
      </c>
      <c r="AI455" s="70" t="s">
        <v>4438</v>
      </c>
      <c r="AJ455" s="70" t="s">
        <v>4439</v>
      </c>
      <c r="AK455" s="973"/>
      <c r="AL455" s="768"/>
      <c r="AM455" s="768"/>
      <c r="AN455" s="768"/>
      <c r="AO455" s="768"/>
      <c r="AP455" s="1016"/>
      <c r="AQ455" s="769"/>
      <c r="AR455" s="113"/>
      <c r="AS455" s="734"/>
      <c r="AT455" s="736"/>
      <c r="AU455" s="734"/>
      <c r="AV455" s="734"/>
      <c r="AW455" s="734"/>
      <c r="AX455" s="734"/>
      <c r="AY455" s="737"/>
      <c r="AZ455" s="737"/>
      <c r="BA455" s="736" t="s">
        <v>2304</v>
      </c>
      <c r="BB455" s="736"/>
      <c r="BD455" s="632" t="s">
        <v>81</v>
      </c>
      <c r="BE455" s="611" t="s">
        <v>4440</v>
      </c>
      <c r="BF455" s="1142"/>
    </row>
    <row r="456" spans="2:58" ht="101.25">
      <c r="B456" s="1133"/>
      <c r="C456" s="698"/>
      <c r="D456" s="698"/>
      <c r="E456" s="936"/>
      <c r="F456" s="936"/>
      <c r="G456" s="936"/>
      <c r="H456" s="936"/>
      <c r="I456" s="936"/>
      <c r="J456" s="936"/>
      <c r="K456" s="936"/>
      <c r="L456" s="130"/>
      <c r="M456" s="1101"/>
      <c r="N456" s="1102"/>
      <c r="O456" s="63" t="s">
        <v>4441</v>
      </c>
      <c r="P456" s="89" t="s">
        <v>4442</v>
      </c>
      <c r="Q456" s="16">
        <v>0.4</v>
      </c>
      <c r="R456" s="2">
        <v>44531</v>
      </c>
      <c r="S456" s="2">
        <v>44561</v>
      </c>
      <c r="T456" s="603">
        <v>0</v>
      </c>
      <c r="U456" s="603">
        <v>0</v>
      </c>
      <c r="V456" s="603">
        <v>0</v>
      </c>
      <c r="W456" s="603">
        <v>1</v>
      </c>
      <c r="X456" s="113"/>
      <c r="Y456" s="178">
        <v>0</v>
      </c>
      <c r="Z456" s="523" t="s">
        <v>86</v>
      </c>
      <c r="AA456" s="523" t="s">
        <v>61</v>
      </c>
      <c r="AB456" s="178">
        <v>0</v>
      </c>
      <c r="AC456" s="66" t="s">
        <v>86</v>
      </c>
      <c r="AD456" s="66" t="s">
        <v>61</v>
      </c>
      <c r="AE456" s="185">
        <v>0</v>
      </c>
      <c r="AF456" s="58" t="s">
        <v>4443</v>
      </c>
      <c r="AG456" s="70" t="s">
        <v>61</v>
      </c>
      <c r="AH456" s="185">
        <v>1</v>
      </c>
      <c r="AI456" s="70" t="s">
        <v>4444</v>
      </c>
      <c r="AJ456" s="70" t="s">
        <v>4445</v>
      </c>
      <c r="AK456" s="974"/>
      <c r="AL456" s="768"/>
      <c r="AM456" s="768"/>
      <c r="AN456" s="768"/>
      <c r="AO456" s="768"/>
      <c r="AP456" s="1017"/>
      <c r="AQ456" s="769"/>
      <c r="AR456" s="113"/>
      <c r="AS456" s="734"/>
      <c r="AT456" s="736"/>
      <c r="AU456" s="734"/>
      <c r="AV456" s="734"/>
      <c r="AW456" s="734"/>
      <c r="AX456" s="734"/>
      <c r="AY456" s="737"/>
      <c r="AZ456" s="737"/>
      <c r="BA456" s="736" t="s">
        <v>2304</v>
      </c>
      <c r="BB456" s="736"/>
      <c r="BD456" s="632" t="s">
        <v>81</v>
      </c>
      <c r="BE456" s="611" t="s">
        <v>4446</v>
      </c>
      <c r="BF456" s="1142"/>
    </row>
    <row r="457" spans="2:58" ht="364.5">
      <c r="B457" s="1133" t="s">
        <v>4447</v>
      </c>
      <c r="C457" s="704" t="s">
        <v>4447</v>
      </c>
      <c r="D457" s="704" t="s">
        <v>4448</v>
      </c>
      <c r="E457" s="1124" t="s">
        <v>137</v>
      </c>
      <c r="F457" s="1124" t="s">
        <v>362</v>
      </c>
      <c r="G457" s="1124" t="s">
        <v>4449</v>
      </c>
      <c r="H457" s="1124" t="s">
        <v>61</v>
      </c>
      <c r="I457" s="1124" t="s">
        <v>61</v>
      </c>
      <c r="J457" s="1124" t="s">
        <v>167</v>
      </c>
      <c r="K457" s="1124" t="s">
        <v>111</v>
      </c>
      <c r="L457" s="131"/>
      <c r="M457" s="1125" t="s">
        <v>4450</v>
      </c>
      <c r="N457" s="38" t="s">
        <v>416</v>
      </c>
      <c r="O457" s="623" t="s">
        <v>4451</v>
      </c>
      <c r="P457" s="598" t="s">
        <v>4452</v>
      </c>
      <c r="Q457" s="37">
        <v>0.5</v>
      </c>
      <c r="R457" s="39">
        <v>44228</v>
      </c>
      <c r="S457" s="39">
        <v>44545</v>
      </c>
      <c r="T457" s="37">
        <v>0.25</v>
      </c>
      <c r="U457" s="37">
        <v>0.5</v>
      </c>
      <c r="V457" s="37">
        <v>0.75</v>
      </c>
      <c r="W457" s="37">
        <v>1</v>
      </c>
      <c r="X457" s="118"/>
      <c r="Y457" s="569">
        <v>0.16700000000000001</v>
      </c>
      <c r="Z457" s="38" t="s">
        <v>4453</v>
      </c>
      <c r="AA457" s="38" t="s">
        <v>4454</v>
      </c>
      <c r="AB457" s="570">
        <v>0.66700000000000004</v>
      </c>
      <c r="AC457" s="532" t="s">
        <v>4455</v>
      </c>
      <c r="AD457" s="532" t="s">
        <v>4456</v>
      </c>
      <c r="AE457" s="545">
        <v>1</v>
      </c>
      <c r="AF457" s="38" t="s">
        <v>4457</v>
      </c>
      <c r="AG457" s="71" t="s">
        <v>4458</v>
      </c>
      <c r="AH457" s="545">
        <v>1</v>
      </c>
      <c r="AI457" s="213" t="s">
        <v>4459</v>
      </c>
      <c r="AJ457" s="155" t="s">
        <v>4460</v>
      </c>
      <c r="AK457" s="1022">
        <f t="shared" ref="AK457" si="37">SUMPRODUCT(AH457:AH458,Q457:Q458)</f>
        <v>1</v>
      </c>
      <c r="AL457" s="947" t="s">
        <v>4461</v>
      </c>
      <c r="AM457" s="1073" t="s">
        <v>4462</v>
      </c>
      <c r="AN457" s="947" t="s">
        <v>4463</v>
      </c>
      <c r="AO457" s="947" t="s">
        <v>4464</v>
      </c>
      <c r="AP457" s="1003" t="str">
        <f t="shared" si="33"/>
        <v>Terminado</v>
      </c>
      <c r="AQ457" s="947" t="s">
        <v>76</v>
      </c>
      <c r="AR457" s="118"/>
      <c r="AS457" s="1126" t="s">
        <v>148</v>
      </c>
      <c r="AT457" s="1128" t="s">
        <v>148</v>
      </c>
      <c r="AU457" s="1128" t="s">
        <v>148</v>
      </c>
      <c r="AV457" s="1128">
        <v>45000000000</v>
      </c>
      <c r="AW457" s="1128">
        <v>45000000000</v>
      </c>
      <c r="AX457" s="1128">
        <v>32175878375</v>
      </c>
      <c r="AY457" s="1130" t="s">
        <v>4465</v>
      </c>
      <c r="AZ457" s="40" t="s">
        <v>4466</v>
      </c>
      <c r="BA457" s="57" t="s">
        <v>182</v>
      </c>
      <c r="BB457" s="55" t="s">
        <v>4467</v>
      </c>
      <c r="BD457" s="632" t="s">
        <v>81</v>
      </c>
      <c r="BE457" s="611" t="s">
        <v>4468</v>
      </c>
      <c r="BF457" s="1145" t="s">
        <v>4469</v>
      </c>
    </row>
    <row r="458" spans="2:58" ht="324">
      <c r="B458" s="1133"/>
      <c r="C458" s="704"/>
      <c r="D458" s="704"/>
      <c r="E458" s="1124" t="s">
        <v>137</v>
      </c>
      <c r="F458" s="1124" t="s">
        <v>362</v>
      </c>
      <c r="G458" s="1124"/>
      <c r="H458" s="1124" t="s">
        <v>61</v>
      </c>
      <c r="I458" s="1124" t="s">
        <v>61</v>
      </c>
      <c r="J458" s="1124" t="s">
        <v>167</v>
      </c>
      <c r="K458" s="1124" t="s">
        <v>2797</v>
      </c>
      <c r="L458" s="131"/>
      <c r="M458" s="1125"/>
      <c r="N458" s="38" t="s">
        <v>416</v>
      </c>
      <c r="O458" s="623" t="s">
        <v>4470</v>
      </c>
      <c r="P458" s="598" t="s">
        <v>4471</v>
      </c>
      <c r="Q458" s="37">
        <v>0.5</v>
      </c>
      <c r="R458" s="39">
        <v>44392</v>
      </c>
      <c r="S458" s="39">
        <v>44545</v>
      </c>
      <c r="T458" s="37">
        <v>0</v>
      </c>
      <c r="U458" s="37">
        <v>0</v>
      </c>
      <c r="V458" s="37">
        <v>0.75</v>
      </c>
      <c r="W458" s="37">
        <v>1</v>
      </c>
      <c r="X458" s="118"/>
      <c r="Y458" s="544">
        <v>0</v>
      </c>
      <c r="Z458" s="534" t="s">
        <v>86</v>
      </c>
      <c r="AA458" s="534" t="s">
        <v>61</v>
      </c>
      <c r="AB458" s="570">
        <v>0.33300000000000002</v>
      </c>
      <c r="AC458" s="532" t="s">
        <v>4472</v>
      </c>
      <c r="AD458" s="532" t="s">
        <v>4473</v>
      </c>
      <c r="AE458" s="545">
        <v>0.91700000000000004</v>
      </c>
      <c r="AF458" s="38" t="s">
        <v>4474</v>
      </c>
      <c r="AG458" s="71" t="s">
        <v>4475</v>
      </c>
      <c r="AH458" s="545">
        <v>1</v>
      </c>
      <c r="AI458" s="213" t="s">
        <v>4476</v>
      </c>
      <c r="AJ458" s="155" t="s">
        <v>4477</v>
      </c>
      <c r="AK458" s="1022"/>
      <c r="AL458" s="947"/>
      <c r="AM458" s="1073"/>
      <c r="AN458" s="947"/>
      <c r="AO458" s="947"/>
      <c r="AP458" s="1003" t="str">
        <f t="shared" si="33"/>
        <v>Sin iniciar</v>
      </c>
      <c r="AQ458" s="947"/>
      <c r="AR458" s="118"/>
      <c r="AS458" s="1127"/>
      <c r="AT458" s="1129"/>
      <c r="AU458" s="1129"/>
      <c r="AV458" s="1129"/>
      <c r="AW458" s="1129"/>
      <c r="AX458" s="1129"/>
      <c r="AY458" s="1131"/>
      <c r="AZ458" s="40" t="s">
        <v>2543</v>
      </c>
      <c r="BA458" s="57" t="s">
        <v>4478</v>
      </c>
      <c r="BB458" s="55" t="s">
        <v>4479</v>
      </c>
      <c r="BD458" s="632" t="s">
        <v>81</v>
      </c>
      <c r="BE458" s="611" t="s">
        <v>4480</v>
      </c>
      <c r="BF458" s="1146"/>
    </row>
    <row r="459" spans="2:58" ht="69"/>
    <row r="1048576" ht="15" customHeight="1"/>
  </sheetData>
  <mergeCells count="3989">
    <mergeCell ref="B2:W2"/>
    <mergeCell ref="BF346:BF350"/>
    <mergeCell ref="BF351:BF352"/>
    <mergeCell ref="BF353:BF360"/>
    <mergeCell ref="BF363:BF367"/>
    <mergeCell ref="BF368:BF372"/>
    <mergeCell ref="BF373:BF374"/>
    <mergeCell ref="BF375:BF376"/>
    <mergeCell ref="BF377:BF378"/>
    <mergeCell ref="BF379:BF381"/>
    <mergeCell ref="BF382:BF384"/>
    <mergeCell ref="BF385:BF386"/>
    <mergeCell ref="BF387:BF389"/>
    <mergeCell ref="BF390:BF392"/>
    <mergeCell ref="BF393:BF395"/>
    <mergeCell ref="BF457:BF458"/>
    <mergeCell ref="BF396:BF398"/>
    <mergeCell ref="BF399:BF401"/>
    <mergeCell ref="BF402:BF404"/>
    <mergeCell ref="BF410:BF411"/>
    <mergeCell ref="BF413:BF415"/>
    <mergeCell ref="BF416:BF420"/>
    <mergeCell ref="BF421:BF423"/>
    <mergeCell ref="BF424:BF425"/>
    <mergeCell ref="BF427:BF428"/>
    <mergeCell ref="BF429:BF432"/>
    <mergeCell ref="BF433:BF435"/>
    <mergeCell ref="BF436:BF438"/>
    <mergeCell ref="BF439:BF444"/>
    <mergeCell ref="BF445:BF447"/>
    <mergeCell ref="BF448:BF452"/>
    <mergeCell ref="BF453:BF456"/>
    <mergeCell ref="BF295:BF296"/>
    <mergeCell ref="BF297:BF298"/>
    <mergeCell ref="BF299:BF301"/>
    <mergeCell ref="BF302:BF303"/>
    <mergeCell ref="BF304:BF306"/>
    <mergeCell ref="BF307:BF308"/>
    <mergeCell ref="BF309:BF310"/>
    <mergeCell ref="BF311:BF312"/>
    <mergeCell ref="BF314:BF317"/>
    <mergeCell ref="BF318:BF320"/>
    <mergeCell ref="BF321:BF323"/>
    <mergeCell ref="BF324:BF326"/>
    <mergeCell ref="BF327:BF328"/>
    <mergeCell ref="BF329:BF330"/>
    <mergeCell ref="BF331:BF332"/>
    <mergeCell ref="BF333:BF338"/>
    <mergeCell ref="BF339:BF345"/>
    <mergeCell ref="BF236:BF237"/>
    <mergeCell ref="BF238:BF239"/>
    <mergeCell ref="BF240:BF241"/>
    <mergeCell ref="BF242:BF243"/>
    <mergeCell ref="BF244:BF245"/>
    <mergeCell ref="BF246:BF252"/>
    <mergeCell ref="BF253:BF256"/>
    <mergeCell ref="BF257:BF260"/>
    <mergeCell ref="BF261:BF267"/>
    <mergeCell ref="BF268:BF270"/>
    <mergeCell ref="BF271:BF275"/>
    <mergeCell ref="BF276:BF279"/>
    <mergeCell ref="BF280:BF281"/>
    <mergeCell ref="BF282:BF284"/>
    <mergeCell ref="BF285:BF288"/>
    <mergeCell ref="BF289:BF290"/>
    <mergeCell ref="BF291:BF294"/>
    <mergeCell ref="BF189:BF192"/>
    <mergeCell ref="BF193:BF194"/>
    <mergeCell ref="BF195:BF197"/>
    <mergeCell ref="BF198:BF199"/>
    <mergeCell ref="BF200:BF201"/>
    <mergeCell ref="BF202:BF204"/>
    <mergeCell ref="BF205:BF207"/>
    <mergeCell ref="BF208:BF210"/>
    <mergeCell ref="BF211:BF213"/>
    <mergeCell ref="BF214:BF215"/>
    <mergeCell ref="BF216:BF218"/>
    <mergeCell ref="BF219:BF221"/>
    <mergeCell ref="BF222:BF224"/>
    <mergeCell ref="BF225:BF227"/>
    <mergeCell ref="BF228:BF230"/>
    <mergeCell ref="BF231:BF233"/>
    <mergeCell ref="BF234:BF235"/>
    <mergeCell ref="BF132:BF134"/>
    <mergeCell ref="BF135:BF139"/>
    <mergeCell ref="BF140:BF142"/>
    <mergeCell ref="BF143:BF146"/>
    <mergeCell ref="BF147:BF149"/>
    <mergeCell ref="BF150:BF152"/>
    <mergeCell ref="BF153:BF156"/>
    <mergeCell ref="BF157:BF159"/>
    <mergeCell ref="BF160:BF161"/>
    <mergeCell ref="BF162:BF165"/>
    <mergeCell ref="BF166:BF169"/>
    <mergeCell ref="BF170:BF173"/>
    <mergeCell ref="BF174:BF175"/>
    <mergeCell ref="BF176:BF178"/>
    <mergeCell ref="BF179:BF181"/>
    <mergeCell ref="BF182:BF185"/>
    <mergeCell ref="BF186:BF188"/>
    <mergeCell ref="BF84:BF86"/>
    <mergeCell ref="BF87:BF89"/>
    <mergeCell ref="BF90:BF92"/>
    <mergeCell ref="BF93:BF95"/>
    <mergeCell ref="BF96:BF97"/>
    <mergeCell ref="BF98:BF99"/>
    <mergeCell ref="BF100:BF105"/>
    <mergeCell ref="BF106:BF107"/>
    <mergeCell ref="BF108:BF111"/>
    <mergeCell ref="BF112:BF114"/>
    <mergeCell ref="BF115:BF117"/>
    <mergeCell ref="BF118:BF119"/>
    <mergeCell ref="BF120:BF122"/>
    <mergeCell ref="BF123:BF124"/>
    <mergeCell ref="BF125:BF126"/>
    <mergeCell ref="BF127:BF129"/>
    <mergeCell ref="BF130:BF131"/>
    <mergeCell ref="BD390:BD392"/>
    <mergeCell ref="BD393:BD395"/>
    <mergeCell ref="BD396:BD398"/>
    <mergeCell ref="BD399:BD401"/>
    <mergeCell ref="BD402:BD404"/>
    <mergeCell ref="BD405:BD409"/>
    <mergeCell ref="BD410:BD411"/>
    <mergeCell ref="BD413:BD415"/>
    <mergeCell ref="BD416:BD420"/>
    <mergeCell ref="BD421:BD423"/>
    <mergeCell ref="BD424:BD425"/>
    <mergeCell ref="BD427:BD428"/>
    <mergeCell ref="BD429:BD432"/>
    <mergeCell ref="BD433:BD435"/>
    <mergeCell ref="BD436:BD438"/>
    <mergeCell ref="BD439:BD444"/>
    <mergeCell ref="BD445:BD447"/>
    <mergeCell ref="BD327:BD328"/>
    <mergeCell ref="BD329:BD330"/>
    <mergeCell ref="BD331:BD332"/>
    <mergeCell ref="BD333:BD338"/>
    <mergeCell ref="BD339:BD345"/>
    <mergeCell ref="BD346:BD350"/>
    <mergeCell ref="BD351:BD352"/>
    <mergeCell ref="BD353:BD360"/>
    <mergeCell ref="BD363:BD367"/>
    <mergeCell ref="BD368:BD372"/>
    <mergeCell ref="BD373:BD374"/>
    <mergeCell ref="BD375:BD376"/>
    <mergeCell ref="BD377:BD378"/>
    <mergeCell ref="BD379:BD381"/>
    <mergeCell ref="BD382:BD384"/>
    <mergeCell ref="BD385:BD386"/>
    <mergeCell ref="BD387:BD389"/>
    <mergeCell ref="BD225:BD227"/>
    <mergeCell ref="BD285:BD288"/>
    <mergeCell ref="BD289:BD290"/>
    <mergeCell ref="BD291:BD294"/>
    <mergeCell ref="BD295:BD296"/>
    <mergeCell ref="BD297:BD298"/>
    <mergeCell ref="BD299:BD301"/>
    <mergeCell ref="BD302:BD303"/>
    <mergeCell ref="BD304:BD306"/>
    <mergeCell ref="BD307:BD308"/>
    <mergeCell ref="BD309:BD310"/>
    <mergeCell ref="BD311:BD312"/>
    <mergeCell ref="BD314:BD317"/>
    <mergeCell ref="BD318:BD320"/>
    <mergeCell ref="BD321:BD323"/>
    <mergeCell ref="BD324:BD326"/>
    <mergeCell ref="BD246:BD252"/>
    <mergeCell ref="BD253:BD256"/>
    <mergeCell ref="BD257:BD260"/>
    <mergeCell ref="BD261:BD267"/>
    <mergeCell ref="BD268:BD270"/>
    <mergeCell ref="BD271:BD275"/>
    <mergeCell ref="BD276:BD279"/>
    <mergeCell ref="BD280:BD281"/>
    <mergeCell ref="BD282:BD284"/>
    <mergeCell ref="BD176:BD178"/>
    <mergeCell ref="BD179:BD181"/>
    <mergeCell ref="BD182:BD185"/>
    <mergeCell ref="BD186:BD188"/>
    <mergeCell ref="BD189:BD192"/>
    <mergeCell ref="BD193:BD194"/>
    <mergeCell ref="BD195:BD197"/>
    <mergeCell ref="BD198:BD199"/>
    <mergeCell ref="BD200:BD201"/>
    <mergeCell ref="BD202:BD204"/>
    <mergeCell ref="BD205:BD207"/>
    <mergeCell ref="BD208:BD210"/>
    <mergeCell ref="BD211:BD213"/>
    <mergeCell ref="BD216:BD218"/>
    <mergeCell ref="BD219:BD221"/>
    <mergeCell ref="BD222:BD224"/>
    <mergeCell ref="BD214:BD215"/>
    <mergeCell ref="BD5:BF5"/>
    <mergeCell ref="BF7:BF8"/>
    <mergeCell ref="BF9:BF10"/>
    <mergeCell ref="BF11:BF12"/>
    <mergeCell ref="BF13:BF14"/>
    <mergeCell ref="BF15:BF16"/>
    <mergeCell ref="BD49:BD51"/>
    <mergeCell ref="BD52:BD54"/>
    <mergeCell ref="BD55:BD59"/>
    <mergeCell ref="BD118:BD119"/>
    <mergeCell ref="BD120:BD122"/>
    <mergeCell ref="BD123:BD124"/>
    <mergeCell ref="BD125:BD126"/>
    <mergeCell ref="BD162:BD165"/>
    <mergeCell ref="BD166:BD169"/>
    <mergeCell ref="BD170:BD173"/>
    <mergeCell ref="BD174:BD175"/>
    <mergeCell ref="BF17:BF23"/>
    <mergeCell ref="BF24:BF40"/>
    <mergeCell ref="BF41:BF42"/>
    <mergeCell ref="BF43:BF44"/>
    <mergeCell ref="BF45:BF46"/>
    <mergeCell ref="BF47:BF48"/>
    <mergeCell ref="BF49:BF51"/>
    <mergeCell ref="BF52:BF54"/>
    <mergeCell ref="BF55:BF59"/>
    <mergeCell ref="BF60:BF63"/>
    <mergeCell ref="BF64:BF65"/>
    <mergeCell ref="BF66:BF71"/>
    <mergeCell ref="BF72:BF74"/>
    <mergeCell ref="BF75:BF80"/>
    <mergeCell ref="BF81:BF83"/>
    <mergeCell ref="B7:B48"/>
    <mergeCell ref="G153:G156"/>
    <mergeCell ref="G150:G152"/>
    <mergeCell ref="G261:G267"/>
    <mergeCell ref="G333:G338"/>
    <mergeCell ref="G363:G367"/>
    <mergeCell ref="B457:B458"/>
    <mergeCell ref="B60:B95"/>
    <mergeCell ref="B96:B99"/>
    <mergeCell ref="B100:B117"/>
    <mergeCell ref="B118:B126"/>
    <mergeCell ref="B127:B156"/>
    <mergeCell ref="B157:B161"/>
    <mergeCell ref="B162:B227"/>
    <mergeCell ref="B228:B245"/>
    <mergeCell ref="B246:B308"/>
    <mergeCell ref="B309:B328"/>
    <mergeCell ref="B329:B376"/>
    <mergeCell ref="B377:B404"/>
    <mergeCell ref="B405:B432"/>
    <mergeCell ref="B433:B447"/>
    <mergeCell ref="B448:B456"/>
    <mergeCell ref="D453:D456"/>
    <mergeCell ref="E453:E456"/>
    <mergeCell ref="F453:F456"/>
    <mergeCell ref="G453:G456"/>
    <mergeCell ref="D427:D428"/>
    <mergeCell ref="G427:G428"/>
    <mergeCell ref="D405:D409"/>
    <mergeCell ref="G405:G409"/>
    <mergeCell ref="G402:G404"/>
    <mergeCell ref="D333:D338"/>
    <mergeCell ref="AW457:AW458"/>
    <mergeCell ref="AX457:AX458"/>
    <mergeCell ref="AY457:AY458"/>
    <mergeCell ref="D309:D310"/>
    <mergeCell ref="G309:G310"/>
    <mergeCell ref="M309:M310"/>
    <mergeCell ref="AP309:AP310"/>
    <mergeCell ref="D311:D312"/>
    <mergeCell ref="G311:G312"/>
    <mergeCell ref="M311:M312"/>
    <mergeCell ref="D314:D317"/>
    <mergeCell ref="G314:G317"/>
    <mergeCell ref="M314:M317"/>
    <mergeCell ref="E314:E317"/>
    <mergeCell ref="F314:F317"/>
    <mergeCell ref="H314:H317"/>
    <mergeCell ref="I314:I317"/>
    <mergeCell ref="J314:J317"/>
    <mergeCell ref="K314:K317"/>
    <mergeCell ref="D318:D320"/>
    <mergeCell ref="G318:G320"/>
    <mergeCell ref="M318:M320"/>
    <mergeCell ref="D321:D323"/>
    <mergeCell ref="G321:G323"/>
    <mergeCell ref="M321:M323"/>
    <mergeCell ref="D324:D326"/>
    <mergeCell ref="G324:G326"/>
    <mergeCell ref="M324:M326"/>
    <mergeCell ref="D327:D328"/>
    <mergeCell ref="G327:G328"/>
    <mergeCell ref="M327:M328"/>
    <mergeCell ref="E327:E328"/>
    <mergeCell ref="D457:D458"/>
    <mergeCell ref="G457:G458"/>
    <mergeCell ref="M457:M458"/>
    <mergeCell ref="AS457:AS458"/>
    <mergeCell ref="AT457:AT458"/>
    <mergeCell ref="AU457:AU458"/>
    <mergeCell ref="AV457:AV458"/>
    <mergeCell ref="D445:D447"/>
    <mergeCell ref="E445:E447"/>
    <mergeCell ref="F445:F447"/>
    <mergeCell ref="G445:G447"/>
    <mergeCell ref="H445:H447"/>
    <mergeCell ref="I445:I447"/>
    <mergeCell ref="J445:J447"/>
    <mergeCell ref="AL457:AL458"/>
    <mergeCell ref="AL453:AL456"/>
    <mergeCell ref="AK453:AK456"/>
    <mergeCell ref="AO453:AO456"/>
    <mergeCell ref="AP453:AP456"/>
    <mergeCell ref="AO457:AO458"/>
    <mergeCell ref="E457:E458"/>
    <mergeCell ref="F457:F458"/>
    <mergeCell ref="H457:H458"/>
    <mergeCell ref="I457:I458"/>
    <mergeCell ref="J457:J458"/>
    <mergeCell ref="K457:K458"/>
    <mergeCell ref="J448:J452"/>
    <mergeCell ref="K448:K452"/>
    <mergeCell ref="M448:M452"/>
    <mergeCell ref="N448:N452"/>
    <mergeCell ref="D448:D452"/>
    <mergeCell ref="E448:E452"/>
    <mergeCell ref="F448:F452"/>
    <mergeCell ref="G448:G452"/>
    <mergeCell ref="H448:H452"/>
    <mergeCell ref="I448:I452"/>
    <mergeCell ref="K445:K447"/>
    <mergeCell ref="M445:M447"/>
    <mergeCell ref="N445:N447"/>
    <mergeCell ref="AL448:AL452"/>
    <mergeCell ref="AQ448:AQ452"/>
    <mergeCell ref="AM445:AM447"/>
    <mergeCell ref="AM448:AM452"/>
    <mergeCell ref="AQ436:AQ438"/>
    <mergeCell ref="AQ433:AQ435"/>
    <mergeCell ref="AM453:AM456"/>
    <mergeCell ref="AN453:AN456"/>
    <mergeCell ref="AL445:AL447"/>
    <mergeCell ref="H453:H456"/>
    <mergeCell ref="I453:I456"/>
    <mergeCell ref="J453:J456"/>
    <mergeCell ref="K453:K456"/>
    <mergeCell ref="M453:M456"/>
    <mergeCell ref="N453:N456"/>
    <mergeCell ref="D439:D444"/>
    <mergeCell ref="E439:E444"/>
    <mergeCell ref="F439:F444"/>
    <mergeCell ref="G439:G444"/>
    <mergeCell ref="H439:H444"/>
    <mergeCell ref="I439:I444"/>
    <mergeCell ref="J439:J444"/>
    <mergeCell ref="K439:K444"/>
    <mergeCell ref="M439:M444"/>
    <mergeCell ref="N439:N444"/>
    <mergeCell ref="AL439:AL444"/>
    <mergeCell ref="AM436:AM438"/>
    <mergeCell ref="AM439:AM444"/>
    <mergeCell ref="AL436:AL438"/>
    <mergeCell ref="AK445:AK447"/>
    <mergeCell ref="AQ439:AQ444"/>
    <mergeCell ref="AQ445:AQ447"/>
    <mergeCell ref="M427:M428"/>
    <mergeCell ref="D429:D432"/>
    <mergeCell ref="G429:G432"/>
    <mergeCell ref="M429:M432"/>
    <mergeCell ref="D433:D435"/>
    <mergeCell ref="E433:E435"/>
    <mergeCell ref="F433:F435"/>
    <mergeCell ref="G433:G435"/>
    <mergeCell ref="H433:H435"/>
    <mergeCell ref="I433:I435"/>
    <mergeCell ref="J433:J435"/>
    <mergeCell ref="K436:K438"/>
    <mergeCell ref="M436:M438"/>
    <mergeCell ref="N436:N438"/>
    <mergeCell ref="K433:K435"/>
    <mergeCell ref="M433:M435"/>
    <mergeCell ref="N433:N435"/>
    <mergeCell ref="D436:D438"/>
    <mergeCell ref="E436:E438"/>
    <mergeCell ref="F436:F438"/>
    <mergeCell ref="G436:G438"/>
    <mergeCell ref="H436:H438"/>
    <mergeCell ref="I436:I438"/>
    <mergeCell ref="J436:J438"/>
    <mergeCell ref="I427:I428"/>
    <mergeCell ref="J427:J428"/>
    <mergeCell ref="K427:K428"/>
    <mergeCell ref="E429:E432"/>
    <mergeCell ref="F429:F432"/>
    <mergeCell ref="H429:H432"/>
    <mergeCell ref="I429:I432"/>
    <mergeCell ref="J429:J432"/>
    <mergeCell ref="M405:M409"/>
    <mergeCell ref="D410:D411"/>
    <mergeCell ref="G410:G411"/>
    <mergeCell ref="M410:M411"/>
    <mergeCell ref="D416:D420"/>
    <mergeCell ref="G416:G420"/>
    <mergeCell ref="M416:M420"/>
    <mergeCell ref="D413:D415"/>
    <mergeCell ref="G413:G415"/>
    <mergeCell ref="M413:M415"/>
    <mergeCell ref="D421:D423"/>
    <mergeCell ref="G421:G423"/>
    <mergeCell ref="M421:M423"/>
    <mergeCell ref="D424:D425"/>
    <mergeCell ref="G424:G425"/>
    <mergeCell ref="M424:M425"/>
    <mergeCell ref="E413:E415"/>
    <mergeCell ref="F413:F415"/>
    <mergeCell ref="H413:H415"/>
    <mergeCell ref="I413:I415"/>
    <mergeCell ref="J413:J415"/>
    <mergeCell ref="K413:K415"/>
    <mergeCell ref="E416:E420"/>
    <mergeCell ref="F416:F420"/>
    <mergeCell ref="H416:H420"/>
    <mergeCell ref="I416:I420"/>
    <mergeCell ref="J416:J420"/>
    <mergeCell ref="K416:K420"/>
    <mergeCell ref="E405:E409"/>
    <mergeCell ref="F405:F409"/>
    <mergeCell ref="H405:H409"/>
    <mergeCell ref="I405:I409"/>
    <mergeCell ref="D387:D389"/>
    <mergeCell ref="G387:G389"/>
    <mergeCell ref="M387:M389"/>
    <mergeCell ref="D390:D392"/>
    <mergeCell ref="G390:G392"/>
    <mergeCell ref="M390:M392"/>
    <mergeCell ref="D393:D395"/>
    <mergeCell ref="G393:G395"/>
    <mergeCell ref="M393:M395"/>
    <mergeCell ref="D396:D398"/>
    <mergeCell ref="G396:G398"/>
    <mergeCell ref="M396:M398"/>
    <mergeCell ref="D399:D401"/>
    <mergeCell ref="G399:G401"/>
    <mergeCell ref="M399:M401"/>
    <mergeCell ref="D402:D404"/>
    <mergeCell ref="M402:M404"/>
    <mergeCell ref="E393:E395"/>
    <mergeCell ref="F393:F395"/>
    <mergeCell ref="H393:H395"/>
    <mergeCell ref="I393:I395"/>
    <mergeCell ref="J393:J395"/>
    <mergeCell ref="K393:K395"/>
    <mergeCell ref="E396:E398"/>
    <mergeCell ref="F396:F398"/>
    <mergeCell ref="H396:H398"/>
    <mergeCell ref="I396:I398"/>
    <mergeCell ref="J396:J398"/>
    <mergeCell ref="K396:K398"/>
    <mergeCell ref="E399:E401"/>
    <mergeCell ref="F399:F401"/>
    <mergeCell ref="H399:H401"/>
    <mergeCell ref="D368:D372"/>
    <mergeCell ref="M368:M372"/>
    <mergeCell ref="D373:D374"/>
    <mergeCell ref="M373:M374"/>
    <mergeCell ref="D375:D376"/>
    <mergeCell ref="M375:M376"/>
    <mergeCell ref="D377:D378"/>
    <mergeCell ref="G377:G378"/>
    <mergeCell ref="M377:M378"/>
    <mergeCell ref="D379:D381"/>
    <mergeCell ref="G379:G381"/>
    <mergeCell ref="M379:M381"/>
    <mergeCell ref="D382:D384"/>
    <mergeCell ref="G382:G384"/>
    <mergeCell ref="M382:M384"/>
    <mergeCell ref="D385:D386"/>
    <mergeCell ref="G385:G386"/>
    <mergeCell ref="M385:M386"/>
    <mergeCell ref="E373:E374"/>
    <mergeCell ref="F373:F374"/>
    <mergeCell ref="G373:G374"/>
    <mergeCell ref="H373:H374"/>
    <mergeCell ref="I373:I374"/>
    <mergeCell ref="J373:J374"/>
    <mergeCell ref="K373:K374"/>
    <mergeCell ref="E375:E376"/>
    <mergeCell ref="F375:F376"/>
    <mergeCell ref="G375:G376"/>
    <mergeCell ref="H375:H376"/>
    <mergeCell ref="I375:I376"/>
    <mergeCell ref="J375:J376"/>
    <mergeCell ref="K375:K376"/>
    <mergeCell ref="D346:D350"/>
    <mergeCell ref="G346:G350"/>
    <mergeCell ref="M346:M350"/>
    <mergeCell ref="BA339:BA345"/>
    <mergeCell ref="BB339:BB345"/>
    <mergeCell ref="D351:D352"/>
    <mergeCell ref="G351:G352"/>
    <mergeCell ref="M351:M352"/>
    <mergeCell ref="D353:D360"/>
    <mergeCell ref="G353:G360"/>
    <mergeCell ref="M353:M360"/>
    <mergeCell ref="D363:D367"/>
    <mergeCell ref="M363:M367"/>
    <mergeCell ref="E346:E350"/>
    <mergeCell ref="F346:F350"/>
    <mergeCell ref="H346:H350"/>
    <mergeCell ref="I346:I350"/>
    <mergeCell ref="J346:J350"/>
    <mergeCell ref="K346:K350"/>
    <mergeCell ref="E351:E352"/>
    <mergeCell ref="F351:F352"/>
    <mergeCell ref="H351:H352"/>
    <mergeCell ref="I351:I352"/>
    <mergeCell ref="J351:J352"/>
    <mergeCell ref="K351:K352"/>
    <mergeCell ref="E353:E360"/>
    <mergeCell ref="F353:F360"/>
    <mergeCell ref="AO363:AO367"/>
    <mergeCell ref="H353:H360"/>
    <mergeCell ref="I353:I360"/>
    <mergeCell ref="J353:J360"/>
    <mergeCell ref="K353:K360"/>
    <mergeCell ref="M333:M338"/>
    <mergeCell ref="D331:D332"/>
    <mergeCell ref="G331:G332"/>
    <mergeCell ref="M331:M332"/>
    <mergeCell ref="D339:D345"/>
    <mergeCell ref="G339:G345"/>
    <mergeCell ref="M339:M345"/>
    <mergeCell ref="E339:E345"/>
    <mergeCell ref="F339:F345"/>
    <mergeCell ref="H339:H345"/>
    <mergeCell ref="I339:I345"/>
    <mergeCell ref="J339:J345"/>
    <mergeCell ref="K339:K345"/>
    <mergeCell ref="AS339:AS345"/>
    <mergeCell ref="AT339:AT345"/>
    <mergeCell ref="AU339:AU345"/>
    <mergeCell ref="D244:D245"/>
    <mergeCell ref="G244:G245"/>
    <mergeCell ref="M244:M245"/>
    <mergeCell ref="G329:G330"/>
    <mergeCell ref="M329:M330"/>
    <mergeCell ref="AS329:AS330"/>
    <mergeCell ref="AT329:AT330"/>
    <mergeCell ref="AU329:AU330"/>
    <mergeCell ref="D307:D308"/>
    <mergeCell ref="E246:E252"/>
    <mergeCell ref="F246:F252"/>
    <mergeCell ref="G246:G252"/>
    <mergeCell ref="H246:H252"/>
    <mergeCell ref="I246:I252"/>
    <mergeCell ref="J246:J252"/>
    <mergeCell ref="K246:K252"/>
    <mergeCell ref="AV329:AV330"/>
    <mergeCell ref="AW329:AW330"/>
    <mergeCell ref="AX329:AX330"/>
    <mergeCell ref="AY329:AY330"/>
    <mergeCell ref="AZ329:AZ330"/>
    <mergeCell ref="BA329:BA330"/>
    <mergeCell ref="BB329:BB330"/>
    <mergeCell ref="AS327:AS328"/>
    <mergeCell ref="AT327:AT328"/>
    <mergeCell ref="AU327:AU328"/>
    <mergeCell ref="AV327:AV328"/>
    <mergeCell ref="AW327:AW328"/>
    <mergeCell ref="F327:F328"/>
    <mergeCell ref="H327:H328"/>
    <mergeCell ref="I327:I328"/>
    <mergeCell ref="J327:J328"/>
    <mergeCell ref="K327:K328"/>
    <mergeCell ref="AX327:AX328"/>
    <mergeCell ref="AY327:AY328"/>
    <mergeCell ref="AZ327:AZ328"/>
    <mergeCell ref="BA327:BA328"/>
    <mergeCell ref="BB327:BB328"/>
    <mergeCell ref="AN329:AN330"/>
    <mergeCell ref="AJ327:AJ328"/>
    <mergeCell ref="AM329:AM330"/>
    <mergeCell ref="M231:M233"/>
    <mergeCell ref="AN231:AN233"/>
    <mergeCell ref="D234:D235"/>
    <mergeCell ref="G234:G235"/>
    <mergeCell ref="M234:M235"/>
    <mergeCell ref="D231:D233"/>
    <mergeCell ref="D236:D237"/>
    <mergeCell ref="G236:G237"/>
    <mergeCell ref="M236:M237"/>
    <mergeCell ref="D238:D239"/>
    <mergeCell ref="G238:G239"/>
    <mergeCell ref="M238:M239"/>
    <mergeCell ref="D240:D241"/>
    <mergeCell ref="G240:G241"/>
    <mergeCell ref="M240:M241"/>
    <mergeCell ref="D242:D243"/>
    <mergeCell ref="G242:G243"/>
    <mergeCell ref="M242:M243"/>
    <mergeCell ref="AM236:AM237"/>
    <mergeCell ref="AM238:AM239"/>
    <mergeCell ref="AM240:AM241"/>
    <mergeCell ref="AM242:AM243"/>
    <mergeCell ref="AN234:AN235"/>
    <mergeCell ref="AN236:AN237"/>
    <mergeCell ref="AN238:AN239"/>
    <mergeCell ref="AN240:AN241"/>
    <mergeCell ref="AN242:AN243"/>
    <mergeCell ref="E234:E235"/>
    <mergeCell ref="F234:F235"/>
    <mergeCell ref="H234:H235"/>
    <mergeCell ref="I234:I235"/>
    <mergeCell ref="J234:J235"/>
    <mergeCell ref="D216:D218"/>
    <mergeCell ref="G216:G218"/>
    <mergeCell ref="M216:M218"/>
    <mergeCell ref="D222:D224"/>
    <mergeCell ref="G222:G224"/>
    <mergeCell ref="M222:M224"/>
    <mergeCell ref="D219:D221"/>
    <mergeCell ref="G219:G221"/>
    <mergeCell ref="M219:M221"/>
    <mergeCell ref="E219:E221"/>
    <mergeCell ref="F219:F221"/>
    <mergeCell ref="H219:H221"/>
    <mergeCell ref="G225:G227"/>
    <mergeCell ref="M225:M227"/>
    <mergeCell ref="D228:D230"/>
    <mergeCell ref="G228:G230"/>
    <mergeCell ref="M228:M230"/>
    <mergeCell ref="D225:D227"/>
    <mergeCell ref="E216:E218"/>
    <mergeCell ref="F216:F218"/>
    <mergeCell ref="H216:H218"/>
    <mergeCell ref="I216:I218"/>
    <mergeCell ref="J216:J218"/>
    <mergeCell ref="K216:K218"/>
    <mergeCell ref="I219:I221"/>
    <mergeCell ref="J219:J221"/>
    <mergeCell ref="K219:K221"/>
    <mergeCell ref="E222:E224"/>
    <mergeCell ref="F222:F224"/>
    <mergeCell ref="H222:H224"/>
    <mergeCell ref="I222:I224"/>
    <mergeCell ref="J222:J224"/>
    <mergeCell ref="D208:D210"/>
    <mergeCell ref="G208:G210"/>
    <mergeCell ref="M208:M210"/>
    <mergeCell ref="E208:E210"/>
    <mergeCell ref="F208:F210"/>
    <mergeCell ref="H208:H210"/>
    <mergeCell ref="I208:I210"/>
    <mergeCell ref="J208:J210"/>
    <mergeCell ref="K208:K210"/>
    <mergeCell ref="AS205:AS207"/>
    <mergeCell ref="AT205:AT207"/>
    <mergeCell ref="AU205:AU207"/>
    <mergeCell ref="D214:D215"/>
    <mergeCell ref="G214:G215"/>
    <mergeCell ref="M214:M215"/>
    <mergeCell ref="D211:D213"/>
    <mergeCell ref="G211:G213"/>
    <mergeCell ref="M211:M213"/>
    <mergeCell ref="AO214:AO215"/>
    <mergeCell ref="AS211:AS213"/>
    <mergeCell ref="AT211:AT213"/>
    <mergeCell ref="AU211:AU213"/>
    <mergeCell ref="D193:D194"/>
    <mergeCell ref="G193:G194"/>
    <mergeCell ref="M193:M194"/>
    <mergeCell ref="D195:D197"/>
    <mergeCell ref="G195:G197"/>
    <mergeCell ref="M195:M197"/>
    <mergeCell ref="D198:D199"/>
    <mergeCell ref="G198:G199"/>
    <mergeCell ref="M198:M199"/>
    <mergeCell ref="D200:D201"/>
    <mergeCell ref="M200:M201"/>
    <mergeCell ref="D205:D207"/>
    <mergeCell ref="G205:G207"/>
    <mergeCell ref="M205:M207"/>
    <mergeCell ref="D202:D204"/>
    <mergeCell ref="G202:G204"/>
    <mergeCell ref="M202:M204"/>
    <mergeCell ref="E198:E199"/>
    <mergeCell ref="F198:F199"/>
    <mergeCell ref="H198:H199"/>
    <mergeCell ref="I198:I199"/>
    <mergeCell ref="J198:J199"/>
    <mergeCell ref="K198:K199"/>
    <mergeCell ref="E200:E201"/>
    <mergeCell ref="F200:F201"/>
    <mergeCell ref="G200:G201"/>
    <mergeCell ref="H200:H201"/>
    <mergeCell ref="I200:I201"/>
    <mergeCell ref="J200:J201"/>
    <mergeCell ref="K200:K201"/>
    <mergeCell ref="E202:E204"/>
    <mergeCell ref="F202:F204"/>
    <mergeCell ref="D174:D175"/>
    <mergeCell ref="G174:G175"/>
    <mergeCell ref="M174:M175"/>
    <mergeCell ref="D176:D178"/>
    <mergeCell ref="G176:G178"/>
    <mergeCell ref="M176:M178"/>
    <mergeCell ref="D179:D181"/>
    <mergeCell ref="G179:G181"/>
    <mergeCell ref="M179:M181"/>
    <mergeCell ref="D182:D185"/>
    <mergeCell ref="G182:G185"/>
    <mergeCell ref="M182:M185"/>
    <mergeCell ref="D186:D188"/>
    <mergeCell ref="G186:G188"/>
    <mergeCell ref="M186:M188"/>
    <mergeCell ref="D189:D192"/>
    <mergeCell ref="G189:G192"/>
    <mergeCell ref="M189:M192"/>
    <mergeCell ref="E179:E181"/>
    <mergeCell ref="F179:F181"/>
    <mergeCell ref="H179:H181"/>
    <mergeCell ref="I179:I181"/>
    <mergeCell ref="J179:J181"/>
    <mergeCell ref="K179:K181"/>
    <mergeCell ref="E182:E185"/>
    <mergeCell ref="F182:F185"/>
    <mergeCell ref="H182:H185"/>
    <mergeCell ref="I182:I185"/>
    <mergeCell ref="J182:J185"/>
    <mergeCell ref="K182:K185"/>
    <mergeCell ref="E186:E188"/>
    <mergeCell ref="F186:F188"/>
    <mergeCell ref="D166:D169"/>
    <mergeCell ref="G166:G169"/>
    <mergeCell ref="M166:M169"/>
    <mergeCell ref="AL166:AL169"/>
    <mergeCell ref="AP166:AP169"/>
    <mergeCell ref="AS162:AS165"/>
    <mergeCell ref="AT162:AT165"/>
    <mergeCell ref="AU162:AU165"/>
    <mergeCell ref="AV162:AV165"/>
    <mergeCell ref="AW162:AW165"/>
    <mergeCell ref="AX162:AX165"/>
    <mergeCell ref="AY162:AY165"/>
    <mergeCell ref="AS166:AS169"/>
    <mergeCell ref="AT166:AT169"/>
    <mergeCell ref="AU166:AU169"/>
    <mergeCell ref="D170:D173"/>
    <mergeCell ref="G170:G173"/>
    <mergeCell ref="M170:M173"/>
    <mergeCell ref="AL170:AL173"/>
    <mergeCell ref="AP170:AP173"/>
    <mergeCell ref="E170:E173"/>
    <mergeCell ref="F170:F173"/>
    <mergeCell ref="H170:H173"/>
    <mergeCell ref="I170:I173"/>
    <mergeCell ref="J170:J173"/>
    <mergeCell ref="K170:K173"/>
    <mergeCell ref="AV166:AV169"/>
    <mergeCell ref="AW166:AW169"/>
    <mergeCell ref="AX166:AX169"/>
    <mergeCell ref="AY166:AY169"/>
    <mergeCell ref="E162:E165"/>
    <mergeCell ref="F162:F165"/>
    <mergeCell ref="D147:D149"/>
    <mergeCell ref="G147:G149"/>
    <mergeCell ref="M147:M149"/>
    <mergeCell ref="D150:D152"/>
    <mergeCell ref="M150:M152"/>
    <mergeCell ref="D153:D156"/>
    <mergeCell ref="M153:M156"/>
    <mergeCell ref="D157:D159"/>
    <mergeCell ref="G157:G159"/>
    <mergeCell ref="M157:M159"/>
    <mergeCell ref="D160:D161"/>
    <mergeCell ref="G160:G161"/>
    <mergeCell ref="M160:M161"/>
    <mergeCell ref="AZ162:AZ165"/>
    <mergeCell ref="BA162:BA165"/>
    <mergeCell ref="BB162:BB165"/>
    <mergeCell ref="D162:D165"/>
    <mergeCell ref="G162:G165"/>
    <mergeCell ref="M162:M165"/>
    <mergeCell ref="E147:E149"/>
    <mergeCell ref="F147:F149"/>
    <mergeCell ref="H147:H149"/>
    <mergeCell ref="I147:I149"/>
    <mergeCell ref="J147:J149"/>
    <mergeCell ref="K147:K149"/>
    <mergeCell ref="E150:E152"/>
    <mergeCell ref="F150:F152"/>
    <mergeCell ref="H150:H152"/>
    <mergeCell ref="I150:I152"/>
    <mergeCell ref="J150:J152"/>
    <mergeCell ref="K150:K152"/>
    <mergeCell ref="E153:E156"/>
    <mergeCell ref="D127:D129"/>
    <mergeCell ref="G127:G129"/>
    <mergeCell ref="M127:M129"/>
    <mergeCell ref="D130:D131"/>
    <mergeCell ref="G130:G131"/>
    <mergeCell ref="M130:M131"/>
    <mergeCell ref="D132:D134"/>
    <mergeCell ref="G132:G134"/>
    <mergeCell ref="M132:M134"/>
    <mergeCell ref="D135:D139"/>
    <mergeCell ref="G135:G139"/>
    <mergeCell ref="M135:M139"/>
    <mergeCell ref="D140:D142"/>
    <mergeCell ref="G140:G142"/>
    <mergeCell ref="M140:M142"/>
    <mergeCell ref="D143:D146"/>
    <mergeCell ref="G143:G146"/>
    <mergeCell ref="M143:M146"/>
    <mergeCell ref="E127:E129"/>
    <mergeCell ref="F127:F129"/>
    <mergeCell ref="H127:H129"/>
    <mergeCell ref="I127:I129"/>
    <mergeCell ref="J127:J129"/>
    <mergeCell ref="K127:K129"/>
    <mergeCell ref="E130:E131"/>
    <mergeCell ref="F130:F131"/>
    <mergeCell ref="H130:H131"/>
    <mergeCell ref="I130:I131"/>
    <mergeCell ref="J130:J131"/>
    <mergeCell ref="K130:K131"/>
    <mergeCell ref="E132:E134"/>
    <mergeCell ref="F132:F134"/>
    <mergeCell ref="D112:D114"/>
    <mergeCell ref="G112:G114"/>
    <mergeCell ref="M112:M114"/>
    <mergeCell ref="D115:D117"/>
    <mergeCell ref="G115:G117"/>
    <mergeCell ref="M115:M117"/>
    <mergeCell ref="D118:D119"/>
    <mergeCell ref="G118:G119"/>
    <mergeCell ref="M118:M119"/>
    <mergeCell ref="D120:D122"/>
    <mergeCell ref="G120:G122"/>
    <mergeCell ref="M120:M122"/>
    <mergeCell ref="D123:D124"/>
    <mergeCell ref="G123:G124"/>
    <mergeCell ref="M123:M124"/>
    <mergeCell ref="D125:D126"/>
    <mergeCell ref="G125:G126"/>
    <mergeCell ref="M125:M126"/>
    <mergeCell ref="E112:E114"/>
    <mergeCell ref="F112:F114"/>
    <mergeCell ref="H112:H114"/>
    <mergeCell ref="I112:I114"/>
    <mergeCell ref="J112:J114"/>
    <mergeCell ref="K112:K114"/>
    <mergeCell ref="E115:E117"/>
    <mergeCell ref="F115:F117"/>
    <mergeCell ref="H115:H117"/>
    <mergeCell ref="I115:I117"/>
    <mergeCell ref="J115:J117"/>
    <mergeCell ref="K115:K117"/>
    <mergeCell ref="E118:E119"/>
    <mergeCell ref="F118:F119"/>
    <mergeCell ref="M98:M99"/>
    <mergeCell ref="N98:N99"/>
    <mergeCell ref="D98:D99"/>
    <mergeCell ref="E98:E99"/>
    <mergeCell ref="F98:F99"/>
    <mergeCell ref="G98:G99"/>
    <mergeCell ref="H98:H99"/>
    <mergeCell ref="I98:I99"/>
    <mergeCell ref="D100:D105"/>
    <mergeCell ref="G100:G105"/>
    <mergeCell ref="M100:M105"/>
    <mergeCell ref="D106:D107"/>
    <mergeCell ref="G106:G107"/>
    <mergeCell ref="M106:M107"/>
    <mergeCell ref="D108:D111"/>
    <mergeCell ref="G108:G111"/>
    <mergeCell ref="M108:M111"/>
    <mergeCell ref="E106:E107"/>
    <mergeCell ref="F106:F107"/>
    <mergeCell ref="H106:H107"/>
    <mergeCell ref="I106:I107"/>
    <mergeCell ref="J106:J107"/>
    <mergeCell ref="K106:K107"/>
    <mergeCell ref="E108:E111"/>
    <mergeCell ref="F108:F111"/>
    <mergeCell ref="H108:H111"/>
    <mergeCell ref="I108:I111"/>
    <mergeCell ref="J108:J111"/>
    <mergeCell ref="K108:K111"/>
    <mergeCell ref="D84:D86"/>
    <mergeCell ref="G84:G86"/>
    <mergeCell ref="M84:M86"/>
    <mergeCell ref="D87:D89"/>
    <mergeCell ref="G87:G89"/>
    <mergeCell ref="M87:M89"/>
    <mergeCell ref="D90:D92"/>
    <mergeCell ref="G90:G92"/>
    <mergeCell ref="M90:M92"/>
    <mergeCell ref="BB90:BB92"/>
    <mergeCell ref="D93:D95"/>
    <mergeCell ref="G93:G95"/>
    <mergeCell ref="M93:M95"/>
    <mergeCell ref="BB93:BB95"/>
    <mergeCell ref="D96:D97"/>
    <mergeCell ref="E96:E97"/>
    <mergeCell ref="F96:F97"/>
    <mergeCell ref="G96:G97"/>
    <mergeCell ref="H96:H97"/>
    <mergeCell ref="I96:I97"/>
    <mergeCell ref="J96:J97"/>
    <mergeCell ref="K96:K97"/>
    <mergeCell ref="M96:M97"/>
    <mergeCell ref="N96:N97"/>
    <mergeCell ref="AS93:AS95"/>
    <mergeCell ref="AT93:AT95"/>
    <mergeCell ref="AU93:AU95"/>
    <mergeCell ref="AW93:AW95"/>
    <mergeCell ref="AO96:AO97"/>
    <mergeCell ref="E90:E92"/>
    <mergeCell ref="F90:F92"/>
    <mergeCell ref="AN93:AN95"/>
    <mergeCell ref="D60:D63"/>
    <mergeCell ref="G60:G63"/>
    <mergeCell ref="M60:M63"/>
    <mergeCell ref="D64:D65"/>
    <mergeCell ref="G64:G65"/>
    <mergeCell ref="M64:M65"/>
    <mergeCell ref="D66:D71"/>
    <mergeCell ref="G66:G71"/>
    <mergeCell ref="M66:M71"/>
    <mergeCell ref="D72:D74"/>
    <mergeCell ref="G72:G74"/>
    <mergeCell ref="M72:M74"/>
    <mergeCell ref="D75:D80"/>
    <mergeCell ref="G75:G80"/>
    <mergeCell ref="M75:M80"/>
    <mergeCell ref="D81:D83"/>
    <mergeCell ref="G81:G83"/>
    <mergeCell ref="M81:M83"/>
    <mergeCell ref="E66:E71"/>
    <mergeCell ref="F66:F71"/>
    <mergeCell ref="H66:H71"/>
    <mergeCell ref="I66:I71"/>
    <mergeCell ref="J66:J71"/>
    <mergeCell ref="K66:K71"/>
    <mergeCell ref="E72:E74"/>
    <mergeCell ref="F72:F74"/>
    <mergeCell ref="H72:H74"/>
    <mergeCell ref="I72:I74"/>
    <mergeCell ref="J72:J74"/>
    <mergeCell ref="K72:K74"/>
    <mergeCell ref="E75:E80"/>
    <mergeCell ref="F75:F80"/>
    <mergeCell ref="D47:D48"/>
    <mergeCell ref="G47:G48"/>
    <mergeCell ref="M47:M48"/>
    <mergeCell ref="E43:E44"/>
    <mergeCell ref="F43:F44"/>
    <mergeCell ref="H43:H44"/>
    <mergeCell ref="I43:I44"/>
    <mergeCell ref="J43:J44"/>
    <mergeCell ref="K43:K44"/>
    <mergeCell ref="E45:E46"/>
    <mergeCell ref="F45:F46"/>
    <mergeCell ref="H45:H46"/>
    <mergeCell ref="D49:D51"/>
    <mergeCell ref="G49:G51"/>
    <mergeCell ref="M49:M51"/>
    <mergeCell ref="D52:D54"/>
    <mergeCell ref="G52:G54"/>
    <mergeCell ref="M52:M54"/>
    <mergeCell ref="E52:E54"/>
    <mergeCell ref="F52:F54"/>
    <mergeCell ref="H52:H54"/>
    <mergeCell ref="I52:I54"/>
    <mergeCell ref="J52:J54"/>
    <mergeCell ref="K52:K54"/>
    <mergeCell ref="AS13:AS14"/>
    <mergeCell ref="AT13:AT14"/>
    <mergeCell ref="AU13:AU14"/>
    <mergeCell ref="AV13:AV14"/>
    <mergeCell ref="AW13:AW14"/>
    <mergeCell ref="D15:D16"/>
    <mergeCell ref="D24:D40"/>
    <mergeCell ref="D17:D23"/>
    <mergeCell ref="D43:D44"/>
    <mergeCell ref="D41:D42"/>
    <mergeCell ref="G24:G40"/>
    <mergeCell ref="M24:M40"/>
    <mergeCell ref="G15:G16"/>
    <mergeCell ref="M15:M16"/>
    <mergeCell ref="J15:J16"/>
    <mergeCell ref="K15:K16"/>
    <mergeCell ref="G17:G23"/>
    <mergeCell ref="M17:M23"/>
    <mergeCell ref="G41:G42"/>
    <mergeCell ref="M41:M42"/>
    <mergeCell ref="G43:G44"/>
    <mergeCell ref="M43:M44"/>
    <mergeCell ref="AP43:AP44"/>
    <mergeCell ref="I17:I23"/>
    <mergeCell ref="J17:J23"/>
    <mergeCell ref="K17:K23"/>
    <mergeCell ref="E24:E40"/>
    <mergeCell ref="F24:F40"/>
    <mergeCell ref="H24:H40"/>
    <mergeCell ref="I24:I40"/>
    <mergeCell ref="J24:J40"/>
    <mergeCell ref="K24:K40"/>
    <mergeCell ref="D329:D330"/>
    <mergeCell ref="M246:M252"/>
    <mergeCell ref="N246:N252"/>
    <mergeCell ref="D4:W4"/>
    <mergeCell ref="E5:K5"/>
    <mergeCell ref="M5:S5"/>
    <mergeCell ref="T5:W5"/>
    <mergeCell ref="D7:D8"/>
    <mergeCell ref="G7:G8"/>
    <mergeCell ref="M7:M8"/>
    <mergeCell ref="N7:N8"/>
    <mergeCell ref="D9:D10"/>
    <mergeCell ref="G9:G10"/>
    <mergeCell ref="M9:M10"/>
    <mergeCell ref="N9:N10"/>
    <mergeCell ref="D11:D12"/>
    <mergeCell ref="G11:G12"/>
    <mergeCell ref="M11:M12"/>
    <mergeCell ref="D13:D14"/>
    <mergeCell ref="G13:G14"/>
    <mergeCell ref="M13:M14"/>
    <mergeCell ref="D45:D46"/>
    <mergeCell ref="G45:G46"/>
    <mergeCell ref="M45:M46"/>
    <mergeCell ref="D246:D252"/>
    <mergeCell ref="D253:D256"/>
    <mergeCell ref="D257:D260"/>
    <mergeCell ref="D261:D267"/>
    <mergeCell ref="D268:D270"/>
    <mergeCell ref="D271:D275"/>
    <mergeCell ref="D276:D279"/>
    <mergeCell ref="D280:D281"/>
    <mergeCell ref="D282:D284"/>
    <mergeCell ref="D285:D288"/>
    <mergeCell ref="D289:D290"/>
    <mergeCell ref="D291:D294"/>
    <mergeCell ref="D295:D296"/>
    <mergeCell ref="D297:D298"/>
    <mergeCell ref="D299:D301"/>
    <mergeCell ref="D302:D303"/>
    <mergeCell ref="D304:D306"/>
    <mergeCell ref="E257:E260"/>
    <mergeCell ref="F257:F260"/>
    <mergeCell ref="G257:G260"/>
    <mergeCell ref="H257:H260"/>
    <mergeCell ref="I257:I260"/>
    <mergeCell ref="J257:J260"/>
    <mergeCell ref="K257:K260"/>
    <mergeCell ref="M257:M260"/>
    <mergeCell ref="M261:M267"/>
    <mergeCell ref="E285:E288"/>
    <mergeCell ref="F285:F288"/>
    <mergeCell ref="G285:G288"/>
    <mergeCell ref="H285:H288"/>
    <mergeCell ref="I285:I288"/>
    <mergeCell ref="J285:J288"/>
    <mergeCell ref="K285:K288"/>
    <mergeCell ref="M285:M288"/>
    <mergeCell ref="I299:I301"/>
    <mergeCell ref="J299:J301"/>
    <mergeCell ref="K299:K301"/>
    <mergeCell ref="M299:M301"/>
    <mergeCell ref="N257:N260"/>
    <mergeCell ref="E253:E256"/>
    <mergeCell ref="F253:F256"/>
    <mergeCell ref="G253:G256"/>
    <mergeCell ref="H253:H256"/>
    <mergeCell ref="I253:I256"/>
    <mergeCell ref="J253:J256"/>
    <mergeCell ref="K253:K256"/>
    <mergeCell ref="M253:M256"/>
    <mergeCell ref="N253:N256"/>
    <mergeCell ref="E271:E275"/>
    <mergeCell ref="F271:F275"/>
    <mergeCell ref="G271:G275"/>
    <mergeCell ref="H271:H275"/>
    <mergeCell ref="I271:I275"/>
    <mergeCell ref="J271:J275"/>
    <mergeCell ref="K271:K275"/>
    <mergeCell ref="M271:M275"/>
    <mergeCell ref="N271:N275"/>
    <mergeCell ref="E268:E270"/>
    <mergeCell ref="H268:H270"/>
    <mergeCell ref="I268:I270"/>
    <mergeCell ref="J268:J270"/>
    <mergeCell ref="K268:K270"/>
    <mergeCell ref="M268:M270"/>
    <mergeCell ref="N268:N270"/>
    <mergeCell ref="E261:E267"/>
    <mergeCell ref="F261:F267"/>
    <mergeCell ref="H261:H267"/>
    <mergeCell ref="I261:I267"/>
    <mergeCell ref="J261:J267"/>
    <mergeCell ref="K261:K267"/>
    <mergeCell ref="N261:N267"/>
    <mergeCell ref="E280:E281"/>
    <mergeCell ref="F280:F281"/>
    <mergeCell ref="G280:G281"/>
    <mergeCell ref="H280:H281"/>
    <mergeCell ref="I280:I281"/>
    <mergeCell ref="J280:J281"/>
    <mergeCell ref="K280:K281"/>
    <mergeCell ref="M280:M281"/>
    <mergeCell ref="N280:N281"/>
    <mergeCell ref="E276:E279"/>
    <mergeCell ref="F276:F279"/>
    <mergeCell ref="G276:G279"/>
    <mergeCell ref="H276:H279"/>
    <mergeCell ref="I276:I279"/>
    <mergeCell ref="J276:J279"/>
    <mergeCell ref="K276:K279"/>
    <mergeCell ref="M276:M279"/>
    <mergeCell ref="N276:N279"/>
    <mergeCell ref="N285:N288"/>
    <mergeCell ref="E282:E284"/>
    <mergeCell ref="F282:F284"/>
    <mergeCell ref="G282:G284"/>
    <mergeCell ref="H282:H284"/>
    <mergeCell ref="I282:I284"/>
    <mergeCell ref="J282:J284"/>
    <mergeCell ref="K282:K284"/>
    <mergeCell ref="M282:M284"/>
    <mergeCell ref="N282:N284"/>
    <mergeCell ref="AM295:AM296"/>
    <mergeCell ref="AQ295:AQ296"/>
    <mergeCell ref="E291:E294"/>
    <mergeCell ref="F291:F294"/>
    <mergeCell ref="G291:G294"/>
    <mergeCell ref="H291:H294"/>
    <mergeCell ref="I291:I294"/>
    <mergeCell ref="J291:J294"/>
    <mergeCell ref="K291:K294"/>
    <mergeCell ref="M291:M294"/>
    <mergeCell ref="N291:N294"/>
    <mergeCell ref="E289:E290"/>
    <mergeCell ref="F289:F290"/>
    <mergeCell ref="G289:G290"/>
    <mergeCell ref="H289:H290"/>
    <mergeCell ref="I289:I290"/>
    <mergeCell ref="J289:J290"/>
    <mergeCell ref="K289:K290"/>
    <mergeCell ref="M289:M290"/>
    <mergeCell ref="N289:N290"/>
    <mergeCell ref="N299:N301"/>
    <mergeCell ref="E297:E298"/>
    <mergeCell ref="F297:F298"/>
    <mergeCell ref="G297:G298"/>
    <mergeCell ref="H297:H298"/>
    <mergeCell ref="I297:I298"/>
    <mergeCell ref="J297:J298"/>
    <mergeCell ref="K297:K298"/>
    <mergeCell ref="M297:M298"/>
    <mergeCell ref="N297:N298"/>
    <mergeCell ref="E295:E296"/>
    <mergeCell ref="F295:F296"/>
    <mergeCell ref="G295:G296"/>
    <mergeCell ref="H295:H296"/>
    <mergeCell ref="I295:I296"/>
    <mergeCell ref="K295:K296"/>
    <mergeCell ref="M295:M296"/>
    <mergeCell ref="N295:N296"/>
    <mergeCell ref="M307:M308"/>
    <mergeCell ref="N307:N308"/>
    <mergeCell ref="E304:E306"/>
    <mergeCell ref="F304:F306"/>
    <mergeCell ref="G304:G306"/>
    <mergeCell ref="H304:H306"/>
    <mergeCell ref="I304:I306"/>
    <mergeCell ref="J304:J306"/>
    <mergeCell ref="K304:K306"/>
    <mergeCell ref="M304:M306"/>
    <mergeCell ref="N304:N306"/>
    <mergeCell ref="E302:E303"/>
    <mergeCell ref="F302:F303"/>
    <mergeCell ref="G302:G303"/>
    <mergeCell ref="H302:H303"/>
    <mergeCell ref="I302:I303"/>
    <mergeCell ref="J302:J303"/>
    <mergeCell ref="K302:K303"/>
    <mergeCell ref="M302:M303"/>
    <mergeCell ref="N302:N303"/>
    <mergeCell ref="AK7:AK8"/>
    <mergeCell ref="AK9:AK10"/>
    <mergeCell ref="AK11:AK12"/>
    <mergeCell ref="AK13:AK14"/>
    <mergeCell ref="AO7:AO8"/>
    <mergeCell ref="AO9:AO10"/>
    <mergeCell ref="AO11:AO12"/>
    <mergeCell ref="AO13:AO14"/>
    <mergeCell ref="AP7:AP8"/>
    <mergeCell ref="AP9:AP10"/>
    <mergeCell ref="AP11:AP12"/>
    <mergeCell ref="AP13:AP14"/>
    <mergeCell ref="AP15:AP16"/>
    <mergeCell ref="AK5:AK6"/>
    <mergeCell ref="AL5:AO5"/>
    <mergeCell ref="AP17:AP23"/>
    <mergeCell ref="AP24:AP40"/>
    <mergeCell ref="AL60:AL63"/>
    <mergeCell ref="AL64:AL65"/>
    <mergeCell ref="AL66:AL71"/>
    <mergeCell ref="AL72:AL74"/>
    <mergeCell ref="AL75:AL80"/>
    <mergeCell ref="AL81:AL83"/>
    <mergeCell ref="AL84:AL86"/>
    <mergeCell ref="AL87:AL89"/>
    <mergeCell ref="AL90:AL92"/>
    <mergeCell ref="AL93:AL95"/>
    <mergeCell ref="AL96:AL97"/>
    <mergeCell ref="AL98:AL99"/>
    <mergeCell ref="AL100:AL105"/>
    <mergeCell ref="AL106:AL107"/>
    <mergeCell ref="AL112:AL114"/>
    <mergeCell ref="AP5:AP6"/>
    <mergeCell ref="AL7:AL8"/>
    <mergeCell ref="AL9:AL10"/>
    <mergeCell ref="AL11:AL12"/>
    <mergeCell ref="AL13:AL14"/>
    <mergeCell ref="AL15:AL16"/>
    <mergeCell ref="AL17:AL23"/>
    <mergeCell ref="AL24:AL40"/>
    <mergeCell ref="AL41:AL42"/>
    <mergeCell ref="AL43:AL44"/>
    <mergeCell ref="AL45:AL46"/>
    <mergeCell ref="AL47:AL48"/>
    <mergeCell ref="AL49:AL51"/>
    <mergeCell ref="AL52:AL54"/>
    <mergeCell ref="AP41:AP42"/>
    <mergeCell ref="AM84:AM86"/>
    <mergeCell ref="AM87:AM89"/>
    <mergeCell ref="AL189:AL192"/>
    <mergeCell ref="AL193:AL194"/>
    <mergeCell ref="AL198:AL199"/>
    <mergeCell ref="AL202:AL204"/>
    <mergeCell ref="AL208:AL210"/>
    <mergeCell ref="AL214:AL215"/>
    <mergeCell ref="AL219:AL221"/>
    <mergeCell ref="AL127:AL129"/>
    <mergeCell ref="AL130:AL131"/>
    <mergeCell ref="AL132:AL134"/>
    <mergeCell ref="AL135:AL139"/>
    <mergeCell ref="AL140:AL142"/>
    <mergeCell ref="AL143:AL146"/>
    <mergeCell ref="AL147:AL149"/>
    <mergeCell ref="AL150:AL152"/>
    <mergeCell ref="AL153:AL156"/>
    <mergeCell ref="AL157:AL159"/>
    <mergeCell ref="AL160:AL161"/>
    <mergeCell ref="AL162:AL165"/>
    <mergeCell ref="AM299:AM301"/>
    <mergeCell ref="AM302:AM303"/>
    <mergeCell ref="AM304:AM306"/>
    <mergeCell ref="AM307:AM308"/>
    <mergeCell ref="AM309:AM310"/>
    <mergeCell ref="AM311:AM312"/>
    <mergeCell ref="AM314:AM317"/>
    <mergeCell ref="AM318:AM320"/>
    <mergeCell ref="AM321:AM323"/>
    <mergeCell ref="AM324:AM326"/>
    <mergeCell ref="AM327:AM328"/>
    <mergeCell ref="AL174:AL175"/>
    <mergeCell ref="AL176:AL178"/>
    <mergeCell ref="AL179:AL181"/>
    <mergeCell ref="AL182:AL185"/>
    <mergeCell ref="AL186:AL188"/>
    <mergeCell ref="AL228:AL230"/>
    <mergeCell ref="AL231:AL233"/>
    <mergeCell ref="AL234:AL235"/>
    <mergeCell ref="AL236:AL237"/>
    <mergeCell ref="AL238:AL239"/>
    <mergeCell ref="AL240:AL241"/>
    <mergeCell ref="AL242:AL243"/>
    <mergeCell ref="AL244:AL245"/>
    <mergeCell ref="AL246:AL252"/>
    <mergeCell ref="AL253:AL256"/>
    <mergeCell ref="AL257:AL260"/>
    <mergeCell ref="AL261:AL267"/>
    <mergeCell ref="AL216:AL218"/>
    <mergeCell ref="AL211:AL213"/>
    <mergeCell ref="AL205:AL207"/>
    <mergeCell ref="AL200:AL201"/>
    <mergeCell ref="AL318:AL320"/>
    <mergeCell ref="AL321:AL323"/>
    <mergeCell ref="AL324:AL326"/>
    <mergeCell ref="AL327:AL328"/>
    <mergeCell ref="AL329:AL330"/>
    <mergeCell ref="AL331:AL332"/>
    <mergeCell ref="AL333:AL338"/>
    <mergeCell ref="AL339:AL345"/>
    <mergeCell ref="AL346:AL350"/>
    <mergeCell ref="AL351:AL352"/>
    <mergeCell ref="AL353:AL360"/>
    <mergeCell ref="AL363:AL367"/>
    <mergeCell ref="AL368:AL372"/>
    <mergeCell ref="AL373:AL374"/>
    <mergeCell ref="AL375:AL376"/>
    <mergeCell ref="AL307:AL308"/>
    <mergeCell ref="AL309:AL310"/>
    <mergeCell ref="AL311:AL312"/>
    <mergeCell ref="AL314:AL317"/>
    <mergeCell ref="Y5:AA5"/>
    <mergeCell ref="AH5:AJ5"/>
    <mergeCell ref="AE5:AG5"/>
    <mergeCell ref="AB5:AD5"/>
    <mergeCell ref="AC98:AC99"/>
    <mergeCell ref="AC375:AC376"/>
    <mergeCell ref="AF98:AF99"/>
    <mergeCell ref="AG347:AG348"/>
    <mergeCell ref="AF375:AF376"/>
    <mergeCell ref="AG375:AG376"/>
    <mergeCell ref="AM7:AM8"/>
    <mergeCell ref="AM9:AM10"/>
    <mergeCell ref="AM11:AM12"/>
    <mergeCell ref="AM13:AM14"/>
    <mergeCell ref="AM15:AM16"/>
    <mergeCell ref="AM17:AM23"/>
    <mergeCell ref="AM24:AM40"/>
    <mergeCell ref="AM41:AM42"/>
    <mergeCell ref="AM43:AM44"/>
    <mergeCell ref="AM45:AM46"/>
    <mergeCell ref="AM47:AM48"/>
    <mergeCell ref="AM49:AM51"/>
    <mergeCell ref="AM52:AM54"/>
    <mergeCell ref="AM60:AM63"/>
    <mergeCell ref="AM64:AM65"/>
    <mergeCell ref="AM66:AM71"/>
    <mergeCell ref="AM72:AM74"/>
    <mergeCell ref="AM75:AM80"/>
    <mergeCell ref="AM81:AM83"/>
    <mergeCell ref="AM228:AM230"/>
    <mergeCell ref="AM231:AM233"/>
    <mergeCell ref="AM234:AM235"/>
    <mergeCell ref="AM90:AM92"/>
    <mergeCell ref="AM93:AM95"/>
    <mergeCell ref="AM96:AM97"/>
    <mergeCell ref="AM98:AM99"/>
    <mergeCell ref="AM100:AM105"/>
    <mergeCell ref="AM106:AM107"/>
    <mergeCell ref="AM112:AM114"/>
    <mergeCell ref="AM115:AM117"/>
    <mergeCell ref="AM118:AM119"/>
    <mergeCell ref="AM120:AM122"/>
    <mergeCell ref="AM123:AM124"/>
    <mergeCell ref="AM125:AM126"/>
    <mergeCell ref="AM127:AM129"/>
    <mergeCell ref="AM130:AM131"/>
    <mergeCell ref="AM189:AM192"/>
    <mergeCell ref="AM132:AM134"/>
    <mergeCell ref="AM135:AM139"/>
    <mergeCell ref="AM140:AM142"/>
    <mergeCell ref="AM143:AM146"/>
    <mergeCell ref="AM147:AM149"/>
    <mergeCell ref="AM150:AM152"/>
    <mergeCell ref="AM261:AM267"/>
    <mergeCell ref="AM268:AM270"/>
    <mergeCell ref="AM271:AM275"/>
    <mergeCell ref="AM276:AM279"/>
    <mergeCell ref="AM280:AM281"/>
    <mergeCell ref="AM282:AM284"/>
    <mergeCell ref="AM285:AM288"/>
    <mergeCell ref="AM289:AM290"/>
    <mergeCell ref="AM291:AM294"/>
    <mergeCell ref="AM193:AM194"/>
    <mergeCell ref="AM195:AM197"/>
    <mergeCell ref="AL225:AL227"/>
    <mergeCell ref="AL222:AL224"/>
    <mergeCell ref="AM198:AM199"/>
    <mergeCell ref="AM200:AM201"/>
    <mergeCell ref="AM202:AM204"/>
    <mergeCell ref="AM205:AM207"/>
    <mergeCell ref="AM208:AM210"/>
    <mergeCell ref="AM211:AM213"/>
    <mergeCell ref="AM214:AM215"/>
    <mergeCell ref="AM216:AM218"/>
    <mergeCell ref="AM219:AM221"/>
    <mergeCell ref="AM222:AM224"/>
    <mergeCell ref="AM225:AM227"/>
    <mergeCell ref="AL195:AL197"/>
    <mergeCell ref="AL379:AL381"/>
    <mergeCell ref="AL429:AL432"/>
    <mergeCell ref="AL433:AL435"/>
    <mergeCell ref="AL382:AL384"/>
    <mergeCell ref="AL385:AL386"/>
    <mergeCell ref="AM331:AM332"/>
    <mergeCell ref="AM333:AM338"/>
    <mergeCell ref="AM339:AM345"/>
    <mergeCell ref="AM346:AM350"/>
    <mergeCell ref="AM424:AM425"/>
    <mergeCell ref="AM427:AM428"/>
    <mergeCell ref="AM429:AM432"/>
    <mergeCell ref="AM433:AM435"/>
    <mergeCell ref="AM153:AM156"/>
    <mergeCell ref="AM157:AM159"/>
    <mergeCell ref="AM160:AM161"/>
    <mergeCell ref="AM162:AM165"/>
    <mergeCell ref="AM166:AM169"/>
    <mergeCell ref="AM170:AM173"/>
    <mergeCell ref="AM174:AM175"/>
    <mergeCell ref="AM176:AM178"/>
    <mergeCell ref="AM179:AM181"/>
    <mergeCell ref="AM182:AM185"/>
    <mergeCell ref="AM186:AM188"/>
    <mergeCell ref="AL387:AL389"/>
    <mergeCell ref="AL390:AL392"/>
    <mergeCell ref="AL393:AL395"/>
    <mergeCell ref="AL396:AL398"/>
    <mergeCell ref="AM244:AM245"/>
    <mergeCell ref="AM246:AM252"/>
    <mergeCell ref="AM253:AM256"/>
    <mergeCell ref="AM257:AM260"/>
    <mergeCell ref="AM457:AM458"/>
    <mergeCell ref="AN7:AN8"/>
    <mergeCell ref="AN9:AN10"/>
    <mergeCell ref="AN11:AN12"/>
    <mergeCell ref="AN13:AN14"/>
    <mergeCell ref="AN15:AN16"/>
    <mergeCell ref="AN17:AN23"/>
    <mergeCell ref="AN24:AN40"/>
    <mergeCell ref="AN41:AN42"/>
    <mergeCell ref="AN43:AN44"/>
    <mergeCell ref="AN45:AN46"/>
    <mergeCell ref="AN47:AN48"/>
    <mergeCell ref="AN49:AN51"/>
    <mergeCell ref="AN52:AN54"/>
    <mergeCell ref="AN60:AN63"/>
    <mergeCell ref="AN64:AN65"/>
    <mergeCell ref="AN66:AN71"/>
    <mergeCell ref="AN72:AN74"/>
    <mergeCell ref="AM351:AM352"/>
    <mergeCell ref="AM387:AM389"/>
    <mergeCell ref="AM390:AM392"/>
    <mergeCell ref="AM393:AM395"/>
    <mergeCell ref="AM396:AM398"/>
    <mergeCell ref="AM399:AM401"/>
    <mergeCell ref="AM402:AM404"/>
    <mergeCell ref="AM405:AM409"/>
    <mergeCell ref="AM297:AM298"/>
    <mergeCell ref="AN75:AN80"/>
    <mergeCell ref="AN81:AN83"/>
    <mergeCell ref="AN84:AN86"/>
    <mergeCell ref="AN87:AN89"/>
    <mergeCell ref="AN90:AN92"/>
    <mergeCell ref="AN96:AN97"/>
    <mergeCell ref="AN98:AN99"/>
    <mergeCell ref="AN100:AN105"/>
    <mergeCell ref="AN106:AN107"/>
    <mergeCell ref="AN108:AN111"/>
    <mergeCell ref="AN112:AN114"/>
    <mergeCell ref="AN115:AN117"/>
    <mergeCell ref="AN118:AN119"/>
    <mergeCell ref="AN120:AN122"/>
    <mergeCell ref="AN123:AN124"/>
    <mergeCell ref="AN125:AN126"/>
    <mergeCell ref="AN127:AN129"/>
    <mergeCell ref="AN130:AN131"/>
    <mergeCell ref="AN132:AN134"/>
    <mergeCell ref="AN135:AN139"/>
    <mergeCell ref="AN140:AN142"/>
    <mergeCell ref="AN143:AN146"/>
    <mergeCell ref="AN147:AN149"/>
    <mergeCell ref="AN150:AN152"/>
    <mergeCell ref="AN153:AN156"/>
    <mergeCell ref="AN157:AN159"/>
    <mergeCell ref="AN160:AN161"/>
    <mergeCell ref="AN162:AN165"/>
    <mergeCell ref="AN166:AN169"/>
    <mergeCell ref="AN170:AN173"/>
    <mergeCell ref="AN174:AN175"/>
    <mergeCell ref="AN176:AN178"/>
    <mergeCell ref="AN179:AN181"/>
    <mergeCell ref="AN182:AN185"/>
    <mergeCell ref="AN186:AN188"/>
    <mergeCell ref="AN189:AN192"/>
    <mergeCell ref="AN193:AN194"/>
    <mergeCell ref="AN195:AN197"/>
    <mergeCell ref="AN198:AN199"/>
    <mergeCell ref="AN200:AN201"/>
    <mergeCell ref="AN202:AN204"/>
    <mergeCell ref="AN205:AN207"/>
    <mergeCell ref="AN208:AN210"/>
    <mergeCell ref="AN211:AN213"/>
    <mergeCell ref="AN214:AN215"/>
    <mergeCell ref="AN216:AN218"/>
    <mergeCell ref="AN219:AN221"/>
    <mergeCell ref="AN222:AN224"/>
    <mergeCell ref="AN225:AN227"/>
    <mergeCell ref="AN228:AN230"/>
    <mergeCell ref="AN246:AN252"/>
    <mergeCell ref="AN253:AN256"/>
    <mergeCell ref="AN257:AN260"/>
    <mergeCell ref="AN261:AN267"/>
    <mergeCell ref="AN268:AN270"/>
    <mergeCell ref="AN421:AN423"/>
    <mergeCell ref="AN375:AN376"/>
    <mergeCell ref="AN457:AN458"/>
    <mergeCell ref="AO15:AO16"/>
    <mergeCell ref="AO17:AO23"/>
    <mergeCell ref="AO24:AO40"/>
    <mergeCell ref="AO41:AO42"/>
    <mergeCell ref="AO43:AO44"/>
    <mergeCell ref="AO45:AO46"/>
    <mergeCell ref="AO47:AO48"/>
    <mergeCell ref="AK45:AK46"/>
    <mergeCell ref="AK47:AK48"/>
    <mergeCell ref="AK41:AK42"/>
    <mergeCell ref="AK43:AK44"/>
    <mergeCell ref="AK15:AK16"/>
    <mergeCell ref="AK17:AK23"/>
    <mergeCell ref="AK24:AK40"/>
    <mergeCell ref="AK49:AK51"/>
    <mergeCell ref="AK52:AK54"/>
    <mergeCell ref="AK64:AK65"/>
    <mergeCell ref="AK96:AK97"/>
    <mergeCell ref="AK98:AK99"/>
    <mergeCell ref="AK106:AK107"/>
    <mergeCell ref="AN377:AN378"/>
    <mergeCell ref="AN379:AN381"/>
    <mergeCell ref="AN382:AN384"/>
    <mergeCell ref="AN385:AN386"/>
    <mergeCell ref="AN387:AN389"/>
    <mergeCell ref="AN390:AN392"/>
    <mergeCell ref="AN393:AN395"/>
    <mergeCell ref="AN396:AN398"/>
    <mergeCell ref="AN399:AN401"/>
    <mergeCell ref="AN244:AN245"/>
    <mergeCell ref="AK457:AK458"/>
    <mergeCell ref="AK72:AK74"/>
    <mergeCell ref="AK81:AK83"/>
    <mergeCell ref="AK84:AK86"/>
    <mergeCell ref="AK87:AK89"/>
    <mergeCell ref="AK90:AK92"/>
    <mergeCell ref="AK93:AK95"/>
    <mergeCell ref="AK112:AK114"/>
    <mergeCell ref="AK115:AK117"/>
    <mergeCell ref="AK120:AK122"/>
    <mergeCell ref="AK127:AK129"/>
    <mergeCell ref="AK132:AK134"/>
    <mergeCell ref="AK140:AK142"/>
    <mergeCell ref="AK147:AK149"/>
    <mergeCell ref="AK150:AK152"/>
    <mergeCell ref="AK157:AK159"/>
    <mergeCell ref="AK176:AK178"/>
    <mergeCell ref="AK118:AK119"/>
    <mergeCell ref="AK123:AK124"/>
    <mergeCell ref="AK130:AK131"/>
    <mergeCell ref="AK160:AK161"/>
    <mergeCell ref="AK174:AK175"/>
    <mergeCell ref="AK193:AK194"/>
    <mergeCell ref="AK198:AK199"/>
    <mergeCell ref="AK214:AK215"/>
    <mergeCell ref="AK234:AK235"/>
    <mergeCell ref="AK236:AK237"/>
    <mergeCell ref="AK238:AK239"/>
    <mergeCell ref="AK240:AK241"/>
    <mergeCell ref="AK242:AK243"/>
    <mergeCell ref="AK244:AK245"/>
    <mergeCell ref="AK280:AK281"/>
    <mergeCell ref="AK321:AK323"/>
    <mergeCell ref="AK324:AK326"/>
    <mergeCell ref="AK379:AK381"/>
    <mergeCell ref="AK382:AK384"/>
    <mergeCell ref="AK387:AK389"/>
    <mergeCell ref="AK390:AK392"/>
    <mergeCell ref="AK393:AK395"/>
    <mergeCell ref="AK200:AK201"/>
    <mergeCell ref="AK246:AK252"/>
    <mergeCell ref="AK253:AK256"/>
    <mergeCell ref="AK257:AK260"/>
    <mergeCell ref="AK261:AK267"/>
    <mergeCell ref="AK271:AK275"/>
    <mergeCell ref="AK276:AK279"/>
    <mergeCell ref="AK285:AK288"/>
    <mergeCell ref="AK291:AK294"/>
    <mergeCell ref="AK268:AK270"/>
    <mergeCell ref="AK282:AK284"/>
    <mergeCell ref="AK396:AK398"/>
    <mergeCell ref="AK399:AK401"/>
    <mergeCell ref="AK402:AK404"/>
    <mergeCell ref="AK413:AK415"/>
    <mergeCell ref="AK421:AK423"/>
    <mergeCell ref="AK433:AK435"/>
    <mergeCell ref="AK436:AK438"/>
    <mergeCell ref="AK309:AK310"/>
    <mergeCell ref="AK429:AK432"/>
    <mergeCell ref="AK297:AK298"/>
    <mergeCell ref="AK302:AK303"/>
    <mergeCell ref="AK307:AK308"/>
    <mergeCell ref="AK311:AK312"/>
    <mergeCell ref="AK327:AK328"/>
    <mergeCell ref="AK329:AK330"/>
    <mergeCell ref="AK331:AK332"/>
    <mergeCell ref="AK351:AK352"/>
    <mergeCell ref="AK373:AK374"/>
    <mergeCell ref="AK375:AK376"/>
    <mergeCell ref="AK377:AK378"/>
    <mergeCell ref="AK385:AK386"/>
    <mergeCell ref="AK410:AK411"/>
    <mergeCell ref="AK424:AK425"/>
    <mergeCell ref="AK427:AK428"/>
    <mergeCell ref="AK314:AK317"/>
    <mergeCell ref="AP45:AP46"/>
    <mergeCell ref="AP47:AP48"/>
    <mergeCell ref="AP49:AP51"/>
    <mergeCell ref="AP52:AP54"/>
    <mergeCell ref="AP64:AP65"/>
    <mergeCell ref="AP72:AP74"/>
    <mergeCell ref="AP81:AP83"/>
    <mergeCell ref="AP84:AP86"/>
    <mergeCell ref="AP87:AP89"/>
    <mergeCell ref="AP90:AP92"/>
    <mergeCell ref="AK299:AK301"/>
    <mergeCell ref="AK304:AK306"/>
    <mergeCell ref="AK318:AK320"/>
    <mergeCell ref="AK289:AK290"/>
    <mergeCell ref="AK295:AK296"/>
    <mergeCell ref="AK179:AK181"/>
    <mergeCell ref="AK186:AK188"/>
    <mergeCell ref="AK195:AK197"/>
    <mergeCell ref="AK202:AK204"/>
    <mergeCell ref="AK205:AK207"/>
    <mergeCell ref="AK208:AK210"/>
    <mergeCell ref="AK211:AK213"/>
    <mergeCell ref="AK216:AK218"/>
    <mergeCell ref="AK219:AK221"/>
    <mergeCell ref="AK222:AK224"/>
    <mergeCell ref="AK225:AK227"/>
    <mergeCell ref="AK228:AK230"/>
    <mergeCell ref="AK231:AK233"/>
    <mergeCell ref="AP93:AP95"/>
    <mergeCell ref="AP96:AP97"/>
    <mergeCell ref="AP98:AP99"/>
    <mergeCell ref="AP106:AP107"/>
    <mergeCell ref="AP198:AP199"/>
    <mergeCell ref="AP202:AP204"/>
    <mergeCell ref="AP205:AP207"/>
    <mergeCell ref="AP208:AP210"/>
    <mergeCell ref="AP211:AP213"/>
    <mergeCell ref="AP214:AP215"/>
    <mergeCell ref="AP216:AP218"/>
    <mergeCell ref="AP219:AP221"/>
    <mergeCell ref="AP222:AP224"/>
    <mergeCell ref="AP225:AP227"/>
    <mergeCell ref="AP228:AP230"/>
    <mergeCell ref="AP351:AP352"/>
    <mergeCell ref="AP373:AP374"/>
    <mergeCell ref="AP375:AP376"/>
    <mergeCell ref="AP377:AP378"/>
    <mergeCell ref="AP112:AP114"/>
    <mergeCell ref="AP115:AP117"/>
    <mergeCell ref="AP118:AP119"/>
    <mergeCell ref="AP120:AP122"/>
    <mergeCell ref="AP123:AP124"/>
    <mergeCell ref="AP127:AP129"/>
    <mergeCell ref="AP130:AP131"/>
    <mergeCell ref="AP132:AP134"/>
    <mergeCell ref="AP140:AP142"/>
    <mergeCell ref="AP147:AP149"/>
    <mergeCell ref="AP150:AP152"/>
    <mergeCell ref="AP157:AP159"/>
    <mergeCell ref="AP160:AP161"/>
    <mergeCell ref="AP174:AP175"/>
    <mergeCell ref="AP176:AP178"/>
    <mergeCell ref="AP179:AP181"/>
    <mergeCell ref="AP186:AP188"/>
    <mergeCell ref="AP379:AP381"/>
    <mergeCell ref="AP382:AP384"/>
    <mergeCell ref="AP385:AP386"/>
    <mergeCell ref="AP387:AP389"/>
    <mergeCell ref="AP390:AP392"/>
    <mergeCell ref="AP393:AP395"/>
    <mergeCell ref="AP353:AP360"/>
    <mergeCell ref="AP363:AP367"/>
    <mergeCell ref="AP368:AP372"/>
    <mergeCell ref="AP231:AP233"/>
    <mergeCell ref="AP234:AP235"/>
    <mergeCell ref="AP236:AP237"/>
    <mergeCell ref="AP238:AP239"/>
    <mergeCell ref="AP240:AP241"/>
    <mergeCell ref="AP242:AP243"/>
    <mergeCell ref="AP244:AP245"/>
    <mergeCell ref="AP268:AP270"/>
    <mergeCell ref="AP280:AP281"/>
    <mergeCell ref="AP282:AP284"/>
    <mergeCell ref="AP289:AP290"/>
    <mergeCell ref="AP295:AP296"/>
    <mergeCell ref="AP297:AP298"/>
    <mergeCell ref="AP299:AP301"/>
    <mergeCell ref="AP302:AP303"/>
    <mergeCell ref="AP304:AP306"/>
    <mergeCell ref="AP307:AP308"/>
    <mergeCell ref="AP346:AP350"/>
    <mergeCell ref="AP339:AP345"/>
    <mergeCell ref="AP333:AP338"/>
    <mergeCell ref="AP253:AP256"/>
    <mergeCell ref="AP257:AP260"/>
    <mergeCell ref="AP261:AP267"/>
    <mergeCell ref="AP396:AP398"/>
    <mergeCell ref="AP399:AP401"/>
    <mergeCell ref="AP402:AP404"/>
    <mergeCell ref="AP410:AP411"/>
    <mergeCell ref="AP413:AP415"/>
    <mergeCell ref="AP421:AP423"/>
    <mergeCell ref="AP424:AP425"/>
    <mergeCell ref="AP427:AP428"/>
    <mergeCell ref="AP433:AP435"/>
    <mergeCell ref="AP436:AP438"/>
    <mergeCell ref="AP445:AP447"/>
    <mergeCell ref="AP457:AP458"/>
    <mergeCell ref="M55:M59"/>
    <mergeCell ref="D55:D59"/>
    <mergeCell ref="B49:B59"/>
    <mergeCell ref="AK55:AK59"/>
    <mergeCell ref="AL55:AL59"/>
    <mergeCell ref="AM55:AM59"/>
    <mergeCell ref="AN55:AN59"/>
    <mergeCell ref="AO52:AO54"/>
    <mergeCell ref="AO55:AO59"/>
    <mergeCell ref="AP55:AP59"/>
    <mergeCell ref="AO49:AO51"/>
    <mergeCell ref="AK60:AK63"/>
    <mergeCell ref="AK66:AK71"/>
    <mergeCell ref="AP66:AP71"/>
    <mergeCell ref="AO60:AO63"/>
    <mergeCell ref="AO64:AO65"/>
    <mergeCell ref="AP311:AP312"/>
    <mergeCell ref="AP318:AP320"/>
    <mergeCell ref="AP321:AP323"/>
    <mergeCell ref="AP324:AP326"/>
    <mergeCell ref="AQ130:AQ131"/>
    <mergeCell ref="AO66:AO71"/>
    <mergeCell ref="AO72:AO74"/>
    <mergeCell ref="AO75:AO80"/>
    <mergeCell ref="AO81:AO83"/>
    <mergeCell ref="AO84:AO86"/>
    <mergeCell ref="AO87:AO89"/>
    <mergeCell ref="AO90:AO92"/>
    <mergeCell ref="AO93:AO95"/>
    <mergeCell ref="AP60:AP63"/>
    <mergeCell ref="AK75:AK80"/>
    <mergeCell ref="AP75:AP80"/>
    <mergeCell ref="AQ7:AQ8"/>
    <mergeCell ref="AQ9:AQ10"/>
    <mergeCell ref="AQ11:AQ12"/>
    <mergeCell ref="AQ13:AQ14"/>
    <mergeCell ref="AQ15:AQ16"/>
    <mergeCell ref="AQ17:AQ23"/>
    <mergeCell ref="AQ24:AQ40"/>
    <mergeCell ref="AQ41:AQ42"/>
    <mergeCell ref="AQ43:AQ44"/>
    <mergeCell ref="AQ45:AQ46"/>
    <mergeCell ref="AQ47:AQ48"/>
    <mergeCell ref="AQ49:AQ51"/>
    <mergeCell ref="AQ52:AQ54"/>
    <mergeCell ref="AQ55:AQ59"/>
    <mergeCell ref="AQ60:AQ63"/>
    <mergeCell ref="AQ64:AQ65"/>
    <mergeCell ref="AQ66:AQ71"/>
    <mergeCell ref="AQ72:AQ74"/>
    <mergeCell ref="AQ75:AQ80"/>
    <mergeCell ref="AQ81:AQ83"/>
    <mergeCell ref="AQ132:AQ134"/>
    <mergeCell ref="AQ135:AQ139"/>
    <mergeCell ref="AQ140:AQ142"/>
    <mergeCell ref="AQ143:AQ146"/>
    <mergeCell ref="AQ147:AQ149"/>
    <mergeCell ref="AQ150:AQ152"/>
    <mergeCell ref="AQ153:AQ156"/>
    <mergeCell ref="AQ157:AQ159"/>
    <mergeCell ref="AQ160:AQ161"/>
    <mergeCell ref="AQ162:AQ165"/>
    <mergeCell ref="AQ166:AQ169"/>
    <mergeCell ref="AQ170:AQ173"/>
    <mergeCell ref="AQ174:AQ175"/>
    <mergeCell ref="AQ176:AQ178"/>
    <mergeCell ref="AQ179:AQ181"/>
    <mergeCell ref="AQ182:AQ185"/>
    <mergeCell ref="AQ84:AQ86"/>
    <mergeCell ref="AQ87:AQ89"/>
    <mergeCell ref="AQ90:AQ92"/>
    <mergeCell ref="AQ93:AQ95"/>
    <mergeCell ref="AQ96:AQ97"/>
    <mergeCell ref="AQ98:AQ99"/>
    <mergeCell ref="AQ100:AQ105"/>
    <mergeCell ref="AQ106:AQ107"/>
    <mergeCell ref="AQ108:AQ111"/>
    <mergeCell ref="AQ112:AQ114"/>
    <mergeCell ref="AQ115:AQ117"/>
    <mergeCell ref="AQ118:AQ119"/>
    <mergeCell ref="AQ120:AQ122"/>
    <mergeCell ref="AQ123:AQ124"/>
    <mergeCell ref="AQ125:AQ126"/>
    <mergeCell ref="AQ127:AQ129"/>
    <mergeCell ref="AQ236:AQ237"/>
    <mergeCell ref="AQ238:AQ239"/>
    <mergeCell ref="AQ240:AQ241"/>
    <mergeCell ref="AQ242:AQ243"/>
    <mergeCell ref="AQ244:AQ245"/>
    <mergeCell ref="AQ246:AQ252"/>
    <mergeCell ref="AQ253:AQ256"/>
    <mergeCell ref="AQ257:AQ260"/>
    <mergeCell ref="AQ261:AQ267"/>
    <mergeCell ref="AQ268:AQ270"/>
    <mergeCell ref="AQ271:AQ275"/>
    <mergeCell ref="AQ189:AQ192"/>
    <mergeCell ref="AQ193:AQ194"/>
    <mergeCell ref="AQ195:AQ197"/>
    <mergeCell ref="AQ198:AQ199"/>
    <mergeCell ref="AQ200:AQ201"/>
    <mergeCell ref="AQ202:AQ204"/>
    <mergeCell ref="AQ205:AQ207"/>
    <mergeCell ref="AQ208:AQ210"/>
    <mergeCell ref="AQ211:AQ213"/>
    <mergeCell ref="AQ214:AQ215"/>
    <mergeCell ref="AQ216:AQ218"/>
    <mergeCell ref="AQ219:AQ221"/>
    <mergeCell ref="AQ222:AQ224"/>
    <mergeCell ref="AQ225:AQ227"/>
    <mergeCell ref="AQ228:AQ230"/>
    <mergeCell ref="AQ231:AQ233"/>
    <mergeCell ref="AQ234:AQ235"/>
    <mergeCell ref="AQ402:AQ404"/>
    <mergeCell ref="AQ405:AQ409"/>
    <mergeCell ref="AQ410:AQ411"/>
    <mergeCell ref="AQ413:AQ415"/>
    <mergeCell ref="AQ416:AQ420"/>
    <mergeCell ref="AQ421:AQ423"/>
    <mergeCell ref="AQ424:AQ425"/>
    <mergeCell ref="AQ427:AQ428"/>
    <mergeCell ref="AQ429:AQ432"/>
    <mergeCell ref="AQ297:AQ298"/>
    <mergeCell ref="AQ299:AQ301"/>
    <mergeCell ref="AQ302:AQ303"/>
    <mergeCell ref="AQ304:AQ306"/>
    <mergeCell ref="AQ307:AQ308"/>
    <mergeCell ref="AQ309:AQ310"/>
    <mergeCell ref="AQ311:AQ312"/>
    <mergeCell ref="AQ314:AQ317"/>
    <mergeCell ref="AQ318:AQ320"/>
    <mergeCell ref="AQ321:AQ323"/>
    <mergeCell ref="AQ324:AQ326"/>
    <mergeCell ref="AQ327:AQ328"/>
    <mergeCell ref="AQ333:AQ338"/>
    <mergeCell ref="AQ375:AQ376"/>
    <mergeCell ref="AQ377:AQ378"/>
    <mergeCell ref="AQ379:AQ381"/>
    <mergeCell ref="AQ339:AQ345"/>
    <mergeCell ref="AQ329:AQ330"/>
    <mergeCell ref="AQ331:AQ332"/>
    <mergeCell ref="AQ346:AQ350"/>
    <mergeCell ref="AQ351:AQ352"/>
    <mergeCell ref="AQ353:AQ360"/>
    <mergeCell ref="AQ363:AQ367"/>
    <mergeCell ref="AO98:AO99"/>
    <mergeCell ref="AK100:AK105"/>
    <mergeCell ref="AP100:AP105"/>
    <mergeCell ref="AK108:AK111"/>
    <mergeCell ref="AO100:AO105"/>
    <mergeCell ref="AO106:AO107"/>
    <mergeCell ref="AO108:AO111"/>
    <mergeCell ref="AO112:AO114"/>
    <mergeCell ref="AO115:AO117"/>
    <mergeCell ref="AP108:AP111"/>
    <mergeCell ref="AL108:AL111"/>
    <mergeCell ref="AM108:AM111"/>
    <mergeCell ref="AK125:AK126"/>
    <mergeCell ref="AO118:AO119"/>
    <mergeCell ref="AO120:AO122"/>
    <mergeCell ref="AO123:AO124"/>
    <mergeCell ref="AO125:AO126"/>
    <mergeCell ref="AP125:AP126"/>
    <mergeCell ref="AL115:AL117"/>
    <mergeCell ref="AL118:AL119"/>
    <mergeCell ref="AL120:AL122"/>
    <mergeCell ref="AL123:AL124"/>
    <mergeCell ref="AL125:AL126"/>
    <mergeCell ref="AO127:AO129"/>
    <mergeCell ref="AO130:AO131"/>
    <mergeCell ref="AO132:AO134"/>
    <mergeCell ref="AO135:AO139"/>
    <mergeCell ref="AO140:AO142"/>
    <mergeCell ref="AO143:AO146"/>
    <mergeCell ref="AO147:AO149"/>
    <mergeCell ref="AO150:AO152"/>
    <mergeCell ref="AO153:AO156"/>
    <mergeCell ref="AP135:AP139"/>
    <mergeCell ref="AK135:AK139"/>
    <mergeCell ref="AO157:AO159"/>
    <mergeCell ref="AO160:AO161"/>
    <mergeCell ref="AK182:AK185"/>
    <mergeCell ref="AK189:AK192"/>
    <mergeCell ref="AQ453:AQ456"/>
    <mergeCell ref="AQ457:AQ458"/>
    <mergeCell ref="AK153:AK156"/>
    <mergeCell ref="AK143:AK146"/>
    <mergeCell ref="AP143:AP146"/>
    <mergeCell ref="AP153:AP156"/>
    <mergeCell ref="AK162:AK165"/>
    <mergeCell ref="AK166:AK169"/>
    <mergeCell ref="AK170:AK173"/>
    <mergeCell ref="AP162:AP165"/>
    <mergeCell ref="AQ382:AQ384"/>
    <mergeCell ref="AQ385:AQ386"/>
    <mergeCell ref="AQ387:AQ389"/>
    <mergeCell ref="AQ390:AQ392"/>
    <mergeCell ref="AQ393:AQ395"/>
    <mergeCell ref="AQ396:AQ398"/>
    <mergeCell ref="AQ399:AQ401"/>
    <mergeCell ref="AO162:AO165"/>
    <mergeCell ref="AO166:AO169"/>
    <mergeCell ref="AO170:AO173"/>
    <mergeCell ref="AO174:AO175"/>
    <mergeCell ref="AO176:AO178"/>
    <mergeCell ref="AO179:AO181"/>
    <mergeCell ref="AO182:AO185"/>
    <mergeCell ref="AO186:AO188"/>
    <mergeCell ref="AO189:AO192"/>
    <mergeCell ref="AO193:AO194"/>
    <mergeCell ref="AO195:AO197"/>
    <mergeCell ref="AO198:AO199"/>
    <mergeCell ref="AO200:AO201"/>
    <mergeCell ref="AO202:AO204"/>
    <mergeCell ref="AO205:AO207"/>
    <mergeCell ref="AO208:AO210"/>
    <mergeCell ref="AO211:AO213"/>
    <mergeCell ref="AO216:AO218"/>
    <mergeCell ref="AO219:AO221"/>
    <mergeCell ref="AO222:AO224"/>
    <mergeCell ref="AO225:AO227"/>
    <mergeCell ref="AP182:AP185"/>
    <mergeCell ref="AQ186:AQ188"/>
    <mergeCell ref="AP189:AP192"/>
    <mergeCell ref="AP200:AP201"/>
    <mergeCell ref="AO228:AO230"/>
    <mergeCell ref="AO231:AO233"/>
    <mergeCell ref="AO234:AO235"/>
    <mergeCell ref="AO236:AO237"/>
    <mergeCell ref="AO238:AO239"/>
    <mergeCell ref="AP327:AP328"/>
    <mergeCell ref="AP329:AP330"/>
    <mergeCell ref="AP331:AP332"/>
    <mergeCell ref="AP246:AP252"/>
    <mergeCell ref="AO307:AO308"/>
    <mergeCell ref="AO329:AO330"/>
    <mergeCell ref="AO271:AO275"/>
    <mergeCell ref="AO276:AO279"/>
    <mergeCell ref="AO280:AO281"/>
    <mergeCell ref="AO282:AO284"/>
    <mergeCell ref="AO285:AO288"/>
    <mergeCell ref="AO289:AO290"/>
    <mergeCell ref="AO291:AO294"/>
    <mergeCell ref="AO295:AO296"/>
    <mergeCell ref="AO297:AO298"/>
    <mergeCell ref="AO299:AO301"/>
    <mergeCell ref="AO302:AO303"/>
    <mergeCell ref="AP193:AP194"/>
    <mergeCell ref="AP195:AP197"/>
    <mergeCell ref="AQ368:AQ372"/>
    <mergeCell ref="AQ373:AQ374"/>
    <mergeCell ref="AL268:AL270"/>
    <mergeCell ref="AL271:AL275"/>
    <mergeCell ref="AL276:AL279"/>
    <mergeCell ref="AL280:AL281"/>
    <mergeCell ref="AL282:AL284"/>
    <mergeCell ref="AL285:AL288"/>
    <mergeCell ref="AL289:AL290"/>
    <mergeCell ref="AL291:AL294"/>
    <mergeCell ref="AL295:AL296"/>
    <mergeCell ref="AL297:AL298"/>
    <mergeCell ref="AL299:AL301"/>
    <mergeCell ref="AN271:AN275"/>
    <mergeCell ref="AN276:AN279"/>
    <mergeCell ref="AN280:AN281"/>
    <mergeCell ref="AN282:AN284"/>
    <mergeCell ref="AN285:AN288"/>
    <mergeCell ref="AN289:AN290"/>
    <mergeCell ref="AN291:AN294"/>
    <mergeCell ref="AN295:AN296"/>
    <mergeCell ref="AN297:AN298"/>
    <mergeCell ref="AN299:AN301"/>
    <mergeCell ref="AN302:AN303"/>
    <mergeCell ref="AN304:AN306"/>
    <mergeCell ref="AN307:AN308"/>
    <mergeCell ref="AN309:AN310"/>
    <mergeCell ref="AN311:AN312"/>
    <mergeCell ref="AN314:AN317"/>
    <mergeCell ref="AN318:AN320"/>
    <mergeCell ref="AN321:AN323"/>
    <mergeCell ref="AN324:AN326"/>
    <mergeCell ref="AO240:AO241"/>
    <mergeCell ref="AO242:AO243"/>
    <mergeCell ref="AO244:AO245"/>
    <mergeCell ref="AQ291:AQ294"/>
    <mergeCell ref="AQ289:AQ290"/>
    <mergeCell ref="AQ285:AQ288"/>
    <mergeCell ref="AQ282:AQ284"/>
    <mergeCell ref="AQ280:AQ281"/>
    <mergeCell ref="AQ276:AQ279"/>
    <mergeCell ref="AO309:AO310"/>
    <mergeCell ref="AO311:AO312"/>
    <mergeCell ref="AO314:AO317"/>
    <mergeCell ref="AO318:AO320"/>
    <mergeCell ref="AO321:AO323"/>
    <mergeCell ref="AO324:AO326"/>
    <mergeCell ref="AO327:AO328"/>
    <mergeCell ref="AP314:AP317"/>
    <mergeCell ref="AO246:AO252"/>
    <mergeCell ref="AO253:AO256"/>
    <mergeCell ref="AO257:AO260"/>
    <mergeCell ref="AP271:AP275"/>
    <mergeCell ref="AP276:AP279"/>
    <mergeCell ref="AP285:AP288"/>
    <mergeCell ref="AP291:AP294"/>
    <mergeCell ref="AL302:AL303"/>
    <mergeCell ref="AL304:AL306"/>
    <mergeCell ref="AO304:AO306"/>
    <mergeCell ref="AO331:AO332"/>
    <mergeCell ref="AO377:AO378"/>
    <mergeCell ref="AO379:AO381"/>
    <mergeCell ref="AO421:AO423"/>
    <mergeCell ref="AO424:AO425"/>
    <mergeCell ref="AM377:AM378"/>
    <mergeCell ref="AM379:AM381"/>
    <mergeCell ref="AM382:AM384"/>
    <mergeCell ref="AM385:AM386"/>
    <mergeCell ref="AO382:AO384"/>
    <mergeCell ref="AO385:AO386"/>
    <mergeCell ref="AO387:AO389"/>
    <mergeCell ref="AO390:AO392"/>
    <mergeCell ref="AO393:AO395"/>
    <mergeCell ref="AO396:AO398"/>
    <mergeCell ref="AN424:AN425"/>
    <mergeCell ref="AN327:AN328"/>
    <mergeCell ref="AN333:AN338"/>
    <mergeCell ref="AN402:AN404"/>
    <mergeCell ref="AN331:AN332"/>
    <mergeCell ref="AN351:AN352"/>
    <mergeCell ref="AN346:AN350"/>
    <mergeCell ref="AN368:AN372"/>
    <mergeCell ref="AL399:AL401"/>
    <mergeCell ref="AL402:AL404"/>
    <mergeCell ref="AL405:AL409"/>
    <mergeCell ref="AL410:AL411"/>
    <mergeCell ref="AL413:AL415"/>
    <mergeCell ref="AL377:AL378"/>
    <mergeCell ref="AO427:AO428"/>
    <mergeCell ref="AO429:AO432"/>
    <mergeCell ref="AP405:AP409"/>
    <mergeCell ref="AP416:AP420"/>
    <mergeCell ref="AP429:AP432"/>
    <mergeCell ref="AK448:AK452"/>
    <mergeCell ref="AK439:AK444"/>
    <mergeCell ref="AO433:AO435"/>
    <mergeCell ref="AO436:AO438"/>
    <mergeCell ref="AO439:AO444"/>
    <mergeCell ref="AO445:AO447"/>
    <mergeCell ref="AP439:AP444"/>
    <mergeCell ref="AP448:AP452"/>
    <mergeCell ref="AO448:AO452"/>
    <mergeCell ref="AN429:AN432"/>
    <mergeCell ref="AN433:AN435"/>
    <mergeCell ref="AN436:AN438"/>
    <mergeCell ref="AN439:AN444"/>
    <mergeCell ref="AN445:AN447"/>
    <mergeCell ref="AN448:AN452"/>
    <mergeCell ref="AN405:AN409"/>
    <mergeCell ref="AN410:AN411"/>
    <mergeCell ref="AM410:AM411"/>
    <mergeCell ref="AM413:AM415"/>
    <mergeCell ref="AM416:AM420"/>
    <mergeCell ref="AM421:AM423"/>
    <mergeCell ref="AN427:AN428"/>
    <mergeCell ref="AL416:AL420"/>
    <mergeCell ref="AL421:AL423"/>
    <mergeCell ref="AL424:AL425"/>
    <mergeCell ref="AL427:AL428"/>
    <mergeCell ref="E13:E14"/>
    <mergeCell ref="F13:F14"/>
    <mergeCell ref="H13:H14"/>
    <mergeCell ref="I13:I14"/>
    <mergeCell ref="J13:J14"/>
    <mergeCell ref="K13:K14"/>
    <mergeCell ref="E15:E16"/>
    <mergeCell ref="F15:F16"/>
    <mergeCell ref="H15:H16"/>
    <mergeCell ref="I15:I16"/>
    <mergeCell ref="E17:E23"/>
    <mergeCell ref="F17:F23"/>
    <mergeCell ref="H17:H23"/>
    <mergeCell ref="AO399:AO401"/>
    <mergeCell ref="AO402:AO404"/>
    <mergeCell ref="AK405:AK409"/>
    <mergeCell ref="AK416:AK420"/>
    <mergeCell ref="AO405:AO409"/>
    <mergeCell ref="AO410:AO411"/>
    <mergeCell ref="AO413:AO415"/>
    <mergeCell ref="AO416:AO420"/>
    <mergeCell ref="AI375:AI376"/>
    <mergeCell ref="AK363:AK367"/>
    <mergeCell ref="AK368:AK372"/>
    <mergeCell ref="AK353:AK360"/>
    <mergeCell ref="AK346:AK350"/>
    <mergeCell ref="AK333:AK338"/>
    <mergeCell ref="AK339:AK345"/>
    <mergeCell ref="AO333:AO338"/>
    <mergeCell ref="AO375:AO376"/>
    <mergeCell ref="AO353:AO360"/>
    <mergeCell ref="AN353:AN360"/>
    <mergeCell ref="E7:E8"/>
    <mergeCell ref="F7:F8"/>
    <mergeCell ref="H7:H8"/>
    <mergeCell ref="I7:I8"/>
    <mergeCell ref="J7:J8"/>
    <mergeCell ref="K7:K8"/>
    <mergeCell ref="E9:E10"/>
    <mergeCell ref="F9:F10"/>
    <mergeCell ref="H9:H10"/>
    <mergeCell ref="I9:I10"/>
    <mergeCell ref="J9:J10"/>
    <mergeCell ref="K9:K10"/>
    <mergeCell ref="E11:E12"/>
    <mergeCell ref="F11:F12"/>
    <mergeCell ref="H11:H12"/>
    <mergeCell ref="I11:I12"/>
    <mergeCell ref="J11:J12"/>
    <mergeCell ref="K11:K12"/>
    <mergeCell ref="E41:E42"/>
    <mergeCell ref="F41:F42"/>
    <mergeCell ref="H41:H42"/>
    <mergeCell ref="I41:I42"/>
    <mergeCell ref="J41:J42"/>
    <mergeCell ref="K41:K42"/>
    <mergeCell ref="I45:I46"/>
    <mergeCell ref="J45:J46"/>
    <mergeCell ref="K45:K46"/>
    <mergeCell ref="E47:E48"/>
    <mergeCell ref="F47:F48"/>
    <mergeCell ref="H47:H48"/>
    <mergeCell ref="I47:I48"/>
    <mergeCell ref="J47:J48"/>
    <mergeCell ref="K47:K48"/>
    <mergeCell ref="E49:E51"/>
    <mergeCell ref="F49:F51"/>
    <mergeCell ref="H49:H51"/>
    <mergeCell ref="I49:I51"/>
    <mergeCell ref="J49:J51"/>
    <mergeCell ref="K49:K51"/>
    <mergeCell ref="E55:E59"/>
    <mergeCell ref="F55:F59"/>
    <mergeCell ref="G55:G59"/>
    <mergeCell ref="H55:H59"/>
    <mergeCell ref="I55:I59"/>
    <mergeCell ref="J55:J59"/>
    <mergeCell ref="K55:K59"/>
    <mergeCell ref="E60:E63"/>
    <mergeCell ref="F60:F63"/>
    <mergeCell ref="H60:H63"/>
    <mergeCell ref="I60:I63"/>
    <mergeCell ref="J60:J63"/>
    <mergeCell ref="K60:K63"/>
    <mergeCell ref="E64:E65"/>
    <mergeCell ref="F64:F65"/>
    <mergeCell ref="H64:H65"/>
    <mergeCell ref="I64:I65"/>
    <mergeCell ref="J64:J65"/>
    <mergeCell ref="K64:K65"/>
    <mergeCell ref="H75:H80"/>
    <mergeCell ref="I75:I80"/>
    <mergeCell ref="J75:J80"/>
    <mergeCell ref="K75:K80"/>
    <mergeCell ref="E81:E83"/>
    <mergeCell ref="F81:F83"/>
    <mergeCell ref="H81:H83"/>
    <mergeCell ref="I81:I83"/>
    <mergeCell ref="J81:J83"/>
    <mergeCell ref="K81:K83"/>
    <mergeCell ref="E84:E86"/>
    <mergeCell ref="F84:F86"/>
    <mergeCell ref="H84:H86"/>
    <mergeCell ref="I84:I86"/>
    <mergeCell ref="J84:J86"/>
    <mergeCell ref="K84:K86"/>
    <mergeCell ref="E87:E89"/>
    <mergeCell ref="F87:F89"/>
    <mergeCell ref="H87:H89"/>
    <mergeCell ref="I87:I89"/>
    <mergeCell ref="J87:J89"/>
    <mergeCell ref="K87:K89"/>
    <mergeCell ref="H90:H92"/>
    <mergeCell ref="I90:I92"/>
    <mergeCell ref="J90:J92"/>
    <mergeCell ref="K90:K92"/>
    <mergeCell ref="E93:E95"/>
    <mergeCell ref="F93:F95"/>
    <mergeCell ref="H93:H95"/>
    <mergeCell ref="I93:I95"/>
    <mergeCell ref="J93:J95"/>
    <mergeCell ref="K93:K95"/>
    <mergeCell ref="E100:E105"/>
    <mergeCell ref="F100:F105"/>
    <mergeCell ref="H100:H105"/>
    <mergeCell ref="I100:I105"/>
    <mergeCell ref="J100:J105"/>
    <mergeCell ref="K100:K105"/>
    <mergeCell ref="J98:J99"/>
    <mergeCell ref="K98:K99"/>
    <mergeCell ref="H118:H119"/>
    <mergeCell ref="I118:I119"/>
    <mergeCell ref="J118:J119"/>
    <mergeCell ref="K118:K119"/>
    <mergeCell ref="E120:E122"/>
    <mergeCell ref="F120:F122"/>
    <mergeCell ref="H120:H122"/>
    <mergeCell ref="I120:I122"/>
    <mergeCell ref="J120:J122"/>
    <mergeCell ref="K120:K122"/>
    <mergeCell ref="E123:E124"/>
    <mergeCell ref="F123:F124"/>
    <mergeCell ref="H123:H124"/>
    <mergeCell ref="I123:I124"/>
    <mergeCell ref="J123:J124"/>
    <mergeCell ref="K123:K124"/>
    <mergeCell ref="E125:E126"/>
    <mergeCell ref="F125:F126"/>
    <mergeCell ref="H125:H126"/>
    <mergeCell ref="I125:I126"/>
    <mergeCell ref="J125:J126"/>
    <mergeCell ref="K125:K126"/>
    <mergeCell ref="H132:H134"/>
    <mergeCell ref="I132:I134"/>
    <mergeCell ref="J132:J134"/>
    <mergeCell ref="K132:K134"/>
    <mergeCell ref="E135:E139"/>
    <mergeCell ref="F135:F139"/>
    <mergeCell ref="H135:H139"/>
    <mergeCell ref="I135:I139"/>
    <mergeCell ref="J135:J139"/>
    <mergeCell ref="K135:K139"/>
    <mergeCell ref="E140:E142"/>
    <mergeCell ref="F140:F142"/>
    <mergeCell ref="H140:H142"/>
    <mergeCell ref="I140:I142"/>
    <mergeCell ref="J140:J142"/>
    <mergeCell ref="K140:K142"/>
    <mergeCell ref="E143:E146"/>
    <mergeCell ref="F143:F146"/>
    <mergeCell ref="H143:H146"/>
    <mergeCell ref="I143:I146"/>
    <mergeCell ref="J143:J146"/>
    <mergeCell ref="K143:K146"/>
    <mergeCell ref="F153:F156"/>
    <mergeCell ref="H153:H156"/>
    <mergeCell ref="I153:I156"/>
    <mergeCell ref="J153:J156"/>
    <mergeCell ref="K153:K156"/>
    <mergeCell ref="E157:E159"/>
    <mergeCell ref="F157:F159"/>
    <mergeCell ref="H157:H159"/>
    <mergeCell ref="I157:I159"/>
    <mergeCell ref="J157:J159"/>
    <mergeCell ref="K157:K159"/>
    <mergeCell ref="E160:E161"/>
    <mergeCell ref="F160:F161"/>
    <mergeCell ref="H160:H161"/>
    <mergeCell ref="I160:I161"/>
    <mergeCell ref="J160:J161"/>
    <mergeCell ref="K160:K161"/>
    <mergeCell ref="H162:H165"/>
    <mergeCell ref="I162:I165"/>
    <mergeCell ref="J162:J165"/>
    <mergeCell ref="K162:K165"/>
    <mergeCell ref="E166:E169"/>
    <mergeCell ref="F166:F169"/>
    <mergeCell ref="H166:H169"/>
    <mergeCell ref="I166:I169"/>
    <mergeCell ref="J166:J169"/>
    <mergeCell ref="K166:K169"/>
    <mergeCell ref="E174:E175"/>
    <mergeCell ref="F174:F175"/>
    <mergeCell ref="H174:H175"/>
    <mergeCell ref="I174:I175"/>
    <mergeCell ref="J174:J175"/>
    <mergeCell ref="K174:K175"/>
    <mergeCell ref="E176:E178"/>
    <mergeCell ref="F176:F178"/>
    <mergeCell ref="H176:H178"/>
    <mergeCell ref="I176:I178"/>
    <mergeCell ref="J176:J178"/>
    <mergeCell ref="K176:K178"/>
    <mergeCell ref="H186:H188"/>
    <mergeCell ref="I186:I188"/>
    <mergeCell ref="J186:J188"/>
    <mergeCell ref="K186:K188"/>
    <mergeCell ref="E189:E192"/>
    <mergeCell ref="F189:F192"/>
    <mergeCell ref="H189:H192"/>
    <mergeCell ref="I189:I192"/>
    <mergeCell ref="J189:J192"/>
    <mergeCell ref="K189:K192"/>
    <mergeCell ref="E193:E194"/>
    <mergeCell ref="F193:F194"/>
    <mergeCell ref="H193:H194"/>
    <mergeCell ref="I193:I194"/>
    <mergeCell ref="J193:J194"/>
    <mergeCell ref="K193:K194"/>
    <mergeCell ref="E195:E197"/>
    <mergeCell ref="F195:F197"/>
    <mergeCell ref="H195:H197"/>
    <mergeCell ref="I195:I197"/>
    <mergeCell ref="J195:J197"/>
    <mergeCell ref="K195:K197"/>
    <mergeCell ref="H202:H204"/>
    <mergeCell ref="I202:I204"/>
    <mergeCell ref="J202:J204"/>
    <mergeCell ref="K202:K204"/>
    <mergeCell ref="E205:E207"/>
    <mergeCell ref="F205:F207"/>
    <mergeCell ref="H205:H207"/>
    <mergeCell ref="I205:I207"/>
    <mergeCell ref="J205:J207"/>
    <mergeCell ref="K205:K207"/>
    <mergeCell ref="E211:E213"/>
    <mergeCell ref="F211:F213"/>
    <mergeCell ref="H211:H213"/>
    <mergeCell ref="I211:I213"/>
    <mergeCell ref="J211:J213"/>
    <mergeCell ref="K211:K213"/>
    <mergeCell ref="E214:E215"/>
    <mergeCell ref="F214:F215"/>
    <mergeCell ref="H214:H215"/>
    <mergeCell ref="I214:I215"/>
    <mergeCell ref="J214:J215"/>
    <mergeCell ref="K214:K215"/>
    <mergeCell ref="K222:K224"/>
    <mergeCell ref="E225:E227"/>
    <mergeCell ref="F225:F227"/>
    <mergeCell ref="H225:H227"/>
    <mergeCell ref="I225:I227"/>
    <mergeCell ref="J225:J227"/>
    <mergeCell ref="K225:K227"/>
    <mergeCell ref="E228:E230"/>
    <mergeCell ref="F228:F230"/>
    <mergeCell ref="H228:H230"/>
    <mergeCell ref="I228:I230"/>
    <mergeCell ref="J228:J230"/>
    <mergeCell ref="K228:K230"/>
    <mergeCell ref="E231:E233"/>
    <mergeCell ref="F231:F233"/>
    <mergeCell ref="H231:H233"/>
    <mergeCell ref="I231:I233"/>
    <mergeCell ref="J231:J233"/>
    <mergeCell ref="K231:K233"/>
    <mergeCell ref="K234:K235"/>
    <mergeCell ref="E236:E237"/>
    <mergeCell ref="F236:F237"/>
    <mergeCell ref="H236:H237"/>
    <mergeCell ref="I236:I237"/>
    <mergeCell ref="J236:J237"/>
    <mergeCell ref="K236:K237"/>
    <mergeCell ref="G231:G233"/>
    <mergeCell ref="E238:E239"/>
    <mergeCell ref="F238:F239"/>
    <mergeCell ref="H238:H239"/>
    <mergeCell ref="I238:I239"/>
    <mergeCell ref="J238:J239"/>
    <mergeCell ref="K238:K239"/>
    <mergeCell ref="E240:E241"/>
    <mergeCell ref="F240:F241"/>
    <mergeCell ref="H240:H241"/>
    <mergeCell ref="I240:I241"/>
    <mergeCell ref="J240:J241"/>
    <mergeCell ref="K240:K241"/>
    <mergeCell ref="E242:E243"/>
    <mergeCell ref="F242:F243"/>
    <mergeCell ref="H242:H243"/>
    <mergeCell ref="I242:I243"/>
    <mergeCell ref="J242:J243"/>
    <mergeCell ref="K242:K243"/>
    <mergeCell ref="E244:E245"/>
    <mergeCell ref="F244:F245"/>
    <mergeCell ref="H244:H245"/>
    <mergeCell ref="I244:I245"/>
    <mergeCell ref="J244:J245"/>
    <mergeCell ref="K244:K245"/>
    <mergeCell ref="F268:F270"/>
    <mergeCell ref="G268:G270"/>
    <mergeCell ref="J295:J296"/>
    <mergeCell ref="E309:E310"/>
    <mergeCell ref="F309:F310"/>
    <mergeCell ref="H309:H310"/>
    <mergeCell ref="I309:I310"/>
    <mergeCell ref="J309:J310"/>
    <mergeCell ref="K309:K310"/>
    <mergeCell ref="E311:E312"/>
    <mergeCell ref="F311:F312"/>
    <mergeCell ref="H311:H312"/>
    <mergeCell ref="I311:I312"/>
    <mergeCell ref="J311:J312"/>
    <mergeCell ref="K311:K312"/>
    <mergeCell ref="E307:E308"/>
    <mergeCell ref="F307:F308"/>
    <mergeCell ref="G307:G308"/>
    <mergeCell ref="H307:H308"/>
    <mergeCell ref="I307:I308"/>
    <mergeCell ref="J307:J308"/>
    <mergeCell ref="K307:K308"/>
    <mergeCell ref="E299:E301"/>
    <mergeCell ref="F299:F301"/>
    <mergeCell ref="G299:G301"/>
    <mergeCell ref="H299:H301"/>
    <mergeCell ref="E318:E320"/>
    <mergeCell ref="F318:F320"/>
    <mergeCell ref="H318:H320"/>
    <mergeCell ref="I318:I320"/>
    <mergeCell ref="J318:J320"/>
    <mergeCell ref="K318:K320"/>
    <mergeCell ref="E321:E323"/>
    <mergeCell ref="F321:F323"/>
    <mergeCell ref="H321:H323"/>
    <mergeCell ref="I321:I323"/>
    <mergeCell ref="J321:J323"/>
    <mergeCell ref="K321:K323"/>
    <mergeCell ref="E324:E326"/>
    <mergeCell ref="F324:F326"/>
    <mergeCell ref="H324:H326"/>
    <mergeCell ref="I324:I326"/>
    <mergeCell ref="J324:J326"/>
    <mergeCell ref="K324:K326"/>
    <mergeCell ref="E329:E330"/>
    <mergeCell ref="F329:F330"/>
    <mergeCell ref="H329:H330"/>
    <mergeCell ref="I329:I330"/>
    <mergeCell ref="J329:J330"/>
    <mergeCell ref="K329:K330"/>
    <mergeCell ref="E331:E332"/>
    <mergeCell ref="F331:F332"/>
    <mergeCell ref="H331:H332"/>
    <mergeCell ref="I331:I332"/>
    <mergeCell ref="J331:J332"/>
    <mergeCell ref="K331:K332"/>
    <mergeCell ref="E333:E338"/>
    <mergeCell ref="F333:F338"/>
    <mergeCell ref="H333:H338"/>
    <mergeCell ref="I333:I338"/>
    <mergeCell ref="J333:J338"/>
    <mergeCell ref="K333:K338"/>
    <mergeCell ref="E363:E367"/>
    <mergeCell ref="F363:F367"/>
    <mergeCell ref="H363:H367"/>
    <mergeCell ref="I363:I367"/>
    <mergeCell ref="J363:J367"/>
    <mergeCell ref="K363:K367"/>
    <mergeCell ref="E368:E372"/>
    <mergeCell ref="F368:F372"/>
    <mergeCell ref="G368:G372"/>
    <mergeCell ref="H368:H372"/>
    <mergeCell ref="I368:I372"/>
    <mergeCell ref="J368:J372"/>
    <mergeCell ref="K368:K372"/>
    <mergeCell ref="E377:E378"/>
    <mergeCell ref="F377:F378"/>
    <mergeCell ref="H377:H378"/>
    <mergeCell ref="I377:I378"/>
    <mergeCell ref="J377:J378"/>
    <mergeCell ref="K377:K378"/>
    <mergeCell ref="F390:F392"/>
    <mergeCell ref="H390:H392"/>
    <mergeCell ref="I390:I392"/>
    <mergeCell ref="J390:J392"/>
    <mergeCell ref="K390:K392"/>
    <mergeCell ref="I399:I401"/>
    <mergeCell ref="J399:J401"/>
    <mergeCell ref="K399:K401"/>
    <mergeCell ref="E402:E404"/>
    <mergeCell ref="F402:F404"/>
    <mergeCell ref="H402:H404"/>
    <mergeCell ref="I402:I404"/>
    <mergeCell ref="J402:J404"/>
    <mergeCell ref="K402:K404"/>
    <mergeCell ref="E379:E381"/>
    <mergeCell ref="F379:F381"/>
    <mergeCell ref="H379:H381"/>
    <mergeCell ref="I379:I381"/>
    <mergeCell ref="J379:J381"/>
    <mergeCell ref="K379:K381"/>
    <mergeCell ref="E382:E384"/>
    <mergeCell ref="F382:F384"/>
    <mergeCell ref="H382:H384"/>
    <mergeCell ref="I382:I384"/>
    <mergeCell ref="J382:J384"/>
    <mergeCell ref="K382:K384"/>
    <mergeCell ref="E385:E386"/>
    <mergeCell ref="F385:F386"/>
    <mergeCell ref="H385:H386"/>
    <mergeCell ref="I385:I386"/>
    <mergeCell ref="J385:J386"/>
    <mergeCell ref="K385:K386"/>
    <mergeCell ref="Y4:AQ4"/>
    <mergeCell ref="AS5:BB5"/>
    <mergeCell ref="AS405:AS409"/>
    <mergeCell ref="AT405:AT409"/>
    <mergeCell ref="AU405:AU409"/>
    <mergeCell ref="AV405:AV409"/>
    <mergeCell ref="AW405:AW409"/>
    <mergeCell ref="AX405:AX409"/>
    <mergeCell ref="AY405:AY409"/>
    <mergeCell ref="AZ405:AZ409"/>
    <mergeCell ref="BA405:BA409"/>
    <mergeCell ref="BB405:BB409"/>
    <mergeCell ref="AS410:AS411"/>
    <mergeCell ref="AT410:AT411"/>
    <mergeCell ref="AU410:AU411"/>
    <mergeCell ref="AV410:AV411"/>
    <mergeCell ref="AW410:AW411"/>
    <mergeCell ref="AX410:AX411"/>
    <mergeCell ref="AY410:AY411"/>
    <mergeCell ref="AZ410:AZ411"/>
    <mergeCell ref="BA410:BA411"/>
    <mergeCell ref="BB410:BB411"/>
    <mergeCell ref="AS377:AS378"/>
    <mergeCell ref="AT377:AT378"/>
    <mergeCell ref="AO368:AO372"/>
    <mergeCell ref="AN373:AN374"/>
    <mergeCell ref="AO373:AO374"/>
    <mergeCell ref="AM353:AM360"/>
    <mergeCell ref="AM363:AM367"/>
    <mergeCell ref="AM368:AM372"/>
    <mergeCell ref="AM373:AM374"/>
    <mergeCell ref="AM375:AM376"/>
    <mergeCell ref="AU377:AU378"/>
    <mergeCell ref="AO261:AO267"/>
    <mergeCell ref="AO268:AO270"/>
    <mergeCell ref="AO351:AO352"/>
    <mergeCell ref="AO346:AO350"/>
    <mergeCell ref="AO339:AO345"/>
    <mergeCell ref="AN339:AN345"/>
    <mergeCell ref="AN363:AN367"/>
    <mergeCell ref="AZ416:AZ418"/>
    <mergeCell ref="BA416:BA418"/>
    <mergeCell ref="BB416:BB420"/>
    <mergeCell ref="AZ419:AZ420"/>
    <mergeCell ref="BA419:BA420"/>
    <mergeCell ref="AN413:AN415"/>
    <mergeCell ref="AN416:AN420"/>
    <mergeCell ref="BB377:BB378"/>
    <mergeCell ref="AS379:AS381"/>
    <mergeCell ref="AT379:AT381"/>
    <mergeCell ref="AV377:AV378"/>
    <mergeCell ref="AW377:AW378"/>
    <mergeCell ref="AX377:AX378"/>
    <mergeCell ref="AY377:AY378"/>
    <mergeCell ref="AZ377:AZ378"/>
    <mergeCell ref="BA377:BA378"/>
    <mergeCell ref="AZ385:AZ386"/>
    <mergeCell ref="AZ393:AZ395"/>
    <mergeCell ref="AZ402:AZ404"/>
    <mergeCell ref="AV379:AV381"/>
    <mergeCell ref="AW379:AW381"/>
    <mergeCell ref="AX379:AX381"/>
    <mergeCell ref="AY379:AY381"/>
    <mergeCell ref="AZ379:AZ381"/>
    <mergeCell ref="K429:K432"/>
    <mergeCell ref="AQ5:AQ6"/>
    <mergeCell ref="E421:E423"/>
    <mergeCell ref="F421:F423"/>
    <mergeCell ref="H421:H423"/>
    <mergeCell ref="I421:I423"/>
    <mergeCell ref="J421:J423"/>
    <mergeCell ref="K421:K423"/>
    <mergeCell ref="E424:E425"/>
    <mergeCell ref="F424:F425"/>
    <mergeCell ref="H424:H425"/>
    <mergeCell ref="I424:I425"/>
    <mergeCell ref="J424:J425"/>
    <mergeCell ref="K424:K425"/>
    <mergeCell ref="E427:E428"/>
    <mergeCell ref="F427:F428"/>
    <mergeCell ref="H427:H428"/>
    <mergeCell ref="J405:J409"/>
    <mergeCell ref="K405:K409"/>
    <mergeCell ref="E410:E411"/>
    <mergeCell ref="F410:F411"/>
    <mergeCell ref="H410:H411"/>
    <mergeCell ref="I410:I411"/>
    <mergeCell ref="J410:J411"/>
    <mergeCell ref="K410:K411"/>
    <mergeCell ref="E387:E389"/>
    <mergeCell ref="F387:F389"/>
    <mergeCell ref="H387:H389"/>
    <mergeCell ref="I387:I389"/>
    <mergeCell ref="J387:J389"/>
    <mergeCell ref="K387:K389"/>
    <mergeCell ref="E390:E392"/>
    <mergeCell ref="AY421:AY423"/>
    <mergeCell ref="BB421:BB423"/>
    <mergeCell ref="AZ422:AZ423"/>
    <mergeCell ref="BA422:BA423"/>
    <mergeCell ref="AS424:AS425"/>
    <mergeCell ref="AT424:AT425"/>
    <mergeCell ref="AU424:AU425"/>
    <mergeCell ref="AV424:AV425"/>
    <mergeCell ref="AW424:AW425"/>
    <mergeCell ref="AX424:AX425"/>
    <mergeCell ref="AY424:AY425"/>
    <mergeCell ref="AZ424:AZ425"/>
    <mergeCell ref="BA424:BA425"/>
    <mergeCell ref="BB424:BB425"/>
    <mergeCell ref="AF410:AF411"/>
    <mergeCell ref="AS413:AS415"/>
    <mergeCell ref="AT413:AT415"/>
    <mergeCell ref="AU413:AU415"/>
    <mergeCell ref="AV413:AV415"/>
    <mergeCell ref="AW413:AW415"/>
    <mergeCell ref="AX413:AX415"/>
    <mergeCell ref="AY414:AY415"/>
    <mergeCell ref="AZ414:AZ415"/>
    <mergeCell ref="BA414:BA415"/>
    <mergeCell ref="BB414:BB415"/>
    <mergeCell ref="AS416:AS420"/>
    <mergeCell ref="AT416:AT420"/>
    <mergeCell ref="AU416:AU420"/>
    <mergeCell ref="AV416:AV420"/>
    <mergeCell ref="AW416:AW420"/>
    <mergeCell ref="AX416:AX420"/>
    <mergeCell ref="AY416:AY420"/>
    <mergeCell ref="AS427:AS428"/>
    <mergeCell ref="AT427:AT428"/>
    <mergeCell ref="AU427:AU428"/>
    <mergeCell ref="AV427:AV428"/>
    <mergeCell ref="AW427:AW428"/>
    <mergeCell ref="AX427:AX428"/>
    <mergeCell ref="AY427:AY428"/>
    <mergeCell ref="AZ427:AZ428"/>
    <mergeCell ref="BA427:BA428"/>
    <mergeCell ref="BB427:BB428"/>
    <mergeCell ref="AS429:AS432"/>
    <mergeCell ref="AT429:AT432"/>
    <mergeCell ref="AU429:AU432"/>
    <mergeCell ref="AV429:AV432"/>
    <mergeCell ref="AW429:AW432"/>
    <mergeCell ref="AX429:AX432"/>
    <mergeCell ref="AY429:AY432"/>
    <mergeCell ref="AZ429:AZ432"/>
    <mergeCell ref="BA429:BA432"/>
    <mergeCell ref="BB429:BB432"/>
    <mergeCell ref="AS421:AS423"/>
    <mergeCell ref="AT421:AT423"/>
    <mergeCell ref="AU421:AU423"/>
    <mergeCell ref="AV421:AV423"/>
    <mergeCell ref="AW421:AW423"/>
    <mergeCell ref="AX421:AX423"/>
    <mergeCell ref="BB379:BB381"/>
    <mergeCell ref="AS382:AS384"/>
    <mergeCell ref="AT382:AT384"/>
    <mergeCell ref="AU382:AU384"/>
    <mergeCell ref="AV382:AV384"/>
    <mergeCell ref="AW382:AW384"/>
    <mergeCell ref="AX382:AX384"/>
    <mergeCell ref="AY382:AY384"/>
    <mergeCell ref="AZ382:AZ384"/>
    <mergeCell ref="BA382:BA384"/>
    <mergeCell ref="BB382:BB384"/>
    <mergeCell ref="AS385:AS386"/>
    <mergeCell ref="AT385:AT386"/>
    <mergeCell ref="AU385:AU386"/>
    <mergeCell ref="AV385:AV386"/>
    <mergeCell ref="AW385:AW386"/>
    <mergeCell ref="AX385:AX386"/>
    <mergeCell ref="BB385:BB386"/>
    <mergeCell ref="AS402:AS404"/>
    <mergeCell ref="AT402:AT404"/>
    <mergeCell ref="AU402:AU404"/>
    <mergeCell ref="AV402:AV404"/>
    <mergeCell ref="AW402:AW404"/>
    <mergeCell ref="AX402:AX404"/>
    <mergeCell ref="AY402:AY404"/>
    <mergeCell ref="AU379:AU381"/>
    <mergeCell ref="BA379:BA381"/>
    <mergeCell ref="BA385:BA386"/>
    <mergeCell ref="BA393:BA395"/>
    <mergeCell ref="BA402:BA404"/>
    <mergeCell ref="AS387:AS389"/>
    <mergeCell ref="AT387:AT389"/>
    <mergeCell ref="AU387:AU389"/>
    <mergeCell ref="AV387:AV389"/>
    <mergeCell ref="AW387:AW389"/>
    <mergeCell ref="AX387:AX389"/>
    <mergeCell ref="AY387:AY389"/>
    <mergeCell ref="AZ387:AZ389"/>
    <mergeCell ref="BA387:BA389"/>
    <mergeCell ref="AS399:AS401"/>
    <mergeCell ref="AT399:AT401"/>
    <mergeCell ref="AU399:AU401"/>
    <mergeCell ref="BB387:BB389"/>
    <mergeCell ref="AS390:AS392"/>
    <mergeCell ref="AT390:AT392"/>
    <mergeCell ref="AU390:AU392"/>
    <mergeCell ref="AV390:AV392"/>
    <mergeCell ref="AW390:AW392"/>
    <mergeCell ref="AX390:AX392"/>
    <mergeCell ref="AY390:AY392"/>
    <mergeCell ref="AZ390:AZ392"/>
    <mergeCell ref="BA390:BA392"/>
    <mergeCell ref="BB390:BB392"/>
    <mergeCell ref="AY385:AY386"/>
    <mergeCell ref="BB393:BB395"/>
    <mergeCell ref="AS396:AS398"/>
    <mergeCell ref="AT396:AT398"/>
    <mergeCell ref="AU396:AU398"/>
    <mergeCell ref="AV396:AV398"/>
    <mergeCell ref="AW396:AW398"/>
    <mergeCell ref="AX396:AX398"/>
    <mergeCell ref="AY396:AY398"/>
    <mergeCell ref="AZ396:AZ398"/>
    <mergeCell ref="BA396:BA398"/>
    <mergeCell ref="BB396:BB398"/>
    <mergeCell ref="AV399:AV401"/>
    <mergeCell ref="AW399:AW401"/>
    <mergeCell ref="AX399:AX401"/>
    <mergeCell ref="AY399:AY401"/>
    <mergeCell ref="AZ399:AZ401"/>
    <mergeCell ref="BA399:BA401"/>
    <mergeCell ref="BB399:BB401"/>
    <mergeCell ref="AS393:AS395"/>
    <mergeCell ref="AT393:AT395"/>
    <mergeCell ref="AU393:AU395"/>
    <mergeCell ref="AV393:AV395"/>
    <mergeCell ref="AW393:AW395"/>
    <mergeCell ref="AX393:AX395"/>
    <mergeCell ref="AY393:AY395"/>
    <mergeCell ref="BB402:BB404"/>
    <mergeCell ref="AS331:AS332"/>
    <mergeCell ref="AT331:AT332"/>
    <mergeCell ref="AU331:AU332"/>
    <mergeCell ref="AV331:AV332"/>
    <mergeCell ref="AW331:AW332"/>
    <mergeCell ref="AX331:AX332"/>
    <mergeCell ref="AY331:AY332"/>
    <mergeCell ref="AZ331:AZ332"/>
    <mergeCell ref="BA331:BA332"/>
    <mergeCell ref="BB331:BB332"/>
    <mergeCell ref="AS333:AS338"/>
    <mergeCell ref="AT333:AT338"/>
    <mergeCell ref="AU333:AU338"/>
    <mergeCell ref="AV333:AV338"/>
    <mergeCell ref="AW333:AW338"/>
    <mergeCell ref="AX333:AX338"/>
    <mergeCell ref="AY333:AY338"/>
    <mergeCell ref="AZ333:AZ338"/>
    <mergeCell ref="BA333:BA338"/>
    <mergeCell ref="BB333:BB338"/>
    <mergeCell ref="AS346:AS350"/>
    <mergeCell ref="AT346:AT350"/>
    <mergeCell ref="AU346:AU350"/>
    <mergeCell ref="AV346:AV350"/>
    <mergeCell ref="AW346:AW350"/>
    <mergeCell ref="AX346:AX350"/>
    <mergeCell ref="AY346:AY350"/>
    <mergeCell ref="AZ346:AZ350"/>
    <mergeCell ref="BA346:BA350"/>
    <mergeCell ref="BB346:BB350"/>
    <mergeCell ref="AS351:AS352"/>
    <mergeCell ref="AT351:AT352"/>
    <mergeCell ref="AU351:AU352"/>
    <mergeCell ref="AV351:AV352"/>
    <mergeCell ref="AW351:AW352"/>
    <mergeCell ref="AX351:AX352"/>
    <mergeCell ref="AY351:AY352"/>
    <mergeCell ref="AZ351:AZ352"/>
    <mergeCell ref="BA351:BA352"/>
    <mergeCell ref="BB351:BB352"/>
    <mergeCell ref="AV339:AV345"/>
    <mergeCell ref="AW339:AW345"/>
    <mergeCell ref="AX339:AX345"/>
    <mergeCell ref="AY339:AY345"/>
    <mergeCell ref="AZ339:AZ345"/>
    <mergeCell ref="AS353:AS360"/>
    <mergeCell ref="AT353:AT360"/>
    <mergeCell ref="AU353:AU360"/>
    <mergeCell ref="AV353:AV360"/>
    <mergeCell ref="AW353:AW360"/>
    <mergeCell ref="AX353:AX360"/>
    <mergeCell ref="AY353:AY360"/>
    <mergeCell ref="AZ353:AZ360"/>
    <mergeCell ref="BA353:BA360"/>
    <mergeCell ref="BB353:BB360"/>
    <mergeCell ref="AS363:AS367"/>
    <mergeCell ref="AT363:AT367"/>
    <mergeCell ref="AU363:AU367"/>
    <mergeCell ref="AV363:AV367"/>
    <mergeCell ref="AW363:AW367"/>
    <mergeCell ref="AX363:AX367"/>
    <mergeCell ref="AY363:AY367"/>
    <mergeCell ref="AZ363:AZ367"/>
    <mergeCell ref="BA363:BA367"/>
    <mergeCell ref="BB363:BB367"/>
    <mergeCell ref="AS368:AS372"/>
    <mergeCell ref="AT368:AT372"/>
    <mergeCell ref="AU368:AU372"/>
    <mergeCell ref="AV368:AV372"/>
    <mergeCell ref="AW368:AW372"/>
    <mergeCell ref="AX368:AX372"/>
    <mergeCell ref="AY368:AY372"/>
    <mergeCell ref="AZ368:AZ372"/>
    <mergeCell ref="BA368:BA372"/>
    <mergeCell ref="BB368:BB372"/>
    <mergeCell ref="AS373:AS374"/>
    <mergeCell ref="AT373:AT374"/>
    <mergeCell ref="AU373:AU374"/>
    <mergeCell ref="AV373:AV374"/>
    <mergeCell ref="AW373:AW374"/>
    <mergeCell ref="AX373:AX374"/>
    <mergeCell ref="AY373:AY374"/>
    <mergeCell ref="AZ373:AZ374"/>
    <mergeCell ref="BA373:BA374"/>
    <mergeCell ref="BB373:BB374"/>
    <mergeCell ref="AS375:AS376"/>
    <mergeCell ref="AT375:AT376"/>
    <mergeCell ref="AU375:AU376"/>
    <mergeCell ref="AV375:AV376"/>
    <mergeCell ref="AW375:AW376"/>
    <mergeCell ref="AX375:AX376"/>
    <mergeCell ref="AY375:AY376"/>
    <mergeCell ref="AZ375:AZ376"/>
    <mergeCell ref="BA375:BA376"/>
    <mergeCell ref="BB375:BB376"/>
    <mergeCell ref="AS309:AS310"/>
    <mergeCell ref="AT309:AT310"/>
    <mergeCell ref="AU309:AU310"/>
    <mergeCell ref="AV309:AV310"/>
    <mergeCell ref="AW309:AW310"/>
    <mergeCell ref="AX309:AX310"/>
    <mergeCell ref="AY309:AY310"/>
    <mergeCell ref="AZ309:AZ310"/>
    <mergeCell ref="BA309:BA310"/>
    <mergeCell ref="BB309:BB310"/>
    <mergeCell ref="AS311:AS312"/>
    <mergeCell ref="AT311:AT312"/>
    <mergeCell ref="AU311:AU312"/>
    <mergeCell ref="AV311:AV312"/>
    <mergeCell ref="AW311:AW312"/>
    <mergeCell ref="AX311:AX312"/>
    <mergeCell ref="AY311:AY312"/>
    <mergeCell ref="AZ311:AZ312"/>
    <mergeCell ref="BA311:BA312"/>
    <mergeCell ref="BB311:BB312"/>
    <mergeCell ref="AS314:AS317"/>
    <mergeCell ref="AT314:AT317"/>
    <mergeCell ref="AU314:AU317"/>
    <mergeCell ref="AV314:AV317"/>
    <mergeCell ref="AW314:AW317"/>
    <mergeCell ref="AX314:AX317"/>
    <mergeCell ref="AY314:AY317"/>
    <mergeCell ref="AZ314:AZ317"/>
    <mergeCell ref="BA314:BA317"/>
    <mergeCell ref="BB314:BB317"/>
    <mergeCell ref="AS318:AS320"/>
    <mergeCell ref="AT318:AT320"/>
    <mergeCell ref="AU318:AU320"/>
    <mergeCell ref="AV318:AV320"/>
    <mergeCell ref="AW318:AW320"/>
    <mergeCell ref="AX318:AX320"/>
    <mergeCell ref="AY318:AY320"/>
    <mergeCell ref="AZ318:AZ320"/>
    <mergeCell ref="BA318:BA320"/>
    <mergeCell ref="BB318:BB320"/>
    <mergeCell ref="AS321:AS323"/>
    <mergeCell ref="AT321:AT323"/>
    <mergeCell ref="AU321:AU323"/>
    <mergeCell ref="AV321:AV323"/>
    <mergeCell ref="AW321:AW323"/>
    <mergeCell ref="AX321:AX323"/>
    <mergeCell ref="AY321:AY323"/>
    <mergeCell ref="AZ321:AZ323"/>
    <mergeCell ref="BA321:BA323"/>
    <mergeCell ref="BB321:BB323"/>
    <mergeCell ref="AS324:AS326"/>
    <mergeCell ref="AT324:AT326"/>
    <mergeCell ref="AU324:AU326"/>
    <mergeCell ref="AV324:AV326"/>
    <mergeCell ref="AW324:AW326"/>
    <mergeCell ref="AX324:AX326"/>
    <mergeCell ref="AY324:AY326"/>
    <mergeCell ref="AZ324:AZ326"/>
    <mergeCell ref="BA324:BA326"/>
    <mergeCell ref="BB324:BB326"/>
    <mergeCell ref="AS246:AS252"/>
    <mergeCell ref="AT246:AT252"/>
    <mergeCell ref="AU246:AU252"/>
    <mergeCell ref="AV246:AV252"/>
    <mergeCell ref="AW246:AW249"/>
    <mergeCell ref="AX246:AX249"/>
    <mergeCell ref="AY246:AY252"/>
    <mergeCell ref="AZ246:AZ252"/>
    <mergeCell ref="BA246:BA252"/>
    <mergeCell ref="BB246:BB249"/>
    <mergeCell ref="AW250:AW252"/>
    <mergeCell ref="AX250:AX252"/>
    <mergeCell ref="BB250:BB252"/>
    <mergeCell ref="AS253:AS256"/>
    <mergeCell ref="AT253:AT256"/>
    <mergeCell ref="AU253:AU256"/>
    <mergeCell ref="AV253:AV256"/>
    <mergeCell ref="AW253:AW256"/>
    <mergeCell ref="AX253:AX256"/>
    <mergeCell ref="AY253:AY256"/>
    <mergeCell ref="AZ253:AZ256"/>
    <mergeCell ref="BA253:BA256"/>
    <mergeCell ref="BB253:BB256"/>
    <mergeCell ref="AS257:AS260"/>
    <mergeCell ref="AT257:AT260"/>
    <mergeCell ref="AU257:AU260"/>
    <mergeCell ref="AV257:AV260"/>
    <mergeCell ref="AW257:AW260"/>
    <mergeCell ref="AX257:AX260"/>
    <mergeCell ref="AY257:AY260"/>
    <mergeCell ref="AZ257:AZ260"/>
    <mergeCell ref="BA257:BA260"/>
    <mergeCell ref="BB257:BB260"/>
    <mergeCell ref="AS261:AS267"/>
    <mergeCell ref="AT261:AT267"/>
    <mergeCell ref="AU261:AU267"/>
    <mergeCell ref="AV261:AV264"/>
    <mergeCell ref="AW261:AW264"/>
    <mergeCell ref="AX261:AX264"/>
    <mergeCell ref="AY261:AY267"/>
    <mergeCell ref="AZ261:AZ264"/>
    <mergeCell ref="BA261:BA264"/>
    <mergeCell ref="BB261:BB264"/>
    <mergeCell ref="AV265:AV267"/>
    <mergeCell ref="AW265:AW267"/>
    <mergeCell ref="AX265:AX267"/>
    <mergeCell ref="AZ265:AZ267"/>
    <mergeCell ref="BA265:BA267"/>
    <mergeCell ref="BB265:BB267"/>
    <mergeCell ref="AS268:AS270"/>
    <mergeCell ref="AT268:AT270"/>
    <mergeCell ref="AU268:AU270"/>
    <mergeCell ref="AV268:AV270"/>
    <mergeCell ref="AW268:AW269"/>
    <mergeCell ref="AX268:AX269"/>
    <mergeCell ref="AY268:AY270"/>
    <mergeCell ref="AZ268:AZ269"/>
    <mergeCell ref="BA268:BA269"/>
    <mergeCell ref="BB268:BB269"/>
    <mergeCell ref="AS271:AS275"/>
    <mergeCell ref="AT271:AT275"/>
    <mergeCell ref="AU271:AU275"/>
    <mergeCell ref="AV271:AV275"/>
    <mergeCell ref="AW271:AW272"/>
    <mergeCell ref="AX271:AX272"/>
    <mergeCell ref="AY271:AY275"/>
    <mergeCell ref="AZ271:AZ272"/>
    <mergeCell ref="BA271:BA272"/>
    <mergeCell ref="BB271:BB272"/>
    <mergeCell ref="AW273:AW275"/>
    <mergeCell ref="AX273:AX275"/>
    <mergeCell ref="AZ273:AZ275"/>
    <mergeCell ref="BA273:BA275"/>
    <mergeCell ref="BB273:BB275"/>
    <mergeCell ref="AS276:AS279"/>
    <mergeCell ref="AT276:AT279"/>
    <mergeCell ref="AU276:AU279"/>
    <mergeCell ref="AV276:AV279"/>
    <mergeCell ref="AW276:AW279"/>
    <mergeCell ref="AX276:AX279"/>
    <mergeCell ref="AY276:AY279"/>
    <mergeCell ref="AZ276:AZ279"/>
    <mergeCell ref="BA276:BA279"/>
    <mergeCell ref="BB276:BB279"/>
    <mergeCell ref="AS280:AS281"/>
    <mergeCell ref="AT280:AT281"/>
    <mergeCell ref="AU280:AU281"/>
    <mergeCell ref="AV280:AV281"/>
    <mergeCell ref="AW280:AW281"/>
    <mergeCell ref="AX280:AX281"/>
    <mergeCell ref="AY280:AY281"/>
    <mergeCell ref="AZ280:AZ281"/>
    <mergeCell ref="BA280:BA281"/>
    <mergeCell ref="BB280:BB281"/>
    <mergeCell ref="AS282:AS284"/>
    <mergeCell ref="AT282:AT284"/>
    <mergeCell ref="AU282:AU284"/>
    <mergeCell ref="AV282:AV284"/>
    <mergeCell ref="AW282:AW284"/>
    <mergeCell ref="AX282:AX284"/>
    <mergeCell ref="AY282:AY284"/>
    <mergeCell ref="AZ282:AZ284"/>
    <mergeCell ref="BA282:BA284"/>
    <mergeCell ref="BB282:BB284"/>
    <mergeCell ref="AS285:AS288"/>
    <mergeCell ref="AT285:AT288"/>
    <mergeCell ref="AU285:AU288"/>
    <mergeCell ref="AV285:AV288"/>
    <mergeCell ref="AW285:AW288"/>
    <mergeCell ref="AX285:AX288"/>
    <mergeCell ref="AY285:AY288"/>
    <mergeCell ref="AZ285:AZ288"/>
    <mergeCell ref="BA285:BA288"/>
    <mergeCell ref="BB285:BB288"/>
    <mergeCell ref="AS289:AS290"/>
    <mergeCell ref="AT289:AT290"/>
    <mergeCell ref="AU289:AU290"/>
    <mergeCell ref="AV289:AV290"/>
    <mergeCell ref="AW289:AW290"/>
    <mergeCell ref="AX289:AX290"/>
    <mergeCell ref="AY289:AY290"/>
    <mergeCell ref="AZ289:AZ290"/>
    <mergeCell ref="BA289:BA290"/>
    <mergeCell ref="BB289:BB290"/>
    <mergeCell ref="AS291:AS294"/>
    <mergeCell ref="AT291:AT294"/>
    <mergeCell ref="AU291:AU294"/>
    <mergeCell ref="AV291:AV294"/>
    <mergeCell ref="AW291:AW292"/>
    <mergeCell ref="AX291:AX292"/>
    <mergeCell ref="AY291:AY294"/>
    <mergeCell ref="AZ291:AZ292"/>
    <mergeCell ref="BA291:BA292"/>
    <mergeCell ref="BB291:BB292"/>
    <mergeCell ref="AW293:AW294"/>
    <mergeCell ref="AX293:AX294"/>
    <mergeCell ref="AZ293:AZ294"/>
    <mergeCell ref="BA293:BA294"/>
    <mergeCell ref="BB293:BB294"/>
    <mergeCell ref="AS295:AS296"/>
    <mergeCell ref="AT295:AT296"/>
    <mergeCell ref="AU295:AU296"/>
    <mergeCell ref="AV295:AV296"/>
    <mergeCell ref="AW295:AW296"/>
    <mergeCell ref="AX295:AX296"/>
    <mergeCell ref="AY295:AY296"/>
    <mergeCell ref="AZ295:AZ296"/>
    <mergeCell ref="BA295:BA296"/>
    <mergeCell ref="BB295:BB296"/>
    <mergeCell ref="AS297:AS298"/>
    <mergeCell ref="AT297:AT298"/>
    <mergeCell ref="AU297:AU298"/>
    <mergeCell ref="AV297:AV298"/>
    <mergeCell ref="AW297:AW298"/>
    <mergeCell ref="AX297:AX298"/>
    <mergeCell ref="AY297:AY298"/>
    <mergeCell ref="AZ297:AZ298"/>
    <mergeCell ref="BA297:BA298"/>
    <mergeCell ref="BB297:BB298"/>
    <mergeCell ref="AS299:AS301"/>
    <mergeCell ref="AT299:AT301"/>
    <mergeCell ref="AU299:AU301"/>
    <mergeCell ref="AV299:AV301"/>
    <mergeCell ref="AW299:AW301"/>
    <mergeCell ref="AX299:AX301"/>
    <mergeCell ref="AY299:AY301"/>
    <mergeCell ref="AZ299:AZ301"/>
    <mergeCell ref="BA299:BA301"/>
    <mergeCell ref="BB299:BB301"/>
    <mergeCell ref="AS302:AS303"/>
    <mergeCell ref="AT302:AT303"/>
    <mergeCell ref="AU302:AU303"/>
    <mergeCell ref="AV302:AV303"/>
    <mergeCell ref="AW302:AW303"/>
    <mergeCell ref="AX302:AX303"/>
    <mergeCell ref="AY302:AY303"/>
    <mergeCell ref="AZ302:AZ303"/>
    <mergeCell ref="BA302:BA303"/>
    <mergeCell ref="BB302:BB303"/>
    <mergeCell ref="AS304:AS306"/>
    <mergeCell ref="AT304:AT306"/>
    <mergeCell ref="AU304:AU306"/>
    <mergeCell ref="AV304:AV306"/>
    <mergeCell ref="AW304:AW306"/>
    <mergeCell ref="AX304:AX306"/>
    <mergeCell ref="AY304:AY306"/>
    <mergeCell ref="AZ304:AZ306"/>
    <mergeCell ref="BA304:BA306"/>
    <mergeCell ref="BB304:BB306"/>
    <mergeCell ref="AS307:AS308"/>
    <mergeCell ref="AT307:AT308"/>
    <mergeCell ref="AU307:AU308"/>
    <mergeCell ref="AV307:AV308"/>
    <mergeCell ref="AY307:AY308"/>
    <mergeCell ref="AS228:AS230"/>
    <mergeCell ref="AT228:AT230"/>
    <mergeCell ref="AU228:AU230"/>
    <mergeCell ref="AV228:AV230"/>
    <mergeCell ref="AW228:AW230"/>
    <mergeCell ref="AX228:AX230"/>
    <mergeCell ref="AY228:AY230"/>
    <mergeCell ref="AZ228:AZ230"/>
    <mergeCell ref="BA228:BA230"/>
    <mergeCell ref="BB228:BB230"/>
    <mergeCell ref="AS231:AS233"/>
    <mergeCell ref="AT231:AT233"/>
    <mergeCell ref="AU231:AU233"/>
    <mergeCell ref="AV231:AV233"/>
    <mergeCell ref="AW231:AW233"/>
    <mergeCell ref="AX231:AX233"/>
    <mergeCell ref="AY231:AY233"/>
    <mergeCell ref="AZ231:AZ233"/>
    <mergeCell ref="BA231:BA233"/>
    <mergeCell ref="BB231:BB233"/>
    <mergeCell ref="AS234:AS235"/>
    <mergeCell ref="AT234:AT235"/>
    <mergeCell ref="AU234:AU235"/>
    <mergeCell ref="AV234:AV235"/>
    <mergeCell ref="AW234:AW235"/>
    <mergeCell ref="AX234:AX235"/>
    <mergeCell ref="AY234:AY235"/>
    <mergeCell ref="AZ234:AZ235"/>
    <mergeCell ref="BA234:BA235"/>
    <mergeCell ref="BB234:BB235"/>
    <mergeCell ref="AS236:AS237"/>
    <mergeCell ref="AT236:AT237"/>
    <mergeCell ref="AU236:AU237"/>
    <mergeCell ref="AV236:AV237"/>
    <mergeCell ref="AW236:AW237"/>
    <mergeCell ref="AX236:AX237"/>
    <mergeCell ref="AY236:AY237"/>
    <mergeCell ref="AZ236:AZ237"/>
    <mergeCell ref="BA236:BA237"/>
    <mergeCell ref="BB236:BB237"/>
    <mergeCell ref="AS238:AS239"/>
    <mergeCell ref="AT238:AT239"/>
    <mergeCell ref="AU238:AU239"/>
    <mergeCell ref="AV238:AV239"/>
    <mergeCell ref="AW238:AW239"/>
    <mergeCell ref="AX238:AX239"/>
    <mergeCell ref="AY238:AY239"/>
    <mergeCell ref="AZ238:AZ239"/>
    <mergeCell ref="BA238:BA239"/>
    <mergeCell ref="BB238:BB239"/>
    <mergeCell ref="AS240:AS241"/>
    <mergeCell ref="AT240:AT241"/>
    <mergeCell ref="AU240:AU241"/>
    <mergeCell ref="AV240:AV241"/>
    <mergeCell ref="AW240:AW241"/>
    <mergeCell ref="AX240:AX241"/>
    <mergeCell ref="AY240:AY241"/>
    <mergeCell ref="AZ240:AZ241"/>
    <mergeCell ref="BA240:BA241"/>
    <mergeCell ref="BB240:BB241"/>
    <mergeCell ref="AS242:AS243"/>
    <mergeCell ref="AT242:AT243"/>
    <mergeCell ref="AU242:AU243"/>
    <mergeCell ref="AV242:AV243"/>
    <mergeCell ref="AW242:AW243"/>
    <mergeCell ref="AX242:AX243"/>
    <mergeCell ref="AY242:AY243"/>
    <mergeCell ref="AZ242:AZ243"/>
    <mergeCell ref="BA242:BA243"/>
    <mergeCell ref="BB242:BB243"/>
    <mergeCell ref="AS244:AS245"/>
    <mergeCell ref="AT244:AT245"/>
    <mergeCell ref="AU244:AU245"/>
    <mergeCell ref="AV244:AV245"/>
    <mergeCell ref="AW244:AW245"/>
    <mergeCell ref="AX244:AX245"/>
    <mergeCell ref="AY244:AY245"/>
    <mergeCell ref="AZ244:AZ245"/>
    <mergeCell ref="BA244:BA245"/>
    <mergeCell ref="BB244:BB245"/>
    <mergeCell ref="BA166:BA169"/>
    <mergeCell ref="BB166:BB169"/>
    <mergeCell ref="AS170:AS173"/>
    <mergeCell ref="AT170:AT173"/>
    <mergeCell ref="AU170:AU173"/>
    <mergeCell ref="AV170:AV173"/>
    <mergeCell ref="AW170:AW173"/>
    <mergeCell ref="AX170:AX173"/>
    <mergeCell ref="AY170:AY173"/>
    <mergeCell ref="AZ170:AZ173"/>
    <mergeCell ref="BA170:BA173"/>
    <mergeCell ref="BB170:BB173"/>
    <mergeCell ref="AS174:AS175"/>
    <mergeCell ref="AT174:AT175"/>
    <mergeCell ref="AU174:AU175"/>
    <mergeCell ref="AV174:AV175"/>
    <mergeCell ref="AW174:AW175"/>
    <mergeCell ref="AX174:AX175"/>
    <mergeCell ref="AY174:AY175"/>
    <mergeCell ref="AZ174:AZ175"/>
    <mergeCell ref="BA174:BA175"/>
    <mergeCell ref="BB174:BB175"/>
    <mergeCell ref="AZ166:AZ169"/>
    <mergeCell ref="AS176:AS178"/>
    <mergeCell ref="AT176:AT178"/>
    <mergeCell ref="AU176:AU178"/>
    <mergeCell ref="AV176:AV178"/>
    <mergeCell ref="AW176:AW178"/>
    <mergeCell ref="AX176:AX178"/>
    <mergeCell ref="AY176:AY178"/>
    <mergeCell ref="AZ176:AZ178"/>
    <mergeCell ref="BA176:BA178"/>
    <mergeCell ref="BB176:BB178"/>
    <mergeCell ref="AS179:AS181"/>
    <mergeCell ref="AT179:AT181"/>
    <mergeCell ref="AU179:AU181"/>
    <mergeCell ref="AV179:AV181"/>
    <mergeCell ref="AW179:AW181"/>
    <mergeCell ref="AX179:AX181"/>
    <mergeCell ref="AY179:AY181"/>
    <mergeCell ref="AZ179:AZ181"/>
    <mergeCell ref="BA179:BA181"/>
    <mergeCell ref="BB179:BB181"/>
    <mergeCell ref="AS182:AS185"/>
    <mergeCell ref="AT182:AT185"/>
    <mergeCell ref="AU182:AU185"/>
    <mergeCell ref="AV182:AV185"/>
    <mergeCell ref="AW182:AW185"/>
    <mergeCell ref="AX182:AX185"/>
    <mergeCell ref="AY182:AY185"/>
    <mergeCell ref="AZ182:AZ185"/>
    <mergeCell ref="BA182:BA185"/>
    <mergeCell ref="BB182:BB185"/>
    <mergeCell ref="AS186:AS188"/>
    <mergeCell ref="AT186:AT188"/>
    <mergeCell ref="AU186:AU188"/>
    <mergeCell ref="AV186:AV188"/>
    <mergeCell ref="AW186:AW188"/>
    <mergeCell ref="AX186:AX188"/>
    <mergeCell ref="AY186:AY188"/>
    <mergeCell ref="AZ186:AZ188"/>
    <mergeCell ref="BA186:BA188"/>
    <mergeCell ref="BB186:BB188"/>
    <mergeCell ref="AS189:AS192"/>
    <mergeCell ref="AT189:AT192"/>
    <mergeCell ref="AU189:AU192"/>
    <mergeCell ref="AV189:AV192"/>
    <mergeCell ref="AW189:AW192"/>
    <mergeCell ref="AX189:AX192"/>
    <mergeCell ref="AY189:AY192"/>
    <mergeCell ref="AZ189:AZ192"/>
    <mergeCell ref="BA189:BA192"/>
    <mergeCell ref="BB189:BB192"/>
    <mergeCell ref="AS193:AS194"/>
    <mergeCell ref="AT193:AT194"/>
    <mergeCell ref="AU193:AU194"/>
    <mergeCell ref="AV193:AV194"/>
    <mergeCell ref="AW193:AW194"/>
    <mergeCell ref="AX193:AX194"/>
    <mergeCell ref="AY193:AY194"/>
    <mergeCell ref="AZ193:AZ194"/>
    <mergeCell ref="BA193:BA194"/>
    <mergeCell ref="BB193:BB194"/>
    <mergeCell ref="AS195:AS197"/>
    <mergeCell ref="AT195:AT197"/>
    <mergeCell ref="AU195:AU197"/>
    <mergeCell ref="AV195:AV197"/>
    <mergeCell ref="AW195:AW197"/>
    <mergeCell ref="AX195:AX197"/>
    <mergeCell ref="AY195:AY197"/>
    <mergeCell ref="AZ195:AZ197"/>
    <mergeCell ref="BA195:BA197"/>
    <mergeCell ref="BB195:BB197"/>
    <mergeCell ref="AS198:AS199"/>
    <mergeCell ref="AT198:AT199"/>
    <mergeCell ref="AU198:AU199"/>
    <mergeCell ref="AV198:AV199"/>
    <mergeCell ref="AW198:AW199"/>
    <mergeCell ref="AX198:AX199"/>
    <mergeCell ref="AY198:AY199"/>
    <mergeCell ref="AZ198:AZ199"/>
    <mergeCell ref="BA198:BA199"/>
    <mergeCell ref="BB198:BB199"/>
    <mergeCell ref="BB200:BB201"/>
    <mergeCell ref="AS202:AS204"/>
    <mergeCell ref="AT202:AT204"/>
    <mergeCell ref="AU202:AU204"/>
    <mergeCell ref="AV202:AV204"/>
    <mergeCell ref="AW202:AW204"/>
    <mergeCell ref="AX202:AX204"/>
    <mergeCell ref="AY202:AY204"/>
    <mergeCell ref="AZ202:AZ204"/>
    <mergeCell ref="BA202:BA204"/>
    <mergeCell ref="BB202:BB204"/>
    <mergeCell ref="AX208:AX210"/>
    <mergeCell ref="AY208:AY210"/>
    <mergeCell ref="AZ208:AZ210"/>
    <mergeCell ref="BA208:BA210"/>
    <mergeCell ref="BB208:BB210"/>
    <mergeCell ref="AW205:AW207"/>
    <mergeCell ref="AX205:AX207"/>
    <mergeCell ref="AY205:AY207"/>
    <mergeCell ref="AZ205:AZ207"/>
    <mergeCell ref="BA205:BA207"/>
    <mergeCell ref="BB205:BB207"/>
    <mergeCell ref="AS208:AS210"/>
    <mergeCell ref="AT208:AT210"/>
    <mergeCell ref="AU208:AU210"/>
    <mergeCell ref="AV208:AV210"/>
    <mergeCell ref="AW208:AW210"/>
    <mergeCell ref="AT200:AT201"/>
    <mergeCell ref="AU200:AU201"/>
    <mergeCell ref="AV200:AV201"/>
    <mergeCell ref="BA225:BA227"/>
    <mergeCell ref="BB225:BB227"/>
    <mergeCell ref="AS216:AS218"/>
    <mergeCell ref="AT216:AT218"/>
    <mergeCell ref="AU216:AU218"/>
    <mergeCell ref="AV216:AV218"/>
    <mergeCell ref="AW216:AW218"/>
    <mergeCell ref="AX216:AX218"/>
    <mergeCell ref="AY216:AY218"/>
    <mergeCell ref="AZ216:AZ218"/>
    <mergeCell ref="BA216:BA218"/>
    <mergeCell ref="BB216:BB218"/>
    <mergeCell ref="AS219:AS221"/>
    <mergeCell ref="AT219:AT221"/>
    <mergeCell ref="AU219:AU221"/>
    <mergeCell ref="AV219:AV221"/>
    <mergeCell ref="AW219:AW221"/>
    <mergeCell ref="AX219:AX221"/>
    <mergeCell ref="AY219:AY221"/>
    <mergeCell ref="AZ219:AZ221"/>
    <mergeCell ref="BA219:BA221"/>
    <mergeCell ref="BB219:BB221"/>
    <mergeCell ref="AS222:AS224"/>
    <mergeCell ref="AT222:AT224"/>
    <mergeCell ref="AU222:AU224"/>
    <mergeCell ref="AV222:AV224"/>
    <mergeCell ref="AW222:AW224"/>
    <mergeCell ref="AX222:AX224"/>
    <mergeCell ref="AY222:AY224"/>
    <mergeCell ref="AZ222:AZ224"/>
    <mergeCell ref="BA222:BA224"/>
    <mergeCell ref="BB222:BB224"/>
    <mergeCell ref="AV211:AV213"/>
    <mergeCell ref="AW211:AW213"/>
    <mergeCell ref="AX211:AX213"/>
    <mergeCell ref="AY211:AY213"/>
    <mergeCell ref="AZ211:AZ213"/>
    <mergeCell ref="BA211:BA213"/>
    <mergeCell ref="BB211:BB213"/>
    <mergeCell ref="AS214:AS215"/>
    <mergeCell ref="AT214:AT215"/>
    <mergeCell ref="AU214:AU215"/>
    <mergeCell ref="AV214:AV215"/>
    <mergeCell ref="AW214:AW215"/>
    <mergeCell ref="AX214:AX215"/>
    <mergeCell ref="AY214:AY215"/>
    <mergeCell ref="AZ214:AZ215"/>
    <mergeCell ref="BA214:BA215"/>
    <mergeCell ref="BB214:BB215"/>
    <mergeCell ref="AS49:AS51"/>
    <mergeCell ref="AT49:AT51"/>
    <mergeCell ref="AU49:AU51"/>
    <mergeCell ref="AV49:AV51"/>
    <mergeCell ref="AW49:AW51"/>
    <mergeCell ref="AX49:AX51"/>
    <mergeCell ref="AY49:AY51"/>
    <mergeCell ref="AZ49:AZ51"/>
    <mergeCell ref="BA49:BA51"/>
    <mergeCell ref="BB49:BB51"/>
    <mergeCell ref="AS52:AS54"/>
    <mergeCell ref="AT52:AT54"/>
    <mergeCell ref="AU52:AU54"/>
    <mergeCell ref="AV52:AV54"/>
    <mergeCell ref="AW52:AW54"/>
    <mergeCell ref="AX52:AX54"/>
    <mergeCell ref="AY52:AY54"/>
    <mergeCell ref="AZ52:AZ54"/>
    <mergeCell ref="BA52:BA54"/>
    <mergeCell ref="BB52:BB54"/>
    <mergeCell ref="AX55:AX59"/>
    <mergeCell ref="BA55:BA59"/>
    <mergeCell ref="BB55:BB59"/>
    <mergeCell ref="AV205:AV207"/>
    <mergeCell ref="AS200:AS201"/>
    <mergeCell ref="AY55:AY59"/>
    <mergeCell ref="AZ55:AZ59"/>
    <mergeCell ref="AS60:AS63"/>
    <mergeCell ref="AT60:AT63"/>
    <mergeCell ref="AU60:AU63"/>
    <mergeCell ref="AV60:AV63"/>
    <mergeCell ref="AW60:AW63"/>
    <mergeCell ref="AX60:AX63"/>
    <mergeCell ref="AY60:AY63"/>
    <mergeCell ref="AZ60:AZ63"/>
    <mergeCell ref="BA60:BA63"/>
    <mergeCell ref="BB60:BB63"/>
    <mergeCell ref="AS64:AS65"/>
    <mergeCell ref="AT64:AT65"/>
    <mergeCell ref="AU64:AU65"/>
    <mergeCell ref="AV64:AV65"/>
    <mergeCell ref="AW64:AW65"/>
    <mergeCell ref="AX64:AX65"/>
    <mergeCell ref="AY64:AY65"/>
    <mergeCell ref="AZ64:AZ65"/>
    <mergeCell ref="BA64:BA65"/>
    <mergeCell ref="BB64:BB65"/>
    <mergeCell ref="AW200:AW201"/>
    <mergeCell ref="AX200:AX201"/>
    <mergeCell ref="AY200:AY201"/>
    <mergeCell ref="AZ200:AZ201"/>
    <mergeCell ref="BA200:BA201"/>
    <mergeCell ref="BA84:BA86"/>
    <mergeCell ref="BB84:BB86"/>
    <mergeCell ref="AS72:AS74"/>
    <mergeCell ref="AT72:AT74"/>
    <mergeCell ref="AU72:AU74"/>
    <mergeCell ref="AV72:AV74"/>
    <mergeCell ref="AW72:AW74"/>
    <mergeCell ref="AX72:AX74"/>
    <mergeCell ref="AY72:AY74"/>
    <mergeCell ref="AZ72:AZ74"/>
    <mergeCell ref="BA72:BA74"/>
    <mergeCell ref="BB72:BB74"/>
    <mergeCell ref="AS75:AS80"/>
    <mergeCell ref="AT75:AT80"/>
    <mergeCell ref="AU75:AU80"/>
    <mergeCell ref="AV75:AV80"/>
    <mergeCell ref="AW75:AW80"/>
    <mergeCell ref="AX75:AX80"/>
    <mergeCell ref="AY75:AY80"/>
    <mergeCell ref="AZ75:AZ80"/>
    <mergeCell ref="BA75:BA80"/>
    <mergeCell ref="BB75:BB80"/>
    <mergeCell ref="AS87:AS89"/>
    <mergeCell ref="AT87:AT89"/>
    <mergeCell ref="AU87:AU89"/>
    <mergeCell ref="AV87:AV89"/>
    <mergeCell ref="AW87:AW89"/>
    <mergeCell ref="AX87:AX89"/>
    <mergeCell ref="AY87:AY89"/>
    <mergeCell ref="AZ87:AZ89"/>
    <mergeCell ref="BA87:BA89"/>
    <mergeCell ref="BB87:BB89"/>
    <mergeCell ref="AS90:AS92"/>
    <mergeCell ref="AT90:AT92"/>
    <mergeCell ref="AU90:AU92"/>
    <mergeCell ref="AV90:AV92"/>
    <mergeCell ref="AW90:AW92"/>
    <mergeCell ref="AS81:AS83"/>
    <mergeCell ref="AT81:AT83"/>
    <mergeCell ref="AU81:AU83"/>
    <mergeCell ref="AV81:AV83"/>
    <mergeCell ref="AW81:AW83"/>
    <mergeCell ref="AX81:AX83"/>
    <mergeCell ref="AY81:AY83"/>
    <mergeCell ref="AZ81:AZ83"/>
    <mergeCell ref="BA81:BA83"/>
    <mergeCell ref="BB81:BB83"/>
    <mergeCell ref="AS84:AS86"/>
    <mergeCell ref="AT84:AT86"/>
    <mergeCell ref="AU84:AU86"/>
    <mergeCell ref="AV84:AV86"/>
    <mergeCell ref="AX84:AX86"/>
    <mergeCell ref="AY84:AY86"/>
    <mergeCell ref="AZ84:AZ86"/>
    <mergeCell ref="AS100:AS105"/>
    <mergeCell ref="AT100:AT105"/>
    <mergeCell ref="AU100:AU105"/>
    <mergeCell ref="AV100:AV105"/>
    <mergeCell ref="AW100:AW105"/>
    <mergeCell ref="AX100:AX105"/>
    <mergeCell ref="AY100:AY105"/>
    <mergeCell ref="AZ100:AZ105"/>
    <mergeCell ref="BA100:BA105"/>
    <mergeCell ref="BB100:BB105"/>
    <mergeCell ref="AS106:AS107"/>
    <mergeCell ref="AT106:AT107"/>
    <mergeCell ref="AU106:AU107"/>
    <mergeCell ref="AV106:AV107"/>
    <mergeCell ref="AW106:AW107"/>
    <mergeCell ref="AX106:AX107"/>
    <mergeCell ref="AY106:AY107"/>
    <mergeCell ref="AZ106:AZ107"/>
    <mergeCell ref="BA106:BA107"/>
    <mergeCell ref="BB106:BB107"/>
    <mergeCell ref="AV93:AV95"/>
    <mergeCell ref="AS112:AS114"/>
    <mergeCell ref="AT112:AT114"/>
    <mergeCell ref="AU112:AU114"/>
    <mergeCell ref="AV112:AV114"/>
    <mergeCell ref="AW112:AW114"/>
    <mergeCell ref="AX112:AX114"/>
    <mergeCell ref="AY112:AY114"/>
    <mergeCell ref="AZ112:AZ114"/>
    <mergeCell ref="BA112:BA114"/>
    <mergeCell ref="BB112:BB114"/>
    <mergeCell ref="AS115:AS117"/>
    <mergeCell ref="AT115:AT117"/>
    <mergeCell ref="AU115:AU117"/>
    <mergeCell ref="AV115:AV117"/>
    <mergeCell ref="AW115:AW117"/>
    <mergeCell ref="AX115:AX117"/>
    <mergeCell ref="AY115:AY117"/>
    <mergeCell ref="AZ115:AZ117"/>
    <mergeCell ref="BA115:BA117"/>
    <mergeCell ref="BB115:BB117"/>
    <mergeCell ref="AX96:AX97"/>
    <mergeCell ref="AY96:AY97"/>
    <mergeCell ref="AZ96:AZ97"/>
    <mergeCell ref="BA96:BA97"/>
    <mergeCell ref="BB96:BB97"/>
    <mergeCell ref="AS98:AS99"/>
    <mergeCell ref="AT98:AT99"/>
    <mergeCell ref="AU98:AU99"/>
    <mergeCell ref="AV98:AV99"/>
    <mergeCell ref="AW98:AW99"/>
    <mergeCell ref="AX98:AX99"/>
    <mergeCell ref="AY98:AY99"/>
    <mergeCell ref="AZ98:AZ99"/>
    <mergeCell ref="BA98:BA99"/>
    <mergeCell ref="BB98:BB99"/>
    <mergeCell ref="AW108:AW111"/>
    <mergeCell ref="AX108:AX111"/>
    <mergeCell ref="AY108:AY111"/>
    <mergeCell ref="AZ108:AZ111"/>
    <mergeCell ref="BA108:BA111"/>
    <mergeCell ref="BB108:BB111"/>
    <mergeCell ref="AS108:AS111"/>
    <mergeCell ref="AT108:AT111"/>
    <mergeCell ref="AU108:AU111"/>
    <mergeCell ref="AV108:AV111"/>
    <mergeCell ref="AS15:AS16"/>
    <mergeCell ref="AT15:AT16"/>
    <mergeCell ref="AU15:AU16"/>
    <mergeCell ref="AS41:AS42"/>
    <mergeCell ref="AS43:AS44"/>
    <mergeCell ref="AT43:AT44"/>
    <mergeCell ref="AU43:AU44"/>
    <mergeCell ref="AU41:AU42"/>
    <mergeCell ref="AT41:AT42"/>
    <mergeCell ref="AS24:AS40"/>
    <mergeCell ref="AT24:AT40"/>
    <mergeCell ref="AU24:AU40"/>
    <mergeCell ref="AS96:AS97"/>
    <mergeCell ref="AT96:AT97"/>
    <mergeCell ref="AU96:AU97"/>
    <mergeCell ref="AV96:AV97"/>
    <mergeCell ref="AW96:AW97"/>
    <mergeCell ref="AW84:AW86"/>
    <mergeCell ref="AW66:AW71"/>
    <mergeCell ref="AW32:AW40"/>
    <mergeCell ref="AX32:AX40"/>
    <mergeCell ref="AY32:AY40"/>
    <mergeCell ref="AZ32:AZ40"/>
    <mergeCell ref="BA32:BA40"/>
    <mergeCell ref="BB32:BB40"/>
    <mergeCell ref="AS45:AS46"/>
    <mergeCell ref="AT45:AT46"/>
    <mergeCell ref="AU45:AU46"/>
    <mergeCell ref="AV45:AV46"/>
    <mergeCell ref="AW45:AW46"/>
    <mergeCell ref="AX45:AX46"/>
    <mergeCell ref="AY45:AY46"/>
    <mergeCell ref="AZ45:AZ46"/>
    <mergeCell ref="BA45:BA46"/>
    <mergeCell ref="BB45:BB46"/>
    <mergeCell ref="AV32:AV40"/>
    <mergeCell ref="AX66:AX71"/>
    <mergeCell ref="AY66:AY71"/>
    <mergeCell ref="AZ66:AZ71"/>
    <mergeCell ref="BA66:BA71"/>
    <mergeCell ref="BB66:BB71"/>
    <mergeCell ref="AS66:AS71"/>
    <mergeCell ref="AT66:AT71"/>
    <mergeCell ref="AU66:AU71"/>
    <mergeCell ref="AV66:AV71"/>
    <mergeCell ref="AS55:AS59"/>
    <mergeCell ref="AT55:AT59"/>
    <mergeCell ref="AU55:AU59"/>
    <mergeCell ref="AV55:AV59"/>
    <mergeCell ref="AW55:AW59"/>
    <mergeCell ref="BB17:BB20"/>
    <mergeCell ref="BB21:BB23"/>
    <mergeCell ref="AY17:AY20"/>
    <mergeCell ref="AY21:AY23"/>
    <mergeCell ref="AS17:AS23"/>
    <mergeCell ref="AT17:AT23"/>
    <mergeCell ref="AU17:AU23"/>
    <mergeCell ref="AV17:AV20"/>
    <mergeCell ref="AW17:AW20"/>
    <mergeCell ref="AX17:AX20"/>
    <mergeCell ref="AV21:AV23"/>
    <mergeCell ref="AW21:AW23"/>
    <mergeCell ref="AX21:AX23"/>
    <mergeCell ref="AV24:AV31"/>
    <mergeCell ref="AS7:AS8"/>
    <mergeCell ref="AT7:AT8"/>
    <mergeCell ref="AU7:AU8"/>
    <mergeCell ref="AV7:AV8"/>
    <mergeCell ref="AW7:AW8"/>
    <mergeCell ref="AX7:AX8"/>
    <mergeCell ref="AY7:AY8"/>
    <mergeCell ref="AZ7:AZ8"/>
    <mergeCell ref="BA7:BA8"/>
    <mergeCell ref="BB7:BB8"/>
    <mergeCell ref="AT9:AT10"/>
    <mergeCell ref="AU9:AU10"/>
    <mergeCell ref="AY9:AY10"/>
    <mergeCell ref="BB9:BB10"/>
    <mergeCell ref="AS11:AS12"/>
    <mergeCell ref="AT11:AT12"/>
    <mergeCell ref="AU11:AU12"/>
    <mergeCell ref="AV11:AV12"/>
    <mergeCell ref="AW11:AW12"/>
    <mergeCell ref="AX11:AX12"/>
    <mergeCell ref="AY11:AY12"/>
    <mergeCell ref="AZ11:AZ12"/>
    <mergeCell ref="BA11:BA12"/>
    <mergeCell ref="BB11:BB12"/>
    <mergeCell ref="AS9:AS10"/>
    <mergeCell ref="AT118:AT119"/>
    <mergeCell ref="AU118:AU119"/>
    <mergeCell ref="AV118:AV119"/>
    <mergeCell ref="AW118:AW119"/>
    <mergeCell ref="AX118:AX119"/>
    <mergeCell ref="AY118:AY119"/>
    <mergeCell ref="AZ118:AZ119"/>
    <mergeCell ref="BA118:BA119"/>
    <mergeCell ref="BB118:BB119"/>
    <mergeCell ref="AS47:AS48"/>
    <mergeCell ref="AT47:AT48"/>
    <mergeCell ref="AU47:AU48"/>
    <mergeCell ref="AV47:AV48"/>
    <mergeCell ref="AW47:AW48"/>
    <mergeCell ref="AX47:AX48"/>
    <mergeCell ref="AY47:AY48"/>
    <mergeCell ref="AZ47:AZ48"/>
    <mergeCell ref="BA47:BA48"/>
    <mergeCell ref="BB47:BB48"/>
    <mergeCell ref="AW24:AW31"/>
    <mergeCell ref="AX24:AX31"/>
    <mergeCell ref="AY24:AY31"/>
    <mergeCell ref="AZ24:AZ31"/>
    <mergeCell ref="BA24:BA31"/>
    <mergeCell ref="BB24:BB31"/>
    <mergeCell ref="AS120:AS122"/>
    <mergeCell ref="AT120:AT122"/>
    <mergeCell ref="AU120:AU122"/>
    <mergeCell ref="AV120:AV122"/>
    <mergeCell ref="AW120:AW122"/>
    <mergeCell ref="AX120:AX122"/>
    <mergeCell ref="AY120:AY122"/>
    <mergeCell ref="AZ120:AZ122"/>
    <mergeCell ref="BA120:BA122"/>
    <mergeCell ref="BB120:BB122"/>
    <mergeCell ref="AU123:AU124"/>
    <mergeCell ref="AV123:AV124"/>
    <mergeCell ref="AW123:AW124"/>
    <mergeCell ref="AX123:AX124"/>
    <mergeCell ref="AY123:AY124"/>
    <mergeCell ref="AZ123:AZ124"/>
    <mergeCell ref="BA123:BA124"/>
    <mergeCell ref="BB123:BB124"/>
    <mergeCell ref="BB125:BB126"/>
    <mergeCell ref="AU127:AU129"/>
    <mergeCell ref="AV127:AV129"/>
    <mergeCell ref="AW127:AW129"/>
    <mergeCell ref="AX127:AX129"/>
    <mergeCell ref="AY127:AY129"/>
    <mergeCell ref="AZ127:AZ129"/>
    <mergeCell ref="BA127:BA129"/>
    <mergeCell ref="BB127:BB129"/>
    <mergeCell ref="AS130:AS131"/>
    <mergeCell ref="AT130:AT131"/>
    <mergeCell ref="AU130:AU131"/>
    <mergeCell ref="AV130:AV131"/>
    <mergeCell ref="AW130:AW131"/>
    <mergeCell ref="AX130:AX131"/>
    <mergeCell ref="AY130:AY131"/>
    <mergeCell ref="AZ130:AZ131"/>
    <mergeCell ref="BA130:BA131"/>
    <mergeCell ref="BB130:BB131"/>
    <mergeCell ref="AS125:AS126"/>
    <mergeCell ref="AT125:AT126"/>
    <mergeCell ref="AU125:AU126"/>
    <mergeCell ref="AV125:AV126"/>
    <mergeCell ref="AW125:AW126"/>
    <mergeCell ref="AX125:AX126"/>
    <mergeCell ref="AY125:AY126"/>
    <mergeCell ref="AZ125:AZ126"/>
    <mergeCell ref="BA125:BA126"/>
    <mergeCell ref="AU132:AU134"/>
    <mergeCell ref="AV132:AV134"/>
    <mergeCell ref="AW132:AW134"/>
    <mergeCell ref="AX132:AX134"/>
    <mergeCell ref="AY132:AY134"/>
    <mergeCell ref="AZ132:AZ134"/>
    <mergeCell ref="BA132:BA134"/>
    <mergeCell ref="BB132:BB134"/>
    <mergeCell ref="AS135:AS139"/>
    <mergeCell ref="AT135:AT139"/>
    <mergeCell ref="AU135:AU139"/>
    <mergeCell ref="AV135:AV139"/>
    <mergeCell ref="AW135:AW139"/>
    <mergeCell ref="AX135:AX139"/>
    <mergeCell ref="AY135:AY139"/>
    <mergeCell ref="AZ135:AZ139"/>
    <mergeCell ref="BA135:BA139"/>
    <mergeCell ref="BB135:BB139"/>
    <mergeCell ref="BB140:BB142"/>
    <mergeCell ref="AS143:AS146"/>
    <mergeCell ref="AT143:AT146"/>
    <mergeCell ref="AU143:AU146"/>
    <mergeCell ref="AV143:AV146"/>
    <mergeCell ref="AW143:AW146"/>
    <mergeCell ref="AX143:AX146"/>
    <mergeCell ref="AY143:AY146"/>
    <mergeCell ref="AZ143:AZ146"/>
    <mergeCell ref="BA143:BA146"/>
    <mergeCell ref="BB143:BB146"/>
    <mergeCell ref="AU147:AU149"/>
    <mergeCell ref="AV147:AV149"/>
    <mergeCell ref="AW147:AW149"/>
    <mergeCell ref="AX147:AX149"/>
    <mergeCell ref="AY147:AY149"/>
    <mergeCell ref="AZ147:AZ149"/>
    <mergeCell ref="BA147:BA149"/>
    <mergeCell ref="BB147:BB149"/>
    <mergeCell ref="AU140:AU142"/>
    <mergeCell ref="AV140:AV142"/>
    <mergeCell ref="AW140:AW142"/>
    <mergeCell ref="AX140:AX142"/>
    <mergeCell ref="AY140:AY142"/>
    <mergeCell ref="AZ140:AZ142"/>
    <mergeCell ref="BA140:BA142"/>
    <mergeCell ref="AS150:AS152"/>
    <mergeCell ref="AT150:AT152"/>
    <mergeCell ref="AU150:AU152"/>
    <mergeCell ref="AV150:AV152"/>
    <mergeCell ref="AW150:AW152"/>
    <mergeCell ref="AX150:AX152"/>
    <mergeCell ref="AY150:AY152"/>
    <mergeCell ref="AZ150:AZ152"/>
    <mergeCell ref="BA150:BA152"/>
    <mergeCell ref="BB150:BB152"/>
    <mergeCell ref="AU153:AU156"/>
    <mergeCell ref="AV153:AV156"/>
    <mergeCell ref="AW153:AW156"/>
    <mergeCell ref="AX153:AX156"/>
    <mergeCell ref="AY153:AY156"/>
    <mergeCell ref="AZ153:AZ156"/>
    <mergeCell ref="BA153:BA156"/>
    <mergeCell ref="BB153:BB156"/>
    <mergeCell ref="AS433:AS435"/>
    <mergeCell ref="AT433:AT435"/>
    <mergeCell ref="AU433:AU435"/>
    <mergeCell ref="AV433:AV435"/>
    <mergeCell ref="AW433:AW435"/>
    <mergeCell ref="AX433:AX435"/>
    <mergeCell ref="AY433:AY435"/>
    <mergeCell ref="AZ433:AZ435"/>
    <mergeCell ref="BA433:BA435"/>
    <mergeCell ref="BB433:BB435"/>
    <mergeCell ref="AS157:AS159"/>
    <mergeCell ref="AT157:AT159"/>
    <mergeCell ref="AU157:AU159"/>
    <mergeCell ref="AV157:AV159"/>
    <mergeCell ref="AW157:AW159"/>
    <mergeCell ref="AX157:AX159"/>
    <mergeCell ref="AY157:AY159"/>
    <mergeCell ref="AZ157:AZ159"/>
    <mergeCell ref="BA157:BA159"/>
    <mergeCell ref="BB157:BB159"/>
    <mergeCell ref="AS160:AS161"/>
    <mergeCell ref="AT160:AT161"/>
    <mergeCell ref="AU160:AU161"/>
    <mergeCell ref="AV160:AV161"/>
    <mergeCell ref="AS225:AS227"/>
    <mergeCell ref="AT225:AT227"/>
    <mergeCell ref="AU225:AU227"/>
    <mergeCell ref="AV225:AV227"/>
    <mergeCell ref="AW225:AW227"/>
    <mergeCell ref="AX225:AX227"/>
    <mergeCell ref="AY225:AY227"/>
    <mergeCell ref="AZ225:AZ227"/>
    <mergeCell ref="AU445:AU447"/>
    <mergeCell ref="AV445:AV447"/>
    <mergeCell ref="AW445:AW447"/>
    <mergeCell ref="AX445:AX447"/>
    <mergeCell ref="AY445:AY447"/>
    <mergeCell ref="AZ445:AZ447"/>
    <mergeCell ref="BA445:BA447"/>
    <mergeCell ref="BB445:BB447"/>
    <mergeCell ref="AU436:AU438"/>
    <mergeCell ref="AV436:AV438"/>
    <mergeCell ref="AW436:AW438"/>
    <mergeCell ref="AX436:AX438"/>
    <mergeCell ref="AY436:AY438"/>
    <mergeCell ref="AZ436:AZ438"/>
    <mergeCell ref="BA436:BA438"/>
    <mergeCell ref="BB436:BB438"/>
    <mergeCell ref="AS439:AS444"/>
    <mergeCell ref="AT439:AT444"/>
    <mergeCell ref="AU439:AU444"/>
    <mergeCell ref="AV439:AV444"/>
    <mergeCell ref="AW439:AW444"/>
    <mergeCell ref="AX439:AX444"/>
    <mergeCell ref="AY439:AY444"/>
    <mergeCell ref="AZ439:AZ444"/>
    <mergeCell ref="BA439:BA444"/>
    <mergeCell ref="BB439:BB444"/>
    <mergeCell ref="AS436:AS438"/>
    <mergeCell ref="AT436:AT438"/>
    <mergeCell ref="AU448:AU452"/>
    <mergeCell ref="AV448:AV452"/>
    <mergeCell ref="AW448:AW452"/>
    <mergeCell ref="AX448:AX452"/>
    <mergeCell ref="AY448:AY452"/>
    <mergeCell ref="AZ448:AZ452"/>
    <mergeCell ref="BA448:BA452"/>
    <mergeCell ref="BB448:BB452"/>
    <mergeCell ref="AS453:AS456"/>
    <mergeCell ref="AT453:AT456"/>
    <mergeCell ref="AU453:AU456"/>
    <mergeCell ref="AV453:AV456"/>
    <mergeCell ref="AW453:AW456"/>
    <mergeCell ref="AX453:AX456"/>
    <mergeCell ref="AY453:AY456"/>
    <mergeCell ref="AZ453:AZ456"/>
    <mergeCell ref="BA453:BA456"/>
    <mergeCell ref="BB453:BB456"/>
    <mergeCell ref="B5:C5"/>
    <mergeCell ref="B6:C6"/>
    <mergeCell ref="C7:C8"/>
    <mergeCell ref="C9:C10"/>
    <mergeCell ref="C11:C12"/>
    <mergeCell ref="C13:C14"/>
    <mergeCell ref="C15:C16"/>
    <mergeCell ref="C17:C23"/>
    <mergeCell ref="C24:C40"/>
    <mergeCell ref="C41:C42"/>
    <mergeCell ref="C43:C44"/>
    <mergeCell ref="C45:C46"/>
    <mergeCell ref="C47:C48"/>
    <mergeCell ref="C49:C51"/>
    <mergeCell ref="AS448:AS452"/>
    <mergeCell ref="AT448:AT452"/>
    <mergeCell ref="AS445:AS447"/>
    <mergeCell ref="AT445:AT447"/>
    <mergeCell ref="AS153:AS156"/>
    <mergeCell ref="AT153:AT156"/>
    <mergeCell ref="AS147:AS149"/>
    <mergeCell ref="AT147:AT149"/>
    <mergeCell ref="AS140:AS142"/>
    <mergeCell ref="AT140:AT142"/>
    <mergeCell ref="AS132:AS134"/>
    <mergeCell ref="AT132:AT134"/>
    <mergeCell ref="AS127:AS129"/>
    <mergeCell ref="AT127:AT129"/>
    <mergeCell ref="AS123:AS124"/>
    <mergeCell ref="AT123:AT124"/>
    <mergeCell ref="AS118:AS119"/>
    <mergeCell ref="C52:C54"/>
    <mergeCell ref="C55:C59"/>
    <mergeCell ref="C60:C63"/>
    <mergeCell ref="C64:C65"/>
    <mergeCell ref="C66:C71"/>
    <mergeCell ref="C72:C74"/>
    <mergeCell ref="C75:C80"/>
    <mergeCell ref="C81:C83"/>
    <mergeCell ref="C84:C86"/>
    <mergeCell ref="C87:C89"/>
    <mergeCell ref="C90:C92"/>
    <mergeCell ref="C93:C95"/>
    <mergeCell ref="C96:C97"/>
    <mergeCell ref="C98:C99"/>
    <mergeCell ref="C100:C105"/>
    <mergeCell ref="C106:C107"/>
    <mergeCell ref="C108:C111"/>
    <mergeCell ref="C112:C114"/>
    <mergeCell ref="C115:C117"/>
    <mergeCell ref="C118:C119"/>
    <mergeCell ref="C120:C122"/>
    <mergeCell ref="C123:C124"/>
    <mergeCell ref="C125:C126"/>
    <mergeCell ref="C127:C129"/>
    <mergeCell ref="C130:C131"/>
    <mergeCell ref="C132:C134"/>
    <mergeCell ref="C135:C139"/>
    <mergeCell ref="C140:C142"/>
    <mergeCell ref="C143:C146"/>
    <mergeCell ref="C147:C149"/>
    <mergeCell ref="C150:C152"/>
    <mergeCell ref="C153:C156"/>
    <mergeCell ref="C157:C159"/>
    <mergeCell ref="C160:C161"/>
    <mergeCell ref="C162:C165"/>
    <mergeCell ref="C166:C169"/>
    <mergeCell ref="C170:C173"/>
    <mergeCell ref="C174:C175"/>
    <mergeCell ref="C176:C178"/>
    <mergeCell ref="C179:C181"/>
    <mergeCell ref="C182:C185"/>
    <mergeCell ref="C186:C188"/>
    <mergeCell ref="C189:C192"/>
    <mergeCell ref="C193:C194"/>
    <mergeCell ref="C195:C197"/>
    <mergeCell ref="C198:C199"/>
    <mergeCell ref="C200:C201"/>
    <mergeCell ref="C202:C204"/>
    <mergeCell ref="C205:C207"/>
    <mergeCell ref="C208:C210"/>
    <mergeCell ref="C211:C213"/>
    <mergeCell ref="C214:C215"/>
    <mergeCell ref="C216:C218"/>
    <mergeCell ref="C219:C221"/>
    <mergeCell ref="C222:C224"/>
    <mergeCell ref="C225:C227"/>
    <mergeCell ref="C228:C230"/>
    <mergeCell ref="C231:C233"/>
    <mergeCell ref="C234:C235"/>
    <mergeCell ref="C236:C237"/>
    <mergeCell ref="C238:C239"/>
    <mergeCell ref="C240:C241"/>
    <mergeCell ref="C242:C243"/>
    <mergeCell ref="C244:C245"/>
    <mergeCell ref="C246:C252"/>
    <mergeCell ref="C253:C256"/>
    <mergeCell ref="C257:C260"/>
    <mergeCell ref="C261:C267"/>
    <mergeCell ref="C377:C378"/>
    <mergeCell ref="C379:C381"/>
    <mergeCell ref="C268:C270"/>
    <mergeCell ref="C271:C275"/>
    <mergeCell ref="C276:C279"/>
    <mergeCell ref="C280:C281"/>
    <mergeCell ref="C282:C284"/>
    <mergeCell ref="C285:C288"/>
    <mergeCell ref="C289:C290"/>
    <mergeCell ref="C291:C294"/>
    <mergeCell ref="C295:C296"/>
    <mergeCell ref="C297:C298"/>
    <mergeCell ref="C299:C301"/>
    <mergeCell ref="C302:C303"/>
    <mergeCell ref="C304:C306"/>
    <mergeCell ref="C307:C308"/>
    <mergeCell ref="C309:C310"/>
    <mergeCell ref="C311:C312"/>
    <mergeCell ref="C314:C317"/>
    <mergeCell ref="C439:C444"/>
    <mergeCell ref="C445:C447"/>
    <mergeCell ref="C448:C452"/>
    <mergeCell ref="C453:C456"/>
    <mergeCell ref="C457:C458"/>
    <mergeCell ref="C382:C384"/>
    <mergeCell ref="C385:C386"/>
    <mergeCell ref="C387:C389"/>
    <mergeCell ref="C390:C392"/>
    <mergeCell ref="C393:C395"/>
    <mergeCell ref="C396:C398"/>
    <mergeCell ref="C399:C401"/>
    <mergeCell ref="C402:C404"/>
    <mergeCell ref="C405:C409"/>
    <mergeCell ref="C410:C411"/>
    <mergeCell ref="C413:C415"/>
    <mergeCell ref="C416:C420"/>
    <mergeCell ref="C421:C423"/>
    <mergeCell ref="C424:C425"/>
    <mergeCell ref="C427:C428"/>
    <mergeCell ref="C429:C432"/>
    <mergeCell ref="C433:C435"/>
    <mergeCell ref="BG246:BG247"/>
    <mergeCell ref="BH246:BH247"/>
    <mergeCell ref="BI246:BI247"/>
    <mergeCell ref="BJ246:BJ247"/>
    <mergeCell ref="BK246:BK247"/>
    <mergeCell ref="BL246:BL247"/>
    <mergeCell ref="BQ246:BQ247"/>
    <mergeCell ref="BR246:BR247"/>
    <mergeCell ref="BS246:BS247"/>
    <mergeCell ref="BT246:BT247"/>
    <mergeCell ref="BU246:BU247"/>
    <mergeCell ref="BV246:BV247"/>
    <mergeCell ref="BW246:BW247"/>
    <mergeCell ref="BX246:BX247"/>
    <mergeCell ref="BY246:BY247"/>
    <mergeCell ref="BE247:BE252"/>
    <mergeCell ref="C436:C438"/>
    <mergeCell ref="C318:C320"/>
    <mergeCell ref="C321:C323"/>
    <mergeCell ref="C324:C326"/>
    <mergeCell ref="C327:C328"/>
    <mergeCell ref="C329:C330"/>
    <mergeCell ref="C331:C332"/>
    <mergeCell ref="C333:C338"/>
    <mergeCell ref="C339:C345"/>
    <mergeCell ref="C346:C350"/>
    <mergeCell ref="C351:C352"/>
    <mergeCell ref="C353:C360"/>
    <mergeCell ref="C363:C367"/>
    <mergeCell ref="C368:C372"/>
    <mergeCell ref="C373:C374"/>
    <mergeCell ref="C375:C376"/>
  </mergeCells>
  <conditionalFormatting sqref="L361">
    <cfRule type="cellIs" dxfId="186" priority="725" operator="equal">
      <formula>"Otro"</formula>
    </cfRule>
  </conditionalFormatting>
  <conditionalFormatting sqref="L362:L376">
    <cfRule type="cellIs" dxfId="185" priority="728" operator="equal">
      <formula>"Otro"</formula>
    </cfRule>
  </conditionalFormatting>
  <conditionalFormatting sqref="L363:L376">
    <cfRule type="cellIs" dxfId="184" priority="729" operator="equal">
      <formula>"Otro"</formula>
    </cfRule>
  </conditionalFormatting>
  <conditionalFormatting sqref="L363:L376">
    <cfRule type="cellIs" dxfId="183" priority="730" operator="equal">
      <formula>"Otro"</formula>
    </cfRule>
  </conditionalFormatting>
  <conditionalFormatting sqref="AP7:AP100 AP106:AP108 AP112:AP125 AP127:AP135 AP147:AP153 AP157:AP162 AP174:AP182 AP166 AP170 AP140:AP143 AP186:AP189 AP193:AP246 AP253 AP257 AP261 AP268:AP271 AP276 AP280:AP285 AP289:AP291 AP295:AP314 AP318:AP333 AP351:AP353 AP346 AP339 AP361:AP363 AP368 AP373:AP405 AP410:AP416 AP421:AP429 AP433:AP439 AP445:AP448 AP453 AP457:AP458">
    <cfRule type="beginsWith" dxfId="182" priority="4" operator="beginsWith" text="T">
      <formula>LEFT(AP7,LEN("T"))="T"</formula>
    </cfRule>
    <cfRule type="containsText" dxfId="181" priority="5" operator="containsText" text="Sin iniciar">
      <formula>NOT(ISERROR(SEARCH("Sin iniciar",AP7)))</formula>
    </cfRule>
    <cfRule type="containsText" dxfId="180" priority="6" operator="containsText" text="En gestión">
      <formula>NOT(ISERROR(SEARCH("En gestión",AP7)))</formula>
    </cfRule>
  </conditionalFormatting>
  <conditionalFormatting sqref="AK7:AK458">
    <cfRule type="cellIs" dxfId="179" priority="1" operator="between">
      <formula>1</formula>
      <formula>1.2</formula>
    </cfRule>
    <cfRule type="cellIs" dxfId="178" priority="2" operator="between">
      <formula>0.02</formula>
      <formula>0.99</formula>
    </cfRule>
    <cfRule type="cellIs" dxfId="177" priority="3" operator="equal">
      <formula>0</formula>
    </cfRule>
  </conditionalFormatting>
  <dataValidations disablePrompts="1" count="4">
    <dataValidation type="list" allowBlank="1" showInputMessage="1" showErrorMessage="1" sqref="E49:E95 H49:L95 K120:L122" xr:uid="{00000000-0002-0000-0000-000000000000}">
      <formula1>#REF!</formula1>
    </dataValidation>
    <dataValidation type="list" allowBlank="1" showInputMessage="1" showErrorMessage="1" sqref="AZ257 AZ307:AZ308 AZ304 AZ302 AZ299 AZ297 AZ295 AZ293 AZ291 AZ285 AZ280 AZ276 AZ273 AZ268 AZ270:AZ271" xr:uid="{00000000-0002-0000-0000-000001000000}">
      <formula1>INDIRECT($F257)</formula1>
    </dataValidation>
    <dataValidation type="list" allowBlank="1" showInputMessage="1" showErrorMessage="1" sqref="AZ157 AZ160" xr:uid="{00000000-0002-0000-0000-000002000000}">
      <formula1>INDIRECT($I157)</formula1>
    </dataValidation>
    <dataValidation allowBlank="1" showInputMessage="1" showErrorMessage="1" promptTitle="ATENCIÓN" prompt="ESCRIBA SOLO UN CONTROL POR CELDA. Puede indicar hasta 2 controles por cada vulnerabilidad (debilidad, falla o causa)" sqref="BO246:BO247" xr:uid="{00000000-0002-0000-0000-000003000000}"/>
  </dataValidations>
  <hyperlinks>
    <hyperlink ref="AA79" r:id="rId1" xr:uid="{00000000-0004-0000-0000-000000000000}"/>
    <hyperlink ref="AA77" r:id="rId2" xr:uid="{00000000-0004-0000-0000-000001000000}"/>
    <hyperlink ref="AA78" r:id="rId3" xr:uid="{00000000-0004-0000-0000-000002000000}"/>
    <hyperlink ref="AA161" r:id="rId4" xr:uid="{00000000-0004-0000-0000-000003000000}"/>
    <hyperlink ref="AA228" r:id="rId5" xr:uid="{00000000-0004-0000-0000-000004000000}"/>
    <hyperlink ref="AA236" r:id="rId6" xr:uid="{00000000-0004-0000-0000-000005000000}"/>
    <hyperlink ref="AA331" r:id="rId7" xr:uid="{00000000-0004-0000-0000-000006000000}"/>
    <hyperlink ref="AA250" r:id="rId8" xr:uid="{00000000-0004-0000-0000-000007000000}"/>
    <hyperlink ref="AA251" r:id="rId9" xr:uid="{00000000-0004-0000-0000-000008000000}"/>
    <hyperlink ref="AA246" r:id="rId10" xr:uid="{00000000-0004-0000-0000-000009000000}"/>
    <hyperlink ref="AD26" r:id="rId11" xr:uid="{00000000-0004-0000-0000-00000A000000}"/>
    <hyperlink ref="AD28" r:id="rId12" xr:uid="{00000000-0004-0000-0000-00000B000000}"/>
    <hyperlink ref="AD79" r:id="rId13" xr:uid="{00000000-0004-0000-0000-00000C000000}"/>
    <hyperlink ref="AD78" r:id="rId14" xr:uid="{00000000-0004-0000-0000-00000D000000}"/>
    <hyperlink ref="AD229" r:id="rId15" xr:uid="{00000000-0004-0000-0000-00000E000000}"/>
    <hyperlink ref="AD234" r:id="rId16" xr:uid="{00000000-0004-0000-0000-00000F000000}"/>
    <hyperlink ref="AD237" r:id="rId17" xr:uid="{00000000-0004-0000-0000-000010000000}"/>
    <hyperlink ref="AD240" r:id="rId18" xr:uid="{00000000-0004-0000-0000-000011000000}"/>
    <hyperlink ref="AD245" r:id="rId19" xr:uid="{00000000-0004-0000-0000-000012000000}"/>
    <hyperlink ref="AD243" r:id="rId20" xr:uid="{00000000-0004-0000-0000-000013000000}"/>
    <hyperlink ref="AD231" r:id="rId21" xr:uid="{00000000-0004-0000-0000-000014000000}"/>
    <hyperlink ref="AD377" r:id="rId22" xr:uid="{00000000-0004-0000-0000-000015000000}"/>
    <hyperlink ref="AG89" r:id="rId23" display="http://isolucionpro.dane.gov.co/Isolucion40Dane/Homes/HomeSistemas.aspx?CodSistemaGestion=112" xr:uid="{00000000-0004-0000-0000-000016000000}"/>
    <hyperlink ref="AG86" r:id="rId24" display="http://isolucionpro.dane.gov.co/Isolucion40Dane/Documentacion/frmArticuloMenu.aspx?DocumentCreationType=_x000a_SIO-040-GUI-001" xr:uid="{00000000-0004-0000-0000-000017000000}"/>
    <hyperlink ref="AG79" r:id="rId25" display="http://isolucionpro.dane.gov.co/Isolucion40Dane/Documentacion/frmEditarArticulo.aspx?CodArticulo=MTAzMDk=" xr:uid="{00000000-0004-0000-0000-000018000000}"/>
    <hyperlink ref="AG232" r:id="rId26" display="\\systema20\Seg_Planes_institucionales\02_DICE\Plan de Acción 2021\PAI_DICE_2\PAI_DICE_2.2\III trimestre" xr:uid="{00000000-0004-0000-0000-000019000000}"/>
    <hyperlink ref="AG234" r:id="rId27" display="\\systema20\Seg_Planes_institucionales\02_DICE\Plan de Acción 2021\PAI_DICE_3\PAI_DICE_3.1\III TRIMESTRE" xr:uid="{00000000-0004-0000-0000-00001A000000}"/>
    <hyperlink ref="AG245" r:id="rId28" display="\\systema20\Seg_Planes_institucionales\02_DICE\Plan de Acción 2021\PAI_DICE_8\PAI_DICE_8.2\III TRIMESTRE" xr:uid="{00000000-0004-0000-0000-00001B000000}"/>
    <hyperlink ref="AG238" r:id="rId29" display="\\systema20\Seg_Planes_institucionales\02_DICE\Plan de Acción 2021\PAI_DICE_5\PAI_DICE_5.1\III TRIMESTRE" xr:uid="{00000000-0004-0000-0000-00001C000000}"/>
    <hyperlink ref="AG329" display="En el siguiente enlace se encuentra la grabación de la reunión:_x000a__x000a_https://nam10.safelinks.protection.outlook.com/?url=https%3A%2F%2Fweb.microsoftstream.com%2Fvideo%2F05b074dd-7193-4124-abcc-80c9ecf436bd&amp;data=04%7C01%7Cmnreyesr%40dane.gov.co%7Cf0230d96c4ae4" xr:uid="{00000000-0004-0000-0000-00001D000000}"/>
    <hyperlink ref="AG353" r:id="rId30" display="https://danegovco-my.sharepoint.com/personal/jaalmanzas_dane_gov_co/_layouts/15/onedrive.aspx?id=%2Fpersonal%2Fjaalmanzas%5Fdane%5Fgov%5Fco%2FDocuments%2FSEGUIMIENTO%20CM%2F%C3%81rbol%20documental%20CM" xr:uid="{00000000-0004-0000-0000-00001E000000}"/>
    <hyperlink ref="AG354" r:id="rId31" display="https://danegovco-my.sharepoint.com/personal/jaalmanzas_dane_gov_co/_layouts/15/onedrive.aspx?id=%2Fpersonal%2Fjaalmanzas%5Fdane%5Fgov%5Fco%2FDocuments%2FSEGUIMIENTO%20CM%2F%C3%81rbol%20documental%20CM" xr:uid="{00000000-0004-0000-0000-00001F000000}"/>
    <hyperlink ref="AG355" r:id="rId32" display="https://danegovco-my.sharepoint.com/personal/jaalmanzas_dane_gov_co/_layouts/15/onedrive.aspx?id=%2Fpersonal%2Fjaalmanzas%5Fdane%5Fgov%5Fco%2FDocuments%2FSEGUIMIENTO%20CM%2F%C3%81rbol%20documental%20CM" xr:uid="{00000000-0004-0000-0000-000020000000}"/>
    <hyperlink ref="AG350" r:id="rId33" display="\\systema78\dcd3\Victimas_Rafael\" xr:uid="{00000000-0004-0000-0000-000021000000}"/>
    <hyperlink ref="AG336" r:id="rId34" display="https://www.dane.gov.co/files/investigaciones/poblacion/informes-estadisticas-sociodemograficas/2021-10-01-caracterizacion-migrantes-y-retornados-desde-venezuela-CNPV.2018.pdf" xr:uid="{00000000-0004-0000-0000-000022000000}"/>
    <hyperlink ref="AG335" r:id="rId35" display="https://www.dane.gov.co/files/investigaciones/poblacion/informes-estadisticas-sociodemograficas/2021-09-24-Registro-Estadistico-Pueblo-Wayuu.pdf" xr:uid="{00000000-0004-0000-0000-000023000000}"/>
    <hyperlink ref="AG356" r:id="rId36" display="https://danegovco-my.sharepoint.com/personal/jaalmanzas_dane_gov_co/_layouts/15/onedrive.aspx?id=%2Fpersonal%2Fjaalmanzas%5Fdane%5Fgov%5Fco%2FDocuments%2FSEGUIMIENTO%20CM%2F%C3%81rbol%20documental%20CM" xr:uid="{00000000-0004-0000-0000-000024000000}"/>
    <hyperlink ref="AG251" r:id="rId37" xr:uid="{00000000-0004-0000-0000-000025000000}"/>
    <hyperlink ref="AG249" r:id="rId38" xr:uid="{00000000-0004-0000-0000-000026000000}"/>
    <hyperlink ref="AJ309" r:id="rId39" xr:uid="{00000000-0004-0000-0000-000027000000}"/>
    <hyperlink ref="AJ310" r:id="rId40" xr:uid="{00000000-0004-0000-0000-000028000000}"/>
    <hyperlink ref="AJ314" r:id="rId41" display="https://danegovco-my.sharepoint.com/personal/cadurang_dane_gov_co/_layouts/15/onedrive.aspx?ct=1641315988209&amp;or=OWA%2DNT&amp;cid=0027fd97%2D5c43%2D09dd%2Dcd26%2D9315a7d51abb&amp;id=%2Fpersonal%2Fcadurang%5Fdane%5Fgov%5Fco%2FDocuments%2FEvidencias%5F2021%2FDiciembre%2FEvidencias%2FMeta%5F1%2FDIVIPOLA" xr:uid="{00000000-0004-0000-0000-000029000000}"/>
    <hyperlink ref="AJ315" r:id="rId42" display="https://danegovco-my.sharepoint.com/personal/cadurang_dane_gov_co/_layouts/15/onedrive.aspx?ct=1641315988209&amp;or=OWA%2DNT&amp;cid=0027fd97%2D5c43%2D09dd%2Dcd26%2D9315a7d51abb&amp;id=%2Fpersonal%2Fcadurang%5Fdane%5Fgov%5Fco%2FDocuments%2FEvidencias%5F2021%2FDiciembre%2FEvidencias%2FMeta%5F1%2FIniciativas%2FMEGA" xr:uid="{00000000-0004-0000-0000-00002A000000}"/>
    <hyperlink ref="AJ316" r:id="rId43" display="https://danegovco-my.sharepoint.com/personal/cadurang_dane_gov_co/_layouts/15/onedrive.aspx?ct=1641315988209&amp;or=OWA%2DNT&amp;cid=0027fd97%2D5c43%2D09dd%2Dcd26%2D9315a7d51abb&amp;id=%2Fpersonal%2Fcadurang%5Fdane%5Fgov%5Fco%2FDocuments%2FEvidencias%5F2021%2FDiciembre%2FEvidencias%2FMeta%5F1%2FFort%5FTerrit " xr:uid="{00000000-0004-0000-0000-00002B000000}"/>
    <hyperlink ref="AJ317" r:id="rId44" display="https://danegovco-my.sharepoint.com/personal/cadurang_dane_gov_co/_layouts/15/onedrive.aspx?ct=1641315988209&amp;or=OWA%2DNT&amp;cid=0027fd97%2D5c43%2D09dd%2Dcd26%2D9315a7d51abb&amp;id=%2Fpersonal%2Fcadurang%5Fdane%5Fgov%5Fco%2FDocuments%2FEvidencias%5F2021%2FDiciembre%2FEvidencias%2FMeta%5F1%2FGRD%2FInternacional " xr:uid="{00000000-0004-0000-0000-00002C000000}"/>
    <hyperlink ref="AJ320" r:id="rId45" display="https://danegovco-my.sharepoint.com/personal/cadurang_dane_gov_co/_layouts/15/onedrive.aspx?ct=1641315988209&amp;or=OWA%2DNT&amp;cid=0027fd97%2D5c43%2D09dd%2Dcd26%2D9315a7d51abb&amp;id=%2Fpersonal%2Fcadurang%5Fdane%5Fgov%5Fco%2FDocuments%2FEvidencias%5F2021%2FDiciembre%2FEvidencias%2FMeta%5F2%2FDin%5FUrb " xr:uid="{00000000-0004-0000-0000-00002D000000}"/>
    <hyperlink ref="AJ319" r:id="rId46" display="https://danegovco-my.sharepoint.com/personal/cadurang_dane_gov_co/_layouts/15/onedrive.aspx?ct=1641315988209&amp;or=OWA%2DNT&amp;cid=0027fd97%2D5c43%2D09dd%2Dcd26%2D9315a7d51abb&amp;id=%2Fpersonal%2Fcadurang%5Fdane%5Fgov%5Fco%2FDocuments%2FEvidencias%5F2021%2FDiciembre%2FEvidencias%2FMeta%5F2%2FODS " xr:uid="{00000000-0004-0000-0000-00002E000000}"/>
    <hyperlink ref="AJ318" r:id="rId47" display="https://danegovco-my.sharepoint.com/personal/cadurang_dane_gov_co/_layouts/15/onedrive.aspx?ct=1641315988209&amp;or=OWA%2DNT&amp;cid=0027fd97%2D5c43%2D09dd%2Dcd26%2D9315a7d51abb&amp;id=%2Fpersonal%2Fcadurang%5Fdane%5Fgov%5Fco%2FDocuments%2FEvidencias%5F2021%2FDiciembre%2FEvidencias%2FMeta%5F2%2FENA%5FMMRA" xr:uid="{00000000-0004-0000-0000-00002F000000}"/>
    <hyperlink ref="AJ312" r:id="rId48" xr:uid="{00000000-0004-0000-0000-000030000000}"/>
    <hyperlink ref="AJ311" r:id="rId49" xr:uid="{00000000-0004-0000-0000-000031000000}"/>
    <hyperlink ref="AJ327" r:id="rId50" xr:uid="{00000000-0004-0000-0000-000032000000}"/>
    <hyperlink ref="AJ324" r:id="rId51" xr:uid="{00000000-0004-0000-0000-000033000000}"/>
    <hyperlink ref="AJ325" r:id="rId52" xr:uid="{00000000-0004-0000-0000-000034000000}"/>
    <hyperlink ref="AJ326" r:id="rId53" xr:uid="{00000000-0004-0000-0000-000035000000}"/>
    <hyperlink ref="AJ321" r:id="rId54" xr:uid="{00000000-0004-0000-0000-000036000000}"/>
    <hyperlink ref="AJ322" r:id="rId55" display="http://geoportal.dane.gov.co/mparcgis/rest/services" xr:uid="{00000000-0004-0000-0000-000037000000}"/>
    <hyperlink ref="AJ345" r:id="rId56" display="https://www.youtube.com/watch?v=Uzb9RMyJMEI" xr:uid="{00000000-0004-0000-0000-000038000000}"/>
    <hyperlink ref="AJ372" r:id="rId57" display="https://www.dane.gov.co/files/investigaciones/poblacion/informes-estadisticas-sociodemograficas/2021-10-28-patrones-tendencias-de-transicion-urbana-en-colombia.pdf_x000a_" xr:uid="{00000000-0004-0000-0000-000039000000}"/>
    <hyperlink ref="AJ368" r:id="rId58" display="https://www.dane.gov.co/index.php/estadisticas-por-tema/demografia-y-poblacion/informes-de-estadistica-sociodemografica-aplicada" xr:uid="{00000000-0004-0000-0000-00003A000000}"/>
    <hyperlink ref="BE229" r:id="rId59" display="Hito finalizado III semestre 2021 de acuerdo a lo planeado. (De acuerdo a la verificación documental realizada, se evidenciaron dos (2) documentos visor 2.0 de julio y septiembre de 2021, lo cual muestra que las evidencias son adecuadas; la disponibilidad de las mismas fue aportada durante el seguimiento en mesa de trabajo, el producto resultante se puede consultar en el siguiente link. https://www.dane.gov.co/index.php/estadisticas-por-tema  " xr:uid="{00000000-0004-0000-0000-00003B000000}"/>
  </hyperlinks>
  <pageMargins left="0.7" right="0.7" top="0.75" bottom="0.75" header="0.3" footer="0.3"/>
  <pageSetup orientation="portrait" r:id="rId60"/>
  <drawing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G275"/>
  <sheetViews>
    <sheetView showGridLines="0" topLeftCell="BA213" zoomScale="28" zoomScaleNormal="28" workbookViewId="0">
      <selection activeCell="BO160" sqref="BO160"/>
    </sheetView>
  </sheetViews>
  <sheetFormatPr baseColWidth="10" defaultColWidth="12.42578125" defaultRowHeight="399.95" customHeight="1"/>
  <cols>
    <col min="1" max="1" width="8.42578125" style="218" customWidth="1"/>
    <col min="2" max="2" width="33" style="497" customWidth="1"/>
    <col min="3" max="3" width="59.42578125" style="409" customWidth="1"/>
    <col min="4" max="4" width="25.140625" style="409" customWidth="1"/>
    <col min="5" max="5" width="67.5703125" style="218" customWidth="1"/>
    <col min="6" max="6" width="99.28515625" style="218" customWidth="1"/>
    <col min="7" max="8" width="51.28515625" style="218" customWidth="1"/>
    <col min="9" max="9" width="56.7109375" style="218" customWidth="1"/>
    <col min="10" max="10" width="56.7109375" style="416" customWidth="1"/>
    <col min="11" max="11" width="3.7109375" style="342" customWidth="1"/>
    <col min="12" max="12" width="58.7109375" style="218" customWidth="1"/>
    <col min="13" max="13" width="28.140625" style="218" customWidth="1"/>
    <col min="14" max="15" width="29.7109375" style="218" customWidth="1"/>
    <col min="16" max="16" width="33.85546875" style="650" customWidth="1"/>
    <col min="17" max="17" width="85.85546875" style="218" customWidth="1"/>
    <col min="18" max="20" width="30.7109375" style="218" customWidth="1"/>
    <col min="21" max="24" width="29.5703125" style="218" customWidth="1"/>
    <col min="25" max="25" width="3.85546875" style="218" customWidth="1"/>
    <col min="26" max="26" width="39.42578125" style="230" customWidth="1"/>
    <col min="27" max="27" width="203.7109375" style="411" customWidth="1"/>
    <col min="28" max="28" width="39.42578125" style="434" customWidth="1"/>
    <col min="29" max="29" width="191.5703125" style="411" customWidth="1"/>
    <col min="30" max="30" width="38.7109375" style="412" customWidth="1"/>
    <col min="31" max="31" width="172.85546875" style="411" customWidth="1"/>
    <col min="32" max="32" width="39.42578125" style="412" customWidth="1"/>
    <col min="33" max="33" width="99.42578125" style="641" customWidth="1"/>
    <col min="34" max="34" width="51" style="413" customWidth="1"/>
    <col min="35" max="37" width="100.28515625" style="414" customWidth="1"/>
    <col min="38" max="38" width="100.28515625" style="415" customWidth="1"/>
    <col min="39" max="39" width="47.5703125" style="437" customWidth="1"/>
    <col min="40" max="40" width="67.140625" style="218" customWidth="1"/>
    <col min="41" max="41" width="7.7109375" style="218" customWidth="1"/>
    <col min="42" max="44" width="38" style="218" customWidth="1"/>
    <col min="45" max="45" width="38" style="437" customWidth="1"/>
    <col min="46" max="46" width="38" style="536" customWidth="1"/>
    <col min="47" max="49" width="38" style="218" customWidth="1"/>
    <col min="50" max="50" width="38" style="437" customWidth="1"/>
    <col min="51" max="51" width="38" style="536" customWidth="1"/>
    <col min="52" max="55" width="69.5703125" style="218" customWidth="1"/>
    <col min="56" max="56" width="5.28515625" style="218" customWidth="1"/>
    <col min="57" max="57" width="30.7109375" style="641" customWidth="1"/>
    <col min="58" max="58" width="111.42578125" style="636" customWidth="1"/>
    <col min="59" max="59" width="172.42578125" style="414" customWidth="1"/>
    <col min="60" max="16384" width="12.42578125" style="218"/>
  </cols>
  <sheetData>
    <row r="1" spans="2:59" ht="238.5" customHeight="1">
      <c r="C1" s="419"/>
      <c r="D1" s="1317" t="s">
        <v>4481</v>
      </c>
      <c r="E1" s="1317"/>
      <c r="F1" s="1317"/>
      <c r="G1" s="1317"/>
      <c r="H1" s="1317"/>
      <c r="I1" s="1317"/>
      <c r="J1" s="418"/>
      <c r="K1" s="418"/>
      <c r="L1" s="418"/>
      <c r="M1" s="418"/>
      <c r="N1" s="418"/>
      <c r="O1" s="418"/>
      <c r="P1" s="644"/>
      <c r="Q1" s="418"/>
      <c r="R1" s="418"/>
      <c r="S1" s="418"/>
      <c r="T1" s="418"/>
      <c r="U1" s="418"/>
      <c r="V1" s="418"/>
      <c r="W1" s="418"/>
      <c r="X1" s="418"/>
      <c r="Y1" s="418"/>
      <c r="Z1" s="428"/>
      <c r="AA1" s="418"/>
      <c r="AB1" s="428"/>
      <c r="AC1" s="418"/>
      <c r="AD1" s="418"/>
      <c r="AE1" s="418"/>
      <c r="AF1" s="418"/>
      <c r="AG1" s="674"/>
      <c r="AH1" s="418"/>
      <c r="AI1" s="418"/>
      <c r="AJ1" s="418"/>
      <c r="AK1" s="418"/>
      <c r="AL1" s="418"/>
    </row>
    <row r="2" spans="2:59" s="422" customFormat="1" ht="45" customHeight="1">
      <c r="B2" s="1279" t="s">
        <v>4482</v>
      </c>
      <c r="C2" s="1280"/>
      <c r="D2" s="1318" t="s">
        <v>3</v>
      </c>
      <c r="E2" s="1281" t="s">
        <v>4483</v>
      </c>
      <c r="F2" s="1281" t="s">
        <v>4484</v>
      </c>
      <c r="G2" s="1282" t="s">
        <v>4485</v>
      </c>
      <c r="H2" s="1283"/>
      <c r="I2" s="1283"/>
      <c r="J2" s="1283"/>
      <c r="K2" s="420"/>
      <c r="L2" s="1284" t="s">
        <v>4486</v>
      </c>
      <c r="M2" s="1284"/>
      <c r="N2" s="1284"/>
      <c r="O2" s="1284"/>
      <c r="P2" s="1285"/>
      <c r="Q2" s="1284"/>
      <c r="R2" s="1284"/>
      <c r="S2" s="1284"/>
      <c r="T2" s="1284"/>
      <c r="U2" s="1284"/>
      <c r="V2" s="1284"/>
      <c r="W2" s="1284"/>
      <c r="X2" s="1284"/>
      <c r="Y2" s="421"/>
      <c r="Z2" s="1262" t="s">
        <v>1</v>
      </c>
      <c r="AA2" s="1263"/>
      <c r="AB2" s="1263"/>
      <c r="AC2" s="1263"/>
      <c r="AD2" s="1263"/>
      <c r="AE2" s="1263"/>
      <c r="AF2" s="1263"/>
      <c r="AG2" s="1263"/>
      <c r="AH2" s="1263"/>
      <c r="AI2" s="1263"/>
      <c r="AJ2" s="1263"/>
      <c r="AK2" s="1263"/>
      <c r="AL2" s="1263"/>
      <c r="AM2" s="1263"/>
      <c r="AN2" s="1263"/>
      <c r="AS2" s="437"/>
      <c r="AT2" s="536"/>
      <c r="AX2" s="437"/>
      <c r="AY2" s="536"/>
      <c r="BE2" s="123"/>
      <c r="BF2" s="637"/>
      <c r="BG2" s="581"/>
    </row>
    <row r="3" spans="2:59" s="422" customFormat="1" ht="36" customHeight="1">
      <c r="B3" s="1279"/>
      <c r="C3" s="1280"/>
      <c r="D3" s="1319"/>
      <c r="E3" s="1281"/>
      <c r="F3" s="1281"/>
      <c r="G3" s="1282"/>
      <c r="H3" s="1283"/>
      <c r="I3" s="1283"/>
      <c r="J3" s="1283"/>
      <c r="K3" s="423"/>
      <c r="L3" s="1284"/>
      <c r="M3" s="1284"/>
      <c r="N3" s="1284"/>
      <c r="O3" s="1284"/>
      <c r="P3" s="1286"/>
      <c r="Q3" s="1284"/>
      <c r="R3" s="1284"/>
      <c r="S3" s="1284"/>
      <c r="T3" s="1284"/>
      <c r="U3" s="1284"/>
      <c r="V3" s="1284"/>
      <c r="W3" s="1284"/>
      <c r="X3" s="1284"/>
      <c r="Y3" s="424"/>
      <c r="Z3" s="1278" t="s">
        <v>7</v>
      </c>
      <c r="AA3" s="1278"/>
      <c r="AB3" s="1278" t="s">
        <v>8</v>
      </c>
      <c r="AC3" s="1278"/>
      <c r="AD3" s="1278" t="s">
        <v>9</v>
      </c>
      <c r="AE3" s="1278"/>
      <c r="AF3" s="1278" t="s">
        <v>10</v>
      </c>
      <c r="AG3" s="1278"/>
      <c r="AH3" s="1306" t="s">
        <v>11</v>
      </c>
      <c r="AI3" s="1278" t="s">
        <v>4487</v>
      </c>
      <c r="AJ3" s="1278"/>
      <c r="AK3" s="1278"/>
      <c r="AL3" s="1278"/>
      <c r="AM3" s="1260" t="s">
        <v>4488</v>
      </c>
      <c r="AN3" s="1258" t="s">
        <v>14</v>
      </c>
      <c r="AP3" s="1264" t="s">
        <v>15</v>
      </c>
      <c r="AQ3" s="1265"/>
      <c r="AR3" s="1265"/>
      <c r="AS3" s="1265"/>
      <c r="AT3" s="1265"/>
      <c r="AU3" s="1265"/>
      <c r="AV3" s="1265"/>
      <c r="AW3" s="1265"/>
      <c r="AX3" s="1265"/>
      <c r="AY3" s="1265"/>
      <c r="AZ3" s="1265"/>
      <c r="BA3" s="1265"/>
      <c r="BB3" s="1265"/>
      <c r="BC3" s="1265"/>
      <c r="BE3" s="1629" t="s">
        <v>16</v>
      </c>
      <c r="BF3" s="1629"/>
      <c r="BG3" s="1629"/>
    </row>
    <row r="4" spans="2:59" s="230" customFormat="1" ht="120.75" customHeight="1">
      <c r="B4" s="1287" t="s">
        <v>4489</v>
      </c>
      <c r="C4" s="1288"/>
      <c r="D4" s="436" t="s">
        <v>18</v>
      </c>
      <c r="E4" s="219" t="s">
        <v>4490</v>
      </c>
      <c r="F4" s="219" t="s">
        <v>21</v>
      </c>
      <c r="G4" s="219" t="s">
        <v>22</v>
      </c>
      <c r="H4" s="219" t="s">
        <v>23</v>
      </c>
      <c r="I4" s="220" t="s">
        <v>24</v>
      </c>
      <c r="J4" s="221" t="s">
        <v>25</v>
      </c>
      <c r="K4" s="222"/>
      <c r="L4" s="223" t="s">
        <v>26</v>
      </c>
      <c r="M4" s="223" t="s">
        <v>4491</v>
      </c>
      <c r="N4" s="223" t="s">
        <v>4492</v>
      </c>
      <c r="O4" s="224" t="s">
        <v>4493</v>
      </c>
      <c r="P4" s="225" t="s">
        <v>4494</v>
      </c>
      <c r="Q4" s="226" t="s">
        <v>4495</v>
      </c>
      <c r="R4" s="223" t="s">
        <v>4496</v>
      </c>
      <c r="S4" s="223" t="s">
        <v>31</v>
      </c>
      <c r="T4" s="223" t="s">
        <v>32</v>
      </c>
      <c r="U4" s="223" t="s">
        <v>4497</v>
      </c>
      <c r="V4" s="223" t="s">
        <v>4498</v>
      </c>
      <c r="W4" s="223" t="s">
        <v>4499</v>
      </c>
      <c r="X4" s="223" t="s">
        <v>4500</v>
      </c>
      <c r="Y4" s="227"/>
      <c r="Z4" s="228" t="s">
        <v>35</v>
      </c>
      <c r="AA4" s="228" t="s">
        <v>4501</v>
      </c>
      <c r="AB4" s="228" t="s">
        <v>35</v>
      </c>
      <c r="AC4" s="228" t="s">
        <v>4501</v>
      </c>
      <c r="AD4" s="228" t="s">
        <v>35</v>
      </c>
      <c r="AE4" s="228" t="s">
        <v>4501</v>
      </c>
      <c r="AF4" s="228" t="s">
        <v>35</v>
      </c>
      <c r="AG4" s="228" t="s">
        <v>4501</v>
      </c>
      <c r="AH4" s="1307"/>
      <c r="AI4" s="229" t="s">
        <v>38</v>
      </c>
      <c r="AJ4" s="229" t="s">
        <v>39</v>
      </c>
      <c r="AK4" s="229" t="s">
        <v>40</v>
      </c>
      <c r="AL4" s="229" t="s">
        <v>41</v>
      </c>
      <c r="AM4" s="1261"/>
      <c r="AN4" s="1259"/>
      <c r="AP4" s="469" t="s">
        <v>42</v>
      </c>
      <c r="AQ4" s="469" t="s">
        <v>43</v>
      </c>
      <c r="AR4" s="469" t="s">
        <v>44</v>
      </c>
      <c r="AS4" s="504" t="s">
        <v>4502</v>
      </c>
      <c r="AT4" s="505" t="s">
        <v>4503</v>
      </c>
      <c r="AU4" s="469" t="s">
        <v>45</v>
      </c>
      <c r="AV4" s="469" t="s">
        <v>46</v>
      </c>
      <c r="AW4" s="469" t="s">
        <v>47</v>
      </c>
      <c r="AX4" s="504" t="s">
        <v>4504</v>
      </c>
      <c r="AY4" s="505" t="s">
        <v>4505</v>
      </c>
      <c r="AZ4" s="469" t="s">
        <v>48</v>
      </c>
      <c r="BA4" s="469" t="s">
        <v>49</v>
      </c>
      <c r="BB4" s="469" t="s">
        <v>50</v>
      </c>
      <c r="BC4" s="469" t="s">
        <v>51</v>
      </c>
      <c r="BE4" s="572" t="s">
        <v>52</v>
      </c>
      <c r="BF4" s="572" t="s">
        <v>4506</v>
      </c>
      <c r="BG4" s="572" t="s">
        <v>4507</v>
      </c>
    </row>
    <row r="5" spans="2:59" ht="210">
      <c r="B5" s="1320" t="s">
        <v>505</v>
      </c>
      <c r="C5" s="1323" t="s">
        <v>4508</v>
      </c>
      <c r="D5" s="1325" t="s">
        <v>4509</v>
      </c>
      <c r="E5" s="1327" t="s">
        <v>361</v>
      </c>
      <c r="F5" s="1329" t="s">
        <v>4510</v>
      </c>
      <c r="G5" s="1295" t="s">
        <v>61</v>
      </c>
      <c r="H5" s="1295" t="s">
        <v>61</v>
      </c>
      <c r="I5" s="1297" t="s">
        <v>4511</v>
      </c>
      <c r="J5" s="1299" t="s">
        <v>111</v>
      </c>
      <c r="K5" s="231"/>
      <c r="L5" s="1300" t="s">
        <v>4512</v>
      </c>
      <c r="M5" s="1302" t="s">
        <v>416</v>
      </c>
      <c r="N5" s="1304">
        <f>MIN(S5:S6)</f>
        <v>44200</v>
      </c>
      <c r="O5" s="1343">
        <f>MAX(T5:T6)</f>
        <v>44561</v>
      </c>
      <c r="P5" s="232" t="s">
        <v>4513</v>
      </c>
      <c r="Q5" s="464" t="s">
        <v>4514</v>
      </c>
      <c r="R5" s="233">
        <v>0.4</v>
      </c>
      <c r="S5" s="234">
        <v>44200</v>
      </c>
      <c r="T5" s="234">
        <v>44561</v>
      </c>
      <c r="U5" s="1291">
        <v>0.25</v>
      </c>
      <c r="V5" s="1291">
        <v>0.47</v>
      </c>
      <c r="W5" s="1291">
        <v>0.72</v>
      </c>
      <c r="X5" s="1291">
        <v>1</v>
      </c>
      <c r="Y5" s="235"/>
      <c r="Z5" s="425">
        <v>0.25</v>
      </c>
      <c r="AA5" s="454" t="s">
        <v>4515</v>
      </c>
      <c r="AB5" s="665">
        <v>0.42</v>
      </c>
      <c r="AC5" s="461" t="s">
        <v>4516</v>
      </c>
      <c r="AD5" s="425">
        <v>0.67</v>
      </c>
      <c r="AE5" s="237" t="s">
        <v>4517</v>
      </c>
      <c r="AF5" s="675">
        <v>1</v>
      </c>
      <c r="AG5" s="265" t="s">
        <v>4518</v>
      </c>
      <c r="AH5" s="1293">
        <f>SUMPRODUCT(R5:R6,AF5:AF6)</f>
        <v>1</v>
      </c>
      <c r="AI5" s="1295" t="s">
        <v>4519</v>
      </c>
      <c r="AJ5" s="1295" t="s">
        <v>4520</v>
      </c>
      <c r="AK5" s="1295" t="s">
        <v>4521</v>
      </c>
      <c r="AL5" s="1266" t="s">
        <v>4522</v>
      </c>
      <c r="AM5" s="1289" t="str">
        <f>IF(AH5&lt;1%,"Sin iniciar",IF(AH5=100%,"Terminado","En gestión"))</f>
        <v>Terminado</v>
      </c>
      <c r="AN5" s="1266" t="s">
        <v>4523</v>
      </c>
      <c r="AP5" s="1180">
        <v>67386722.400000006</v>
      </c>
      <c r="AQ5" s="1223">
        <v>87411947</v>
      </c>
      <c r="AR5" s="470">
        <v>87411947</v>
      </c>
      <c r="AS5" s="507">
        <f>AR5/AQ5</f>
        <v>1</v>
      </c>
      <c r="AT5" s="1229">
        <f>AVERAGE(AS5:AS11)</f>
        <v>1</v>
      </c>
      <c r="AU5" s="471">
        <v>154542400</v>
      </c>
      <c r="AV5" s="472">
        <v>109604400</v>
      </c>
      <c r="AW5" s="472">
        <v>109604400</v>
      </c>
      <c r="AX5" s="507">
        <f>AW5/AV5</f>
        <v>1</v>
      </c>
      <c r="AY5" s="1229">
        <f>AVERAGE(AX5:AX11)</f>
        <v>1</v>
      </c>
      <c r="AZ5" s="1182" t="s">
        <v>521</v>
      </c>
      <c r="BA5" s="345" t="s">
        <v>522</v>
      </c>
      <c r="BB5" s="473" t="s">
        <v>523</v>
      </c>
      <c r="BC5" s="474" t="s">
        <v>524</v>
      </c>
      <c r="BE5" s="635" t="s">
        <v>81</v>
      </c>
      <c r="BF5" s="587" t="s">
        <v>4524</v>
      </c>
      <c r="BG5" s="1630" t="s">
        <v>4525</v>
      </c>
    </row>
    <row r="6" spans="2:59" ht="105">
      <c r="B6" s="1321"/>
      <c r="C6" s="1324"/>
      <c r="D6" s="1326"/>
      <c r="E6" s="1328"/>
      <c r="F6" s="1330"/>
      <c r="G6" s="1296"/>
      <c r="H6" s="1296"/>
      <c r="I6" s="1298"/>
      <c r="J6" s="1299"/>
      <c r="K6" s="238"/>
      <c r="L6" s="1301"/>
      <c r="M6" s="1303"/>
      <c r="N6" s="1305"/>
      <c r="O6" s="1344"/>
      <c r="P6" s="232" t="s">
        <v>4526</v>
      </c>
      <c r="Q6" s="464" t="s">
        <v>4527</v>
      </c>
      <c r="R6" s="239">
        <v>0.6</v>
      </c>
      <c r="S6" s="234">
        <v>44206</v>
      </c>
      <c r="T6" s="234">
        <v>44561</v>
      </c>
      <c r="U6" s="1292"/>
      <c r="V6" s="1292"/>
      <c r="W6" s="1292"/>
      <c r="X6" s="1292"/>
      <c r="Y6" s="235"/>
      <c r="Z6" s="425">
        <v>0.25</v>
      </c>
      <c r="AA6" s="454" t="s">
        <v>4528</v>
      </c>
      <c r="AB6" s="665">
        <v>0.5</v>
      </c>
      <c r="AC6" s="461" t="s">
        <v>4529</v>
      </c>
      <c r="AD6" s="425">
        <v>0.75</v>
      </c>
      <c r="AE6" s="236" t="s">
        <v>4530</v>
      </c>
      <c r="AF6" s="675">
        <v>1</v>
      </c>
      <c r="AG6" s="265" t="s">
        <v>4531</v>
      </c>
      <c r="AH6" s="1294"/>
      <c r="AI6" s="1296"/>
      <c r="AJ6" s="1296"/>
      <c r="AK6" s="1296"/>
      <c r="AL6" s="1267"/>
      <c r="AM6" s="1290"/>
      <c r="AN6" s="1267"/>
      <c r="AP6" s="1180"/>
      <c r="AQ6" s="1223"/>
      <c r="AR6" s="470"/>
      <c r="AS6" s="470" t="s">
        <v>4532</v>
      </c>
      <c r="AT6" s="1172"/>
      <c r="AU6" s="471">
        <v>64000000</v>
      </c>
      <c r="AV6" s="472">
        <v>59225000</v>
      </c>
      <c r="AW6" s="472">
        <v>59225000</v>
      </c>
      <c r="AX6" s="507">
        <f>AW6/AV6</f>
        <v>1</v>
      </c>
      <c r="AY6" s="1172"/>
      <c r="AZ6" s="1182"/>
      <c r="BA6" s="345" t="s">
        <v>4533</v>
      </c>
      <c r="BB6" s="473" t="s">
        <v>4534</v>
      </c>
      <c r="BC6" s="345" t="s">
        <v>1412</v>
      </c>
      <c r="BE6" s="635" t="s">
        <v>81</v>
      </c>
      <c r="BF6" s="587" t="s">
        <v>4535</v>
      </c>
      <c r="BG6" s="1631"/>
    </row>
    <row r="7" spans="2:59" ht="78.75">
      <c r="B7" s="1321"/>
      <c r="C7" s="1337" t="s">
        <v>4508</v>
      </c>
      <c r="D7" s="1337" t="s">
        <v>4536</v>
      </c>
      <c r="E7" s="1339" t="s">
        <v>361</v>
      </c>
      <c r="F7" s="1341" t="s">
        <v>4537</v>
      </c>
      <c r="G7" s="1247" t="s">
        <v>61</v>
      </c>
      <c r="H7" s="1247" t="s">
        <v>61</v>
      </c>
      <c r="I7" s="1312" t="s">
        <v>4538</v>
      </c>
      <c r="J7" s="1314" t="s">
        <v>111</v>
      </c>
      <c r="K7" s="238"/>
      <c r="L7" s="1315" t="s">
        <v>4539</v>
      </c>
      <c r="M7" s="1345" t="s">
        <v>416</v>
      </c>
      <c r="N7" s="1347">
        <f>MIN(S7:S8)</f>
        <v>44214</v>
      </c>
      <c r="O7" s="1364">
        <f>MAX(T7:T8)</f>
        <v>44561</v>
      </c>
      <c r="P7" s="1366" t="s">
        <v>4540</v>
      </c>
      <c r="Q7" s="241" t="s">
        <v>4541</v>
      </c>
      <c r="R7" s="242">
        <v>0.25</v>
      </c>
      <c r="S7" s="243">
        <v>44214</v>
      </c>
      <c r="T7" s="243">
        <v>44253</v>
      </c>
      <c r="U7" s="1308">
        <v>0.44</v>
      </c>
      <c r="V7" s="1308">
        <v>0.63</v>
      </c>
      <c r="W7" s="1310">
        <v>0.81</v>
      </c>
      <c r="X7" s="1310">
        <v>1</v>
      </c>
      <c r="Y7" s="244"/>
      <c r="Z7" s="429">
        <v>1</v>
      </c>
      <c r="AA7" s="455" t="s">
        <v>4542</v>
      </c>
      <c r="AB7" s="666">
        <v>1</v>
      </c>
      <c r="AC7" s="462" t="s">
        <v>2691</v>
      </c>
      <c r="AD7" s="425">
        <v>1</v>
      </c>
      <c r="AE7" s="245" t="s">
        <v>2691</v>
      </c>
      <c r="AF7" s="675">
        <v>1</v>
      </c>
      <c r="AG7" s="240" t="s">
        <v>2691</v>
      </c>
      <c r="AH7" s="1293">
        <f>SUMPRODUCT(R7:R9,AF7:AF9)</f>
        <v>1</v>
      </c>
      <c r="AI7" s="1247" t="s">
        <v>4543</v>
      </c>
      <c r="AJ7" s="1247" t="s">
        <v>4544</v>
      </c>
      <c r="AK7" s="1247" t="s">
        <v>4545</v>
      </c>
      <c r="AL7" s="1268" t="s">
        <v>4546</v>
      </c>
      <c r="AM7" s="1289" t="str">
        <f>IF(AH7&lt;1%,"Sin iniciar",IF(AH7=100%,"Terminado","En gestión"))</f>
        <v>Terminado</v>
      </c>
      <c r="AN7" s="1268" t="s">
        <v>4523</v>
      </c>
      <c r="AP7" s="1227">
        <v>22455770.399999999</v>
      </c>
      <c r="AQ7" s="1227">
        <v>18191080.800000001</v>
      </c>
      <c r="AR7" s="1227">
        <v>18191080.800000001</v>
      </c>
      <c r="AS7" s="1230">
        <f>AR7/AQ7</f>
        <v>1</v>
      </c>
      <c r="AT7" s="1172"/>
      <c r="AU7" s="1227">
        <v>69116200</v>
      </c>
      <c r="AV7" s="1227">
        <v>59783560</v>
      </c>
      <c r="AW7" s="1227">
        <v>59783560</v>
      </c>
      <c r="AX7" s="1230">
        <f>AW7/AV7</f>
        <v>1</v>
      </c>
      <c r="AY7" s="1172"/>
      <c r="AZ7" s="1216" t="s">
        <v>521</v>
      </c>
      <c r="BA7" s="1216" t="s">
        <v>522</v>
      </c>
      <c r="BB7" s="1215" t="s">
        <v>523</v>
      </c>
      <c r="BC7" s="1228" t="s">
        <v>524</v>
      </c>
      <c r="BE7" s="635" t="s">
        <v>81</v>
      </c>
      <c r="BF7" s="587" t="s">
        <v>4547</v>
      </c>
      <c r="BG7" s="1653" t="s">
        <v>4548</v>
      </c>
    </row>
    <row r="8" spans="2:59" ht="78.75">
      <c r="B8" s="1321"/>
      <c r="C8" s="1338"/>
      <c r="D8" s="1338"/>
      <c r="E8" s="1340"/>
      <c r="F8" s="1342"/>
      <c r="G8" s="1237"/>
      <c r="H8" s="1237"/>
      <c r="I8" s="1313"/>
      <c r="J8" s="1314"/>
      <c r="K8" s="238"/>
      <c r="L8" s="1316"/>
      <c r="M8" s="1346"/>
      <c r="N8" s="1348"/>
      <c r="O8" s="1365"/>
      <c r="P8" s="1366" t="s">
        <v>4549</v>
      </c>
      <c r="Q8" s="241" t="s">
        <v>4550</v>
      </c>
      <c r="R8" s="242">
        <v>0.35</v>
      </c>
      <c r="S8" s="243">
        <v>44227</v>
      </c>
      <c r="T8" s="243">
        <v>44561</v>
      </c>
      <c r="U8" s="1309"/>
      <c r="V8" s="1309"/>
      <c r="W8" s="1311"/>
      <c r="X8" s="1311"/>
      <c r="Y8" s="244"/>
      <c r="Z8" s="429">
        <v>0.25</v>
      </c>
      <c r="AA8" s="455" t="s">
        <v>4551</v>
      </c>
      <c r="AB8" s="666">
        <v>0.5</v>
      </c>
      <c r="AC8" s="462" t="s">
        <v>4551</v>
      </c>
      <c r="AD8" s="425">
        <v>0.75</v>
      </c>
      <c r="AE8" s="245" t="s">
        <v>4551</v>
      </c>
      <c r="AF8" s="675">
        <v>1</v>
      </c>
      <c r="AG8" s="240" t="s">
        <v>4551</v>
      </c>
      <c r="AH8" s="1362"/>
      <c r="AI8" s="1237"/>
      <c r="AJ8" s="1237"/>
      <c r="AK8" s="1237"/>
      <c r="AL8" s="1269"/>
      <c r="AM8" s="1363"/>
      <c r="AN8" s="1269"/>
      <c r="AP8" s="1227"/>
      <c r="AQ8" s="1227"/>
      <c r="AR8" s="1227"/>
      <c r="AS8" s="1231"/>
      <c r="AT8" s="1172"/>
      <c r="AU8" s="1227"/>
      <c r="AV8" s="1227"/>
      <c r="AW8" s="1227"/>
      <c r="AX8" s="1231"/>
      <c r="AY8" s="1172"/>
      <c r="AZ8" s="1216"/>
      <c r="BA8" s="1216"/>
      <c r="BB8" s="1215"/>
      <c r="BC8" s="1228"/>
      <c r="BE8" s="635" t="s">
        <v>81</v>
      </c>
      <c r="BF8" s="587" t="s">
        <v>4552</v>
      </c>
      <c r="BG8" s="1654"/>
    </row>
    <row r="9" spans="2:59" ht="210">
      <c r="B9" s="1321"/>
      <c r="C9" s="1338"/>
      <c r="D9" s="1338"/>
      <c r="E9" s="1340"/>
      <c r="F9" s="1342"/>
      <c r="G9" s="1237"/>
      <c r="H9" s="1237"/>
      <c r="I9" s="1313"/>
      <c r="J9" s="1314"/>
      <c r="K9" s="238"/>
      <c r="L9" s="1316"/>
      <c r="M9" s="1346"/>
      <c r="N9" s="1348"/>
      <c r="O9" s="1365"/>
      <c r="P9" s="1366" t="s">
        <v>4553</v>
      </c>
      <c r="Q9" s="241" t="s">
        <v>4554</v>
      </c>
      <c r="R9" s="242">
        <v>0.4</v>
      </c>
      <c r="S9" s="243">
        <v>44198</v>
      </c>
      <c r="T9" s="243">
        <v>44561</v>
      </c>
      <c r="U9" s="1309"/>
      <c r="V9" s="1309"/>
      <c r="W9" s="1311"/>
      <c r="X9" s="1311"/>
      <c r="Y9" s="244"/>
      <c r="Z9" s="429">
        <v>0.25</v>
      </c>
      <c r="AA9" s="455" t="s">
        <v>4555</v>
      </c>
      <c r="AB9" s="666">
        <v>0.5</v>
      </c>
      <c r="AC9" s="462" t="s">
        <v>4556</v>
      </c>
      <c r="AD9" s="425">
        <v>0.75</v>
      </c>
      <c r="AE9" s="245" t="s">
        <v>4557</v>
      </c>
      <c r="AF9" s="675">
        <v>1</v>
      </c>
      <c r="AG9" s="240" t="s">
        <v>4558</v>
      </c>
      <c r="AH9" s="1362"/>
      <c r="AI9" s="1238"/>
      <c r="AJ9" s="1237"/>
      <c r="AK9" s="1237"/>
      <c r="AL9" s="1269"/>
      <c r="AM9" s="1363"/>
      <c r="AN9" s="1269"/>
      <c r="AP9" s="1227"/>
      <c r="AQ9" s="1227"/>
      <c r="AR9" s="1227"/>
      <c r="AS9" s="1232"/>
      <c r="AT9" s="1172"/>
      <c r="AU9" s="1227"/>
      <c r="AV9" s="1227"/>
      <c r="AW9" s="1227"/>
      <c r="AX9" s="1232"/>
      <c r="AY9" s="1172"/>
      <c r="AZ9" s="1216"/>
      <c r="BA9" s="1216"/>
      <c r="BB9" s="1215"/>
      <c r="BC9" s="1228"/>
      <c r="BE9" s="635" t="s">
        <v>81</v>
      </c>
      <c r="BF9" s="587" t="s">
        <v>4559</v>
      </c>
      <c r="BG9" s="1654"/>
    </row>
    <row r="10" spans="2:59" ht="105">
      <c r="B10" s="1321"/>
      <c r="C10" s="1323" t="s">
        <v>4508</v>
      </c>
      <c r="D10" s="1325" t="s">
        <v>4560</v>
      </c>
      <c r="E10" s="1333" t="s">
        <v>618</v>
      </c>
      <c r="F10" s="1335" t="s">
        <v>4561</v>
      </c>
      <c r="G10" s="1276" t="s">
        <v>977</v>
      </c>
      <c r="H10" s="1276" t="s">
        <v>61</v>
      </c>
      <c r="I10" s="1357" t="s">
        <v>4562</v>
      </c>
      <c r="J10" s="1299" t="s">
        <v>111</v>
      </c>
      <c r="K10" s="238"/>
      <c r="L10" s="1360" t="s">
        <v>4561</v>
      </c>
      <c r="M10" s="1351" t="s">
        <v>416</v>
      </c>
      <c r="N10" s="1351">
        <f>MIN(S10:S11)</f>
        <v>44202</v>
      </c>
      <c r="O10" s="1353">
        <f>MAX(T10:T11)</f>
        <v>44560</v>
      </c>
      <c r="P10" s="232" t="s">
        <v>4563</v>
      </c>
      <c r="Q10" s="464" t="s">
        <v>4564</v>
      </c>
      <c r="R10" s="239">
        <v>0.5</v>
      </c>
      <c r="S10" s="234">
        <v>44202</v>
      </c>
      <c r="T10" s="234">
        <v>44560</v>
      </c>
      <c r="U10" s="1355">
        <v>0.2</v>
      </c>
      <c r="V10" s="1355">
        <v>0.6</v>
      </c>
      <c r="W10" s="1355">
        <v>0.7</v>
      </c>
      <c r="X10" s="1355">
        <v>1</v>
      </c>
      <c r="Y10" s="244"/>
      <c r="Z10" s="429">
        <v>0.2</v>
      </c>
      <c r="AA10" s="263" t="s">
        <v>4565</v>
      </c>
      <c r="AB10" s="667">
        <v>0.8</v>
      </c>
      <c r="AC10" s="461" t="s">
        <v>4566</v>
      </c>
      <c r="AD10" s="425">
        <v>0.9</v>
      </c>
      <c r="AE10" s="236" t="s">
        <v>4567</v>
      </c>
      <c r="AF10" s="675">
        <v>1</v>
      </c>
      <c r="AG10" s="265" t="s">
        <v>4568</v>
      </c>
      <c r="AH10" s="1293">
        <f>SUMPRODUCT(R10:R11,AF10:AF11)</f>
        <v>1</v>
      </c>
      <c r="AI10" s="1295" t="s">
        <v>4569</v>
      </c>
      <c r="AJ10" s="1276" t="s">
        <v>4570</v>
      </c>
      <c r="AK10" s="1276" t="s">
        <v>4571</v>
      </c>
      <c r="AL10" s="1276" t="s">
        <v>4572</v>
      </c>
      <c r="AM10" s="1289" t="str">
        <f>IF(AH10&lt;1%,"Sin iniciar",IF(AH10=100%,"Terminado","En gestión"))</f>
        <v>Terminado</v>
      </c>
      <c r="AN10" s="1266" t="s">
        <v>4523</v>
      </c>
      <c r="AP10" s="1180">
        <v>2620766.4</v>
      </c>
      <c r="AQ10" s="1180">
        <v>2689169</v>
      </c>
      <c r="AR10" s="1180">
        <v>2689169</v>
      </c>
      <c r="AS10" s="1177">
        <f>AR10/AQ10</f>
        <v>1</v>
      </c>
      <c r="AT10" s="1172"/>
      <c r="AU10" s="1180">
        <v>50000000</v>
      </c>
      <c r="AV10" s="1180">
        <v>37917947</v>
      </c>
      <c r="AW10" s="1180">
        <v>37917947</v>
      </c>
      <c r="AX10" s="1177">
        <f>AW10/AV10</f>
        <v>1</v>
      </c>
      <c r="AY10" s="1172"/>
      <c r="AZ10" s="1182" t="s">
        <v>521</v>
      </c>
      <c r="BA10" s="1182" t="s">
        <v>522</v>
      </c>
      <c r="BB10" s="1224" t="s">
        <v>632</v>
      </c>
      <c r="BC10" s="1271" t="s">
        <v>633</v>
      </c>
      <c r="BE10" s="635" t="s">
        <v>81</v>
      </c>
      <c r="BF10" s="587" t="s">
        <v>4573</v>
      </c>
      <c r="BG10" s="1630" t="s">
        <v>4574</v>
      </c>
    </row>
    <row r="11" spans="2:59" s="253" customFormat="1" ht="105">
      <c r="B11" s="1322"/>
      <c r="C11" s="1331"/>
      <c r="D11" s="1332"/>
      <c r="E11" s="1334"/>
      <c r="F11" s="1336"/>
      <c r="G11" s="1277"/>
      <c r="H11" s="1277"/>
      <c r="I11" s="1358"/>
      <c r="J11" s="1359"/>
      <c r="K11" s="247"/>
      <c r="L11" s="1361"/>
      <c r="M11" s="1352"/>
      <c r="N11" s="1352"/>
      <c r="O11" s="1354"/>
      <c r="P11" s="248" t="s">
        <v>4575</v>
      </c>
      <c r="Q11" s="465" t="s">
        <v>4576</v>
      </c>
      <c r="R11" s="249">
        <v>0.5</v>
      </c>
      <c r="S11" s="250">
        <v>44235</v>
      </c>
      <c r="T11" s="250">
        <v>44560</v>
      </c>
      <c r="U11" s="1356"/>
      <c r="V11" s="1356"/>
      <c r="W11" s="1356"/>
      <c r="X11" s="1356"/>
      <c r="Y11" s="251"/>
      <c r="Z11" s="432">
        <v>0.2</v>
      </c>
      <c r="AA11" s="456" t="s">
        <v>4577</v>
      </c>
      <c r="AB11" s="668">
        <v>0.4</v>
      </c>
      <c r="AC11" s="463" t="s">
        <v>4577</v>
      </c>
      <c r="AD11" s="426">
        <v>0.5</v>
      </c>
      <c r="AE11" s="252" t="s">
        <v>4577</v>
      </c>
      <c r="AF11" s="676">
        <v>1</v>
      </c>
      <c r="AG11" s="246" t="s">
        <v>4568</v>
      </c>
      <c r="AH11" s="1349"/>
      <c r="AI11" s="1277"/>
      <c r="AJ11" s="1277"/>
      <c r="AK11" s="1277"/>
      <c r="AL11" s="1277"/>
      <c r="AM11" s="1350"/>
      <c r="AN11" s="1267"/>
      <c r="AP11" s="1180"/>
      <c r="AQ11" s="1180"/>
      <c r="AR11" s="1180"/>
      <c r="AS11" s="1179"/>
      <c r="AT11" s="1173"/>
      <c r="AU11" s="1180"/>
      <c r="AV11" s="1180"/>
      <c r="AW11" s="1180"/>
      <c r="AX11" s="1179"/>
      <c r="AY11" s="1173"/>
      <c r="AZ11" s="1182"/>
      <c r="BA11" s="1182"/>
      <c r="BB11" s="1182"/>
      <c r="BC11" s="1271"/>
      <c r="BE11" s="635" t="s">
        <v>81</v>
      </c>
      <c r="BF11" s="587" t="s">
        <v>4578</v>
      </c>
      <c r="BG11" s="1631"/>
    </row>
    <row r="12" spans="2:59" s="260" customFormat="1" ht="409.5">
      <c r="B12" s="1393" t="s">
        <v>974</v>
      </c>
      <c r="C12" s="1395" t="s">
        <v>974</v>
      </c>
      <c r="D12" s="1395" t="s">
        <v>4579</v>
      </c>
      <c r="E12" s="1397" t="s">
        <v>58</v>
      </c>
      <c r="F12" s="1399" t="s">
        <v>4580</v>
      </c>
      <c r="G12" s="1236" t="s">
        <v>977</v>
      </c>
      <c r="H12" s="1236" t="s">
        <v>61</v>
      </c>
      <c r="I12" s="1386" t="s">
        <v>4581</v>
      </c>
      <c r="J12" s="1388" t="s">
        <v>111</v>
      </c>
      <c r="K12" s="254"/>
      <c r="L12" s="1389" t="s">
        <v>4582</v>
      </c>
      <c r="M12" s="1391" t="s">
        <v>4583</v>
      </c>
      <c r="N12" s="1391">
        <f>MIN(S12:S15)</f>
        <v>44197</v>
      </c>
      <c r="O12" s="1377">
        <f>MAX(T12:T14)</f>
        <v>44561</v>
      </c>
      <c r="P12" s="645" t="s">
        <v>4584</v>
      </c>
      <c r="Q12" s="255" t="s">
        <v>4585</v>
      </c>
      <c r="R12" s="256">
        <v>0.25</v>
      </c>
      <c r="S12" s="257">
        <v>44197</v>
      </c>
      <c r="T12" s="257">
        <v>44561</v>
      </c>
      <c r="U12" s="1380">
        <v>0.25</v>
      </c>
      <c r="V12" s="1382">
        <v>0.55000000000000004</v>
      </c>
      <c r="W12" s="1382">
        <v>0.78</v>
      </c>
      <c r="X12" s="1380">
        <v>1</v>
      </c>
      <c r="Y12" s="258"/>
      <c r="Z12" s="435">
        <v>0.25</v>
      </c>
      <c r="AA12" s="457" t="s">
        <v>4586</v>
      </c>
      <c r="AB12" s="669">
        <v>0.7</v>
      </c>
      <c r="AC12" s="457" t="s">
        <v>4587</v>
      </c>
      <c r="AD12" s="435">
        <v>0.85</v>
      </c>
      <c r="AE12" s="259" t="s">
        <v>4588</v>
      </c>
      <c r="AF12" s="677">
        <v>0.9</v>
      </c>
      <c r="AG12" s="599" t="s">
        <v>4589</v>
      </c>
      <c r="AH12" s="1385">
        <f>SUMPRODUCT(R12:R15,AF12:AF15)</f>
        <v>0.88500000000000001</v>
      </c>
      <c r="AI12" s="1236" t="s">
        <v>4590</v>
      </c>
      <c r="AJ12" s="1236" t="s">
        <v>4591</v>
      </c>
      <c r="AK12" s="1236" t="s">
        <v>4592</v>
      </c>
      <c r="AL12" s="1236" t="s">
        <v>4593</v>
      </c>
      <c r="AM12" s="1367" t="str">
        <f>IF(AH12&lt;1%,"Sin iniciar",IF(AH12=100%,"Terminado","En gestión"))</f>
        <v>En gestión</v>
      </c>
      <c r="AN12" s="1236" t="s">
        <v>4594</v>
      </c>
      <c r="AP12" s="1272">
        <v>980384490</v>
      </c>
      <c r="AQ12" s="1272">
        <v>980384490</v>
      </c>
      <c r="AR12" s="1272">
        <v>980384490</v>
      </c>
      <c r="AS12" s="1635">
        <f>AR12/AQ12</f>
        <v>1</v>
      </c>
      <c r="AT12" s="1171">
        <f>AVERAGE(AS12:AS16)</f>
        <v>1</v>
      </c>
      <c r="AU12" s="1273">
        <v>1182387500</v>
      </c>
      <c r="AV12" s="1273">
        <v>1182387500</v>
      </c>
      <c r="AW12" s="1272">
        <v>1246320249.6700001</v>
      </c>
      <c r="AX12" s="1635">
        <f>AW12/AV12</f>
        <v>1.0540708944149022</v>
      </c>
      <c r="AY12" s="1171">
        <f>AVERAGE(AX12:AX16)</f>
        <v>0.96595287070844105</v>
      </c>
      <c r="AZ12" s="1640" t="s">
        <v>995</v>
      </c>
      <c r="BA12" s="1640" t="s">
        <v>4388</v>
      </c>
      <c r="BB12" s="1640" t="s">
        <v>997</v>
      </c>
      <c r="BC12" s="1643" t="s">
        <v>998</v>
      </c>
      <c r="BE12" s="1632" t="s">
        <v>431</v>
      </c>
      <c r="BF12" s="587" t="s">
        <v>4595</v>
      </c>
      <c r="BG12" s="1655" t="s">
        <v>4596</v>
      </c>
    </row>
    <row r="13" spans="2:59" ht="131.25">
      <c r="B13" s="1394"/>
      <c r="C13" s="1338"/>
      <c r="D13" s="1338"/>
      <c r="E13" s="1340"/>
      <c r="F13" s="1342"/>
      <c r="G13" s="1237"/>
      <c r="H13" s="1237"/>
      <c r="I13" s="1313"/>
      <c r="J13" s="1314"/>
      <c r="K13" s="238"/>
      <c r="L13" s="1316"/>
      <c r="M13" s="1346"/>
      <c r="N13" s="1346"/>
      <c r="O13" s="1378"/>
      <c r="P13" s="646" t="s">
        <v>4597</v>
      </c>
      <c r="Q13" s="241" t="s">
        <v>4598</v>
      </c>
      <c r="R13" s="242">
        <v>0.25</v>
      </c>
      <c r="S13" s="243">
        <v>44197</v>
      </c>
      <c r="T13" s="243">
        <v>44561</v>
      </c>
      <c r="U13" s="1311"/>
      <c r="V13" s="1383"/>
      <c r="W13" s="1383"/>
      <c r="X13" s="1311"/>
      <c r="Y13" s="244"/>
      <c r="Z13" s="429">
        <v>0.25</v>
      </c>
      <c r="AA13" s="455" t="s">
        <v>4599</v>
      </c>
      <c r="AB13" s="667">
        <v>0.5</v>
      </c>
      <c r="AC13" s="462" t="s">
        <v>4600</v>
      </c>
      <c r="AD13" s="429">
        <v>0.75</v>
      </c>
      <c r="AE13" s="312" t="s">
        <v>4601</v>
      </c>
      <c r="AF13" s="675">
        <v>0.9</v>
      </c>
      <c r="AG13" s="240" t="s">
        <v>4602</v>
      </c>
      <c r="AH13" s="1362"/>
      <c r="AI13" s="1237"/>
      <c r="AJ13" s="1237"/>
      <c r="AK13" s="1237"/>
      <c r="AL13" s="1237"/>
      <c r="AM13" s="1363"/>
      <c r="AN13" s="1237"/>
      <c r="AP13" s="1272"/>
      <c r="AQ13" s="1272"/>
      <c r="AR13" s="1272"/>
      <c r="AS13" s="1636"/>
      <c r="AT13" s="1172"/>
      <c r="AU13" s="1274"/>
      <c r="AV13" s="1274"/>
      <c r="AW13" s="1272"/>
      <c r="AX13" s="1636"/>
      <c r="AY13" s="1172"/>
      <c r="AZ13" s="1641"/>
      <c r="BA13" s="1641"/>
      <c r="BB13" s="1641"/>
      <c r="BC13" s="1644"/>
      <c r="BE13" s="1633"/>
      <c r="BF13" s="587" t="s">
        <v>4603</v>
      </c>
      <c r="BG13" s="1656"/>
    </row>
    <row r="14" spans="2:59" ht="367.5">
      <c r="B14" s="1394"/>
      <c r="C14" s="1338"/>
      <c r="D14" s="1338"/>
      <c r="E14" s="1340"/>
      <c r="F14" s="1342"/>
      <c r="G14" s="1237"/>
      <c r="H14" s="1237"/>
      <c r="I14" s="1313"/>
      <c r="J14" s="1314"/>
      <c r="K14" s="238"/>
      <c r="L14" s="1316"/>
      <c r="M14" s="1346"/>
      <c r="N14" s="1346"/>
      <c r="O14" s="1378"/>
      <c r="P14" s="646" t="s">
        <v>4604</v>
      </c>
      <c r="Q14" s="241" t="s">
        <v>4605</v>
      </c>
      <c r="R14" s="242">
        <v>0.25</v>
      </c>
      <c r="S14" s="243">
        <v>44197</v>
      </c>
      <c r="T14" s="243">
        <v>44561</v>
      </c>
      <c r="U14" s="1311"/>
      <c r="V14" s="1383"/>
      <c r="W14" s="1383"/>
      <c r="X14" s="1311"/>
      <c r="Y14" s="244"/>
      <c r="Z14" s="429">
        <v>0.25</v>
      </c>
      <c r="AA14" s="455" t="s">
        <v>4606</v>
      </c>
      <c r="AB14" s="667">
        <v>0.5</v>
      </c>
      <c r="AC14" s="462" t="s">
        <v>4607</v>
      </c>
      <c r="AD14" s="429">
        <v>0.75</v>
      </c>
      <c r="AE14" s="312" t="s">
        <v>4608</v>
      </c>
      <c r="AF14" s="675">
        <v>0.84</v>
      </c>
      <c r="AG14" s="240" t="s">
        <v>4609</v>
      </c>
      <c r="AH14" s="1362"/>
      <c r="AI14" s="1237"/>
      <c r="AJ14" s="1237"/>
      <c r="AK14" s="1237"/>
      <c r="AL14" s="1237"/>
      <c r="AM14" s="1363"/>
      <c r="AN14" s="1237"/>
      <c r="AP14" s="1272"/>
      <c r="AQ14" s="1272"/>
      <c r="AR14" s="1272"/>
      <c r="AS14" s="1636"/>
      <c r="AT14" s="1172"/>
      <c r="AU14" s="1274"/>
      <c r="AV14" s="1274"/>
      <c r="AW14" s="1272"/>
      <c r="AX14" s="1636"/>
      <c r="AY14" s="1172"/>
      <c r="AZ14" s="1641"/>
      <c r="BA14" s="1641"/>
      <c r="BB14" s="1641"/>
      <c r="BC14" s="1644"/>
      <c r="BE14" s="1633"/>
      <c r="BF14" s="587" t="s">
        <v>4610</v>
      </c>
      <c r="BG14" s="1656"/>
    </row>
    <row r="15" spans="2:59" ht="236.25">
      <c r="B15" s="1394"/>
      <c r="C15" s="1396"/>
      <c r="D15" s="1396"/>
      <c r="E15" s="1398"/>
      <c r="F15" s="1400"/>
      <c r="G15" s="1238"/>
      <c r="H15" s="1238"/>
      <c r="I15" s="1387"/>
      <c r="J15" s="1314"/>
      <c r="K15" s="238"/>
      <c r="L15" s="1390"/>
      <c r="M15" s="1392"/>
      <c r="N15" s="1392"/>
      <c r="O15" s="1379"/>
      <c r="P15" s="646" t="s">
        <v>4611</v>
      </c>
      <c r="Q15" s="241" t="s">
        <v>4612</v>
      </c>
      <c r="R15" s="242">
        <v>0.25</v>
      </c>
      <c r="S15" s="243">
        <v>44197</v>
      </c>
      <c r="T15" s="243">
        <v>44561</v>
      </c>
      <c r="U15" s="1381"/>
      <c r="V15" s="1384"/>
      <c r="W15" s="1384"/>
      <c r="X15" s="1381"/>
      <c r="Y15" s="244"/>
      <c r="Z15" s="429">
        <v>0.25</v>
      </c>
      <c r="AA15" s="455" t="s">
        <v>4613</v>
      </c>
      <c r="AB15" s="667">
        <v>0.5</v>
      </c>
      <c r="AC15" s="462" t="s">
        <v>4614</v>
      </c>
      <c r="AD15" s="429">
        <v>0.75</v>
      </c>
      <c r="AE15" s="312" t="s">
        <v>4615</v>
      </c>
      <c r="AF15" s="675">
        <v>0.9</v>
      </c>
      <c r="AG15" s="240" t="s">
        <v>4616</v>
      </c>
      <c r="AH15" s="1294"/>
      <c r="AI15" s="1238"/>
      <c r="AJ15" s="1238"/>
      <c r="AK15" s="1238"/>
      <c r="AL15" s="1238"/>
      <c r="AM15" s="1290"/>
      <c r="AN15" s="1238"/>
      <c r="AP15" s="1272"/>
      <c r="AQ15" s="1272"/>
      <c r="AR15" s="1272"/>
      <c r="AS15" s="1637"/>
      <c r="AT15" s="1172"/>
      <c r="AU15" s="1275"/>
      <c r="AV15" s="1275"/>
      <c r="AW15" s="1272"/>
      <c r="AX15" s="1637"/>
      <c r="AY15" s="1172"/>
      <c r="AZ15" s="1642"/>
      <c r="BA15" s="1642"/>
      <c r="BB15" s="1642"/>
      <c r="BC15" s="1645"/>
      <c r="BE15" s="1634"/>
      <c r="BF15" s="587" t="s">
        <v>4603</v>
      </c>
      <c r="BG15" s="1657"/>
    </row>
    <row r="16" spans="2:59" s="253" customFormat="1" ht="198">
      <c r="B16" s="1394"/>
      <c r="C16" s="261" t="s">
        <v>974</v>
      </c>
      <c r="D16" s="262" t="s">
        <v>4617</v>
      </c>
      <c r="E16" s="263" t="s">
        <v>58</v>
      </c>
      <c r="F16" s="264" t="s">
        <v>4580</v>
      </c>
      <c r="G16" s="265" t="s">
        <v>977</v>
      </c>
      <c r="H16" s="265" t="s">
        <v>61</v>
      </c>
      <c r="I16" s="266" t="s">
        <v>4581</v>
      </c>
      <c r="J16" s="265" t="s">
        <v>111</v>
      </c>
      <c r="K16" s="247"/>
      <c r="L16" s="498" t="s">
        <v>4618</v>
      </c>
      <c r="M16" s="267" t="s">
        <v>4583</v>
      </c>
      <c r="N16" s="267">
        <v>43862</v>
      </c>
      <c r="O16" s="268">
        <f>MAX(T16:T16)</f>
        <v>44561</v>
      </c>
      <c r="P16" s="647" t="s">
        <v>4619</v>
      </c>
      <c r="Q16" s="269" t="s">
        <v>4620</v>
      </c>
      <c r="R16" s="270">
        <v>1</v>
      </c>
      <c r="S16" s="271">
        <v>44197</v>
      </c>
      <c r="T16" s="271">
        <v>44561</v>
      </c>
      <c r="U16" s="272">
        <v>0.25</v>
      </c>
      <c r="V16" s="272">
        <v>0.5</v>
      </c>
      <c r="W16" s="272">
        <v>0.75</v>
      </c>
      <c r="X16" s="272">
        <v>1</v>
      </c>
      <c r="Y16" s="251"/>
      <c r="Z16" s="433">
        <v>0.25</v>
      </c>
      <c r="AA16" s="273" t="s">
        <v>4621</v>
      </c>
      <c r="AB16" s="670">
        <v>0.5</v>
      </c>
      <c r="AC16" s="274" t="s">
        <v>4622</v>
      </c>
      <c r="AD16" s="433">
        <v>0.75</v>
      </c>
      <c r="AE16" s="275" t="s">
        <v>4623</v>
      </c>
      <c r="AF16" s="678">
        <v>1</v>
      </c>
      <c r="AG16" s="275" t="s">
        <v>4624</v>
      </c>
      <c r="AH16" s="681">
        <f>SUMPRODUCT(R16,AF16)</f>
        <v>1</v>
      </c>
      <c r="AI16" s="265" t="s">
        <v>4625</v>
      </c>
      <c r="AJ16" s="265" t="s">
        <v>4626</v>
      </c>
      <c r="AK16" s="265" t="s">
        <v>4627</v>
      </c>
      <c r="AL16" s="265" t="s">
        <v>4628</v>
      </c>
      <c r="AM16" s="438" t="str">
        <f>IF(AH16&lt;1%,"Sin iniciar",IF(AH16=100%,"Terminado","En gestión"))</f>
        <v>Terminado</v>
      </c>
      <c r="AN16" s="265" t="s">
        <v>4523</v>
      </c>
      <c r="AP16" s="475">
        <v>171416880</v>
      </c>
      <c r="AQ16" s="475">
        <v>171416880</v>
      </c>
      <c r="AR16" s="475">
        <v>171416880</v>
      </c>
      <c r="AS16" s="506">
        <f>AR16/AQ16</f>
        <v>1</v>
      </c>
      <c r="AT16" s="1173"/>
      <c r="AU16" s="471">
        <v>1376325000</v>
      </c>
      <c r="AV16" s="471">
        <v>1376325000</v>
      </c>
      <c r="AW16" s="475">
        <v>1208186045.8</v>
      </c>
      <c r="AX16" s="506">
        <f>AW16/AV16</f>
        <v>0.87783484700197989</v>
      </c>
      <c r="AY16" s="1173"/>
      <c r="AZ16" s="476" t="s">
        <v>995</v>
      </c>
      <c r="BA16" s="476" t="s">
        <v>4388</v>
      </c>
      <c r="BB16" s="476" t="s">
        <v>997</v>
      </c>
      <c r="BC16" s="475" t="s">
        <v>998</v>
      </c>
      <c r="BE16" s="635" t="s">
        <v>431</v>
      </c>
      <c r="BF16" s="587" t="s">
        <v>4629</v>
      </c>
      <c r="BG16" s="634" t="s">
        <v>4630</v>
      </c>
    </row>
    <row r="17" spans="2:59" ht="131.25">
      <c r="B17" s="1368" t="s">
        <v>4631</v>
      </c>
      <c r="C17" s="1371" t="s">
        <v>4632</v>
      </c>
      <c r="D17" s="1371" t="s">
        <v>4633</v>
      </c>
      <c r="E17" s="1239" t="s">
        <v>109</v>
      </c>
      <c r="F17" s="1374" t="s">
        <v>4634</v>
      </c>
      <c r="G17" s="1239" t="s">
        <v>1115</v>
      </c>
      <c r="H17" s="1239" t="s">
        <v>787</v>
      </c>
      <c r="I17" s="1410" t="s">
        <v>4635</v>
      </c>
      <c r="J17" s="1413" t="s">
        <v>111</v>
      </c>
      <c r="K17" s="238"/>
      <c r="L17" s="1414" t="s">
        <v>4636</v>
      </c>
      <c r="M17" s="1239" t="s">
        <v>4637</v>
      </c>
      <c r="N17" s="1401">
        <f>MIN(S17:S21)</f>
        <v>44200</v>
      </c>
      <c r="O17" s="1404">
        <f>MAX(T17:T21)</f>
        <v>44530</v>
      </c>
      <c r="P17" s="648" t="s">
        <v>4638</v>
      </c>
      <c r="Q17" s="277" t="s">
        <v>4639</v>
      </c>
      <c r="R17" s="278">
        <v>0.15</v>
      </c>
      <c r="S17" s="279">
        <v>44200</v>
      </c>
      <c r="T17" s="279">
        <v>44377</v>
      </c>
      <c r="U17" s="1407">
        <v>0.28000000000000003</v>
      </c>
      <c r="V17" s="1407">
        <v>0.5</v>
      </c>
      <c r="W17" s="1407">
        <v>0.8</v>
      </c>
      <c r="X17" s="1407">
        <v>1</v>
      </c>
      <c r="Y17" s="280"/>
      <c r="Z17" s="431">
        <v>0.5</v>
      </c>
      <c r="AA17" s="379" t="s">
        <v>4640</v>
      </c>
      <c r="AB17" s="671">
        <v>1</v>
      </c>
      <c r="AC17" s="379" t="s">
        <v>4641</v>
      </c>
      <c r="AD17" s="431">
        <v>1</v>
      </c>
      <c r="AE17" s="286" t="s">
        <v>4642</v>
      </c>
      <c r="AF17" s="679">
        <v>1</v>
      </c>
      <c r="AG17" s="448" t="s">
        <v>4643</v>
      </c>
      <c r="AH17" s="1385">
        <f>SUMPRODUCT(R17:R21,AF17:AF21)</f>
        <v>1</v>
      </c>
      <c r="AI17" s="1239" t="s">
        <v>4644</v>
      </c>
      <c r="AJ17" s="1239" t="s">
        <v>4645</v>
      </c>
      <c r="AK17" s="1239" t="s">
        <v>4646</v>
      </c>
      <c r="AL17" s="1239" t="s">
        <v>4647</v>
      </c>
      <c r="AM17" s="1367" t="str">
        <f>IF(AH17&lt;1%,"Sin iniciar",IF(AH17=100%,"Terminado","En gestión"))</f>
        <v>Terminado</v>
      </c>
      <c r="AN17" s="1239" t="s">
        <v>4523</v>
      </c>
      <c r="AP17" s="1233">
        <v>0</v>
      </c>
      <c r="AQ17" s="1233">
        <v>0</v>
      </c>
      <c r="AR17" s="1233">
        <v>0</v>
      </c>
      <c r="AS17" s="1167" t="s">
        <v>4532</v>
      </c>
      <c r="AT17" s="1638" t="s">
        <v>4532</v>
      </c>
      <c r="AU17" s="1225">
        <v>438807878.66000003</v>
      </c>
      <c r="AV17" s="1225">
        <v>438807878.66000003</v>
      </c>
      <c r="AW17" s="1225">
        <v>438807878.66000003</v>
      </c>
      <c r="AX17" s="1167">
        <f>AW17/AV17</f>
        <v>1</v>
      </c>
      <c r="AY17" s="1638">
        <f>AVERAGE(AX17:AX23)</f>
        <v>1</v>
      </c>
      <c r="AZ17" s="1165" t="s">
        <v>521</v>
      </c>
      <c r="BA17" s="1165" t="s">
        <v>522</v>
      </c>
      <c r="BB17" s="1165" t="s">
        <v>523</v>
      </c>
      <c r="BC17" s="1165" t="s">
        <v>4648</v>
      </c>
      <c r="BE17" s="635" t="s">
        <v>81</v>
      </c>
      <c r="BF17" s="587" t="s">
        <v>4649</v>
      </c>
      <c r="BG17" s="1655" t="s">
        <v>4650</v>
      </c>
    </row>
    <row r="18" spans="2:59" ht="210">
      <c r="B18" s="1369"/>
      <c r="C18" s="1372"/>
      <c r="D18" s="1372"/>
      <c r="E18" s="1240"/>
      <c r="F18" s="1375"/>
      <c r="G18" s="1240"/>
      <c r="H18" s="1240"/>
      <c r="I18" s="1411"/>
      <c r="J18" s="1413"/>
      <c r="K18" s="238"/>
      <c r="L18" s="1415"/>
      <c r="M18" s="1240"/>
      <c r="N18" s="1402"/>
      <c r="O18" s="1405"/>
      <c r="P18" s="648" t="s">
        <v>4651</v>
      </c>
      <c r="Q18" s="281" t="s">
        <v>4652</v>
      </c>
      <c r="R18" s="282">
        <v>0.25</v>
      </c>
      <c r="S18" s="283">
        <v>44378</v>
      </c>
      <c r="T18" s="283">
        <v>44530</v>
      </c>
      <c r="U18" s="1408"/>
      <c r="V18" s="1408"/>
      <c r="W18" s="1408"/>
      <c r="X18" s="1408"/>
      <c r="Y18" s="244"/>
      <c r="Z18" s="429">
        <v>0</v>
      </c>
      <c r="AA18" s="458" t="s">
        <v>61</v>
      </c>
      <c r="AB18" s="666">
        <v>0</v>
      </c>
      <c r="AC18" s="458" t="s">
        <v>61</v>
      </c>
      <c r="AD18" s="429">
        <v>0.6</v>
      </c>
      <c r="AE18" s="285" t="s">
        <v>4653</v>
      </c>
      <c r="AF18" s="680">
        <v>1</v>
      </c>
      <c r="AG18" s="449" t="s">
        <v>4654</v>
      </c>
      <c r="AH18" s="1362"/>
      <c r="AI18" s="1240"/>
      <c r="AJ18" s="1240"/>
      <c r="AK18" s="1240"/>
      <c r="AL18" s="1240"/>
      <c r="AM18" s="1363"/>
      <c r="AN18" s="1240"/>
      <c r="AP18" s="1233"/>
      <c r="AQ18" s="1233"/>
      <c r="AR18" s="1233"/>
      <c r="AS18" s="1168"/>
      <c r="AT18" s="1639"/>
      <c r="AU18" s="1225"/>
      <c r="AV18" s="1225"/>
      <c r="AW18" s="1225"/>
      <c r="AX18" s="1168"/>
      <c r="AY18" s="1639"/>
      <c r="AZ18" s="1165"/>
      <c r="BA18" s="1165"/>
      <c r="BB18" s="1165"/>
      <c r="BC18" s="1165"/>
      <c r="BE18" s="635" t="s">
        <v>81</v>
      </c>
      <c r="BF18" s="587" t="s">
        <v>4655</v>
      </c>
      <c r="BG18" s="1656"/>
    </row>
    <row r="19" spans="2:59" ht="157.5">
      <c r="B19" s="1369"/>
      <c r="C19" s="1372"/>
      <c r="D19" s="1372"/>
      <c r="E19" s="1240"/>
      <c r="F19" s="1375"/>
      <c r="G19" s="1240"/>
      <c r="H19" s="1240"/>
      <c r="I19" s="1411"/>
      <c r="J19" s="1413"/>
      <c r="K19" s="238"/>
      <c r="L19" s="1415"/>
      <c r="M19" s="1240"/>
      <c r="N19" s="1402"/>
      <c r="O19" s="1405"/>
      <c r="P19" s="648" t="s">
        <v>4656</v>
      </c>
      <c r="Q19" s="281" t="s">
        <v>4657</v>
      </c>
      <c r="R19" s="282">
        <v>0.2</v>
      </c>
      <c r="S19" s="283">
        <v>44287</v>
      </c>
      <c r="T19" s="283">
        <v>44530</v>
      </c>
      <c r="U19" s="1408"/>
      <c r="V19" s="1408"/>
      <c r="W19" s="1408"/>
      <c r="X19" s="1408"/>
      <c r="Y19" s="244"/>
      <c r="Z19" s="429">
        <v>0</v>
      </c>
      <c r="AA19" s="458" t="s">
        <v>61</v>
      </c>
      <c r="AB19" s="666">
        <v>0.38</v>
      </c>
      <c r="AC19" s="458" t="s">
        <v>4658</v>
      </c>
      <c r="AD19" s="429">
        <v>0.75</v>
      </c>
      <c r="AE19" s="285" t="s">
        <v>4659</v>
      </c>
      <c r="AF19" s="680">
        <v>1</v>
      </c>
      <c r="AG19" s="449" t="s">
        <v>4660</v>
      </c>
      <c r="AH19" s="1362"/>
      <c r="AI19" s="1240"/>
      <c r="AJ19" s="1240"/>
      <c r="AK19" s="1240"/>
      <c r="AL19" s="1240"/>
      <c r="AM19" s="1363"/>
      <c r="AN19" s="1240"/>
      <c r="AP19" s="1233"/>
      <c r="AQ19" s="1233"/>
      <c r="AR19" s="1233"/>
      <c r="AS19" s="1168"/>
      <c r="AT19" s="1639"/>
      <c r="AU19" s="1225"/>
      <c r="AV19" s="1225"/>
      <c r="AW19" s="1225"/>
      <c r="AX19" s="1168"/>
      <c r="AY19" s="1639"/>
      <c r="AZ19" s="1165"/>
      <c r="BA19" s="1165"/>
      <c r="BB19" s="1165"/>
      <c r="BC19" s="1165"/>
      <c r="BE19" s="635" t="s">
        <v>81</v>
      </c>
      <c r="BF19" s="587" t="s">
        <v>4661</v>
      </c>
      <c r="BG19" s="1656"/>
    </row>
    <row r="20" spans="2:59" ht="78.75">
      <c r="B20" s="1369"/>
      <c r="C20" s="1372"/>
      <c r="D20" s="1372"/>
      <c r="E20" s="1240"/>
      <c r="F20" s="1375"/>
      <c r="G20" s="1240"/>
      <c r="H20" s="1240"/>
      <c r="I20" s="1411"/>
      <c r="J20" s="1413"/>
      <c r="K20" s="238"/>
      <c r="L20" s="1415"/>
      <c r="M20" s="1240"/>
      <c r="N20" s="1402"/>
      <c r="O20" s="1405"/>
      <c r="P20" s="648" t="s">
        <v>4662</v>
      </c>
      <c r="Q20" s="281" t="s">
        <v>4663</v>
      </c>
      <c r="R20" s="282">
        <v>0.2</v>
      </c>
      <c r="S20" s="283">
        <v>44200</v>
      </c>
      <c r="T20" s="283">
        <v>44286</v>
      </c>
      <c r="U20" s="1408"/>
      <c r="V20" s="1408"/>
      <c r="W20" s="1408"/>
      <c r="X20" s="1408"/>
      <c r="Y20" s="244"/>
      <c r="Z20" s="429">
        <v>1</v>
      </c>
      <c r="AA20" s="458" t="s">
        <v>4664</v>
      </c>
      <c r="AB20" s="666">
        <v>1</v>
      </c>
      <c r="AC20" s="458" t="s">
        <v>2691</v>
      </c>
      <c r="AD20" s="429">
        <v>1</v>
      </c>
      <c r="AE20" s="284" t="s">
        <v>2691</v>
      </c>
      <c r="AF20" s="680">
        <v>1</v>
      </c>
      <c r="AG20" s="449" t="s">
        <v>2691</v>
      </c>
      <c r="AH20" s="1362"/>
      <c r="AI20" s="1240"/>
      <c r="AJ20" s="1240"/>
      <c r="AK20" s="1240"/>
      <c r="AL20" s="1240"/>
      <c r="AM20" s="1363"/>
      <c r="AN20" s="1240"/>
      <c r="AP20" s="1233"/>
      <c r="AQ20" s="1233"/>
      <c r="AR20" s="1233"/>
      <c r="AS20" s="1168"/>
      <c r="AT20" s="1639"/>
      <c r="AU20" s="1225"/>
      <c r="AV20" s="1225"/>
      <c r="AW20" s="1225"/>
      <c r="AX20" s="1168"/>
      <c r="AY20" s="1639"/>
      <c r="AZ20" s="1165"/>
      <c r="BA20" s="1165"/>
      <c r="BB20" s="1165"/>
      <c r="BC20" s="1165"/>
      <c r="BE20" s="635" t="s">
        <v>81</v>
      </c>
      <c r="BF20" s="587" t="s">
        <v>4665</v>
      </c>
      <c r="BG20" s="1656"/>
    </row>
    <row r="21" spans="2:59" ht="157.5">
      <c r="B21" s="1369"/>
      <c r="C21" s="1373"/>
      <c r="D21" s="1373"/>
      <c r="E21" s="1241"/>
      <c r="F21" s="1376"/>
      <c r="G21" s="1241"/>
      <c r="H21" s="1241"/>
      <c r="I21" s="1412"/>
      <c r="J21" s="1413"/>
      <c r="K21" s="238"/>
      <c r="L21" s="1416"/>
      <c r="M21" s="1241"/>
      <c r="N21" s="1403"/>
      <c r="O21" s="1406"/>
      <c r="P21" s="648" t="s">
        <v>4666</v>
      </c>
      <c r="Q21" s="281" t="s">
        <v>4667</v>
      </c>
      <c r="R21" s="282">
        <v>0.2</v>
      </c>
      <c r="S21" s="283">
        <v>44287</v>
      </c>
      <c r="T21" s="283">
        <v>44530</v>
      </c>
      <c r="U21" s="1409"/>
      <c r="V21" s="1409"/>
      <c r="W21" s="1409"/>
      <c r="X21" s="1409"/>
      <c r="Y21" s="244"/>
      <c r="Z21" s="429">
        <v>0</v>
      </c>
      <c r="AA21" s="458" t="s">
        <v>61</v>
      </c>
      <c r="AB21" s="666">
        <v>0.38</v>
      </c>
      <c r="AC21" s="458" t="s">
        <v>4668</v>
      </c>
      <c r="AD21" s="429">
        <v>0.74</v>
      </c>
      <c r="AE21" s="285" t="s">
        <v>4669</v>
      </c>
      <c r="AF21" s="680">
        <v>1</v>
      </c>
      <c r="AG21" s="449" t="s">
        <v>4670</v>
      </c>
      <c r="AH21" s="1294"/>
      <c r="AI21" s="1241"/>
      <c r="AJ21" s="1241"/>
      <c r="AK21" s="1241"/>
      <c r="AL21" s="1241"/>
      <c r="AM21" s="1290"/>
      <c r="AN21" s="1241"/>
      <c r="AP21" s="1233"/>
      <c r="AQ21" s="1233"/>
      <c r="AR21" s="1233"/>
      <c r="AS21" s="1169"/>
      <c r="AT21" s="1639"/>
      <c r="AU21" s="1225"/>
      <c r="AV21" s="1225"/>
      <c r="AW21" s="1225"/>
      <c r="AX21" s="1169"/>
      <c r="AY21" s="1639"/>
      <c r="AZ21" s="1165"/>
      <c r="BA21" s="1165"/>
      <c r="BB21" s="1165"/>
      <c r="BC21" s="1165"/>
      <c r="BE21" s="635" t="s">
        <v>81</v>
      </c>
      <c r="BF21" s="587" t="s">
        <v>4671</v>
      </c>
      <c r="BG21" s="1656"/>
    </row>
    <row r="22" spans="2:59" ht="78.75">
      <c r="B22" s="1369"/>
      <c r="C22" s="1431" t="s">
        <v>4632</v>
      </c>
      <c r="D22" s="1433" t="s">
        <v>4672</v>
      </c>
      <c r="E22" s="1299" t="s">
        <v>109</v>
      </c>
      <c r="F22" s="1435" t="s">
        <v>4673</v>
      </c>
      <c r="G22" s="1299" t="s">
        <v>787</v>
      </c>
      <c r="H22" s="1299" t="s">
        <v>61</v>
      </c>
      <c r="I22" s="1423" t="s">
        <v>4635</v>
      </c>
      <c r="J22" s="1299" t="s">
        <v>111</v>
      </c>
      <c r="K22" s="238"/>
      <c r="L22" s="1425" t="s">
        <v>4674</v>
      </c>
      <c r="M22" s="1299" t="s">
        <v>4637</v>
      </c>
      <c r="N22" s="1427">
        <f>MIN(S22:S23)</f>
        <v>44287</v>
      </c>
      <c r="O22" s="1429">
        <f>MAX(T22:T23)</f>
        <v>44560</v>
      </c>
      <c r="P22" s="303" t="s">
        <v>4675</v>
      </c>
      <c r="Q22" s="287" t="s">
        <v>4676</v>
      </c>
      <c r="R22" s="272">
        <v>0.3</v>
      </c>
      <c r="S22" s="288">
        <v>44287</v>
      </c>
      <c r="T22" s="288">
        <v>44377</v>
      </c>
      <c r="U22" s="1419">
        <v>0</v>
      </c>
      <c r="V22" s="1419">
        <v>0.3</v>
      </c>
      <c r="W22" s="1419">
        <v>0.65</v>
      </c>
      <c r="X22" s="1419">
        <v>1</v>
      </c>
      <c r="Y22" s="244"/>
      <c r="Z22" s="429">
        <v>0</v>
      </c>
      <c r="AA22" s="263" t="s">
        <v>61</v>
      </c>
      <c r="AB22" s="666">
        <v>1</v>
      </c>
      <c r="AC22" s="263" t="s">
        <v>4677</v>
      </c>
      <c r="AD22" s="429">
        <v>1</v>
      </c>
      <c r="AE22" s="289" t="s">
        <v>4642</v>
      </c>
      <c r="AF22" s="667">
        <v>1</v>
      </c>
      <c r="AG22" s="450" t="s">
        <v>4643</v>
      </c>
      <c r="AH22" s="1421">
        <f>SUMPRODUCT(R22:R23,AF22:AF23)</f>
        <v>1</v>
      </c>
      <c r="AI22" s="1299" t="s">
        <v>61</v>
      </c>
      <c r="AJ22" s="1299" t="s">
        <v>4678</v>
      </c>
      <c r="AK22" s="1299" t="s">
        <v>4679</v>
      </c>
      <c r="AL22" s="1242" t="s">
        <v>4680</v>
      </c>
      <c r="AM22" s="1417" t="str">
        <f>IF(AH22&lt;1%,"Sin iniciar",IF(AH22=100%,"Terminado","En gestión"))</f>
        <v>Terminado</v>
      </c>
      <c r="AN22" s="1242" t="s">
        <v>4523</v>
      </c>
      <c r="AP22" s="1223">
        <v>0</v>
      </c>
      <c r="AQ22" s="1223">
        <v>0</v>
      </c>
      <c r="AR22" s="1223">
        <v>0</v>
      </c>
      <c r="AS22" s="1177" t="s">
        <v>4532</v>
      </c>
      <c r="AT22" s="1639"/>
      <c r="AU22" s="1224">
        <v>62837725</v>
      </c>
      <c r="AV22" s="1224">
        <v>62837725</v>
      </c>
      <c r="AW22" s="1224">
        <v>62837725</v>
      </c>
      <c r="AX22" s="1177">
        <f>AW22/AV22</f>
        <v>1</v>
      </c>
      <c r="AY22" s="1639"/>
      <c r="AZ22" s="1182" t="s">
        <v>521</v>
      </c>
      <c r="BA22" s="1182" t="s">
        <v>522</v>
      </c>
      <c r="BB22" s="1182" t="s">
        <v>523</v>
      </c>
      <c r="BC22" s="1182" t="s">
        <v>4648</v>
      </c>
      <c r="BE22" s="635" t="s">
        <v>81</v>
      </c>
      <c r="BF22" s="587" t="s">
        <v>4681</v>
      </c>
      <c r="BG22" s="1655" t="s">
        <v>4682</v>
      </c>
    </row>
    <row r="23" spans="2:59" ht="288.75">
      <c r="B23" s="1369"/>
      <c r="C23" s="1432"/>
      <c r="D23" s="1434"/>
      <c r="E23" s="1359"/>
      <c r="F23" s="1436"/>
      <c r="G23" s="1359"/>
      <c r="H23" s="1359"/>
      <c r="I23" s="1424"/>
      <c r="J23" s="1299"/>
      <c r="K23" s="247"/>
      <c r="L23" s="1426"/>
      <c r="M23" s="1359"/>
      <c r="N23" s="1428"/>
      <c r="O23" s="1430"/>
      <c r="P23" s="303" t="s">
        <v>4683</v>
      </c>
      <c r="Q23" s="290" t="s">
        <v>4684</v>
      </c>
      <c r="R23" s="291">
        <v>0.7</v>
      </c>
      <c r="S23" s="292">
        <v>44378</v>
      </c>
      <c r="T23" s="292">
        <v>44560</v>
      </c>
      <c r="U23" s="1420"/>
      <c r="V23" s="1420"/>
      <c r="W23" s="1420"/>
      <c r="X23" s="1420"/>
      <c r="Y23" s="251"/>
      <c r="Z23" s="432">
        <v>0</v>
      </c>
      <c r="AA23" s="456" t="s">
        <v>61</v>
      </c>
      <c r="AB23" s="672">
        <v>0</v>
      </c>
      <c r="AC23" s="456" t="s">
        <v>61</v>
      </c>
      <c r="AD23" s="432">
        <v>0.5</v>
      </c>
      <c r="AE23" s="293" t="s">
        <v>4685</v>
      </c>
      <c r="AF23" s="668">
        <v>1</v>
      </c>
      <c r="AG23" s="451" t="s">
        <v>4686</v>
      </c>
      <c r="AH23" s="1422"/>
      <c r="AI23" s="1359"/>
      <c r="AJ23" s="1359"/>
      <c r="AK23" s="1359"/>
      <c r="AL23" s="1243"/>
      <c r="AM23" s="1418"/>
      <c r="AN23" s="1243"/>
      <c r="AP23" s="1223"/>
      <c r="AQ23" s="1223"/>
      <c r="AR23" s="1223"/>
      <c r="AS23" s="1179"/>
      <c r="AT23" s="1639"/>
      <c r="AU23" s="1224"/>
      <c r="AV23" s="1224"/>
      <c r="AW23" s="1224"/>
      <c r="AX23" s="1179"/>
      <c r="AY23" s="1639"/>
      <c r="AZ23" s="1182"/>
      <c r="BA23" s="1182"/>
      <c r="BB23" s="1182"/>
      <c r="BC23" s="1182"/>
      <c r="BE23" s="635" t="s">
        <v>81</v>
      </c>
      <c r="BF23" s="587" t="s">
        <v>4687</v>
      </c>
      <c r="BG23" s="1657"/>
    </row>
    <row r="24" spans="2:59" ht="105">
      <c r="B24" s="1369"/>
      <c r="C24" s="1371" t="s">
        <v>4688</v>
      </c>
      <c r="D24" s="1371" t="s">
        <v>4689</v>
      </c>
      <c r="E24" s="1239" t="s">
        <v>361</v>
      </c>
      <c r="F24" s="1374" t="s">
        <v>4690</v>
      </c>
      <c r="G24" s="1239" t="s">
        <v>787</v>
      </c>
      <c r="H24" s="1239" t="s">
        <v>1221</v>
      </c>
      <c r="I24" s="1410" t="s">
        <v>4538</v>
      </c>
      <c r="J24" s="1413" t="s">
        <v>111</v>
      </c>
      <c r="K24" s="238"/>
      <c r="L24" s="1414" t="s">
        <v>4691</v>
      </c>
      <c r="M24" s="1239" t="s">
        <v>4637</v>
      </c>
      <c r="N24" s="1401">
        <f>MIN(S24:S27)</f>
        <v>44224</v>
      </c>
      <c r="O24" s="1404">
        <f>MAX(T24:T27)</f>
        <v>44560</v>
      </c>
      <c r="P24" s="648" t="s">
        <v>4692</v>
      </c>
      <c r="Q24" s="294" t="s">
        <v>4693</v>
      </c>
      <c r="R24" s="295">
        <v>0.25</v>
      </c>
      <c r="S24" s="296">
        <v>44242</v>
      </c>
      <c r="T24" s="296">
        <v>44560</v>
      </c>
      <c r="U24" s="1407">
        <v>0.23</v>
      </c>
      <c r="V24" s="1407">
        <v>0.5</v>
      </c>
      <c r="W24" s="1407">
        <v>0.75</v>
      </c>
      <c r="X24" s="1407">
        <v>1</v>
      </c>
      <c r="Y24" s="297"/>
      <c r="Z24" s="433">
        <v>0.28000000000000003</v>
      </c>
      <c r="AA24" s="374" t="s">
        <v>4694</v>
      </c>
      <c r="AB24" s="673">
        <v>0.5</v>
      </c>
      <c r="AC24" s="374" t="s">
        <v>4695</v>
      </c>
      <c r="AD24" s="433">
        <v>0.75</v>
      </c>
      <c r="AE24" s="326" t="s">
        <v>4696</v>
      </c>
      <c r="AF24" s="670">
        <v>1</v>
      </c>
      <c r="AG24" s="452" t="s">
        <v>4697</v>
      </c>
      <c r="AH24" s="1385">
        <f>SUMPRODUCT(R24:R27,AF24:AF27)</f>
        <v>1</v>
      </c>
      <c r="AI24" s="1239" t="s">
        <v>4698</v>
      </c>
      <c r="AJ24" s="1239" t="s">
        <v>4699</v>
      </c>
      <c r="AK24" s="1239" t="s">
        <v>4700</v>
      </c>
      <c r="AL24" s="1244" t="s">
        <v>4701</v>
      </c>
      <c r="AM24" s="1367" t="str">
        <f>IF(AH24&lt;1%,"Sin iniciar",IF(AH24=100%,"Terminado","En gestión"))</f>
        <v>Terminado</v>
      </c>
      <c r="AN24" s="1244" t="s">
        <v>4523</v>
      </c>
      <c r="AP24" s="1225">
        <v>113935415</v>
      </c>
      <c r="AQ24" s="1225">
        <v>113935415</v>
      </c>
      <c r="AR24" s="1225">
        <v>113935415</v>
      </c>
      <c r="AS24" s="1217">
        <f>AR24/AQ24</f>
        <v>1</v>
      </c>
      <c r="AT24" s="1650">
        <f>AVERAGE(AS24:AS28)</f>
        <v>1</v>
      </c>
      <c r="AU24" s="1225">
        <v>627594472</v>
      </c>
      <c r="AV24" s="1225">
        <v>627594472</v>
      </c>
      <c r="AW24" s="1225">
        <v>627594472</v>
      </c>
      <c r="AX24" s="1217">
        <f>AW24/AV24</f>
        <v>1</v>
      </c>
      <c r="AY24" s="1639">
        <f>AVERAGE(AX24:AX28)</f>
        <v>1</v>
      </c>
      <c r="AZ24" s="1165" t="s">
        <v>4702</v>
      </c>
      <c r="BA24" s="1165" t="s">
        <v>4703</v>
      </c>
      <c r="BB24" s="1165" t="s">
        <v>4704</v>
      </c>
      <c r="BC24" s="1226" t="s">
        <v>4648</v>
      </c>
      <c r="BE24" s="635" t="s">
        <v>81</v>
      </c>
      <c r="BF24" s="587" t="s">
        <v>4705</v>
      </c>
      <c r="BG24" s="1655" t="s">
        <v>4706</v>
      </c>
    </row>
    <row r="25" spans="2:59" ht="78.75">
      <c r="B25" s="1369"/>
      <c r="C25" s="1372"/>
      <c r="D25" s="1372"/>
      <c r="E25" s="1240"/>
      <c r="F25" s="1375"/>
      <c r="G25" s="1240"/>
      <c r="H25" s="1240"/>
      <c r="I25" s="1411"/>
      <c r="J25" s="1413"/>
      <c r="K25" s="238"/>
      <c r="L25" s="1415"/>
      <c r="M25" s="1240"/>
      <c r="N25" s="1402"/>
      <c r="O25" s="1405"/>
      <c r="P25" s="648" t="s">
        <v>4707</v>
      </c>
      <c r="Q25" s="294" t="s">
        <v>4708</v>
      </c>
      <c r="R25" s="295">
        <v>0.25</v>
      </c>
      <c r="S25" s="296">
        <v>44255</v>
      </c>
      <c r="T25" s="296">
        <v>44560</v>
      </c>
      <c r="U25" s="1408"/>
      <c r="V25" s="1408"/>
      <c r="W25" s="1408"/>
      <c r="X25" s="1408"/>
      <c r="Y25" s="297"/>
      <c r="Z25" s="433">
        <v>0.08</v>
      </c>
      <c r="AA25" s="374" t="s">
        <v>4709</v>
      </c>
      <c r="AB25" s="673">
        <v>0.42</v>
      </c>
      <c r="AC25" s="374" t="s">
        <v>4710</v>
      </c>
      <c r="AD25" s="433">
        <v>0.67</v>
      </c>
      <c r="AE25" s="326" t="s">
        <v>4711</v>
      </c>
      <c r="AF25" s="670">
        <v>1</v>
      </c>
      <c r="AG25" s="452" t="s">
        <v>4712</v>
      </c>
      <c r="AH25" s="1362"/>
      <c r="AI25" s="1240"/>
      <c r="AJ25" s="1240"/>
      <c r="AK25" s="1240"/>
      <c r="AL25" s="1245"/>
      <c r="AM25" s="1363"/>
      <c r="AN25" s="1245"/>
      <c r="AP25" s="1225"/>
      <c r="AQ25" s="1225"/>
      <c r="AR25" s="1225"/>
      <c r="AS25" s="1218"/>
      <c r="AT25" s="1650"/>
      <c r="AU25" s="1225"/>
      <c r="AV25" s="1225"/>
      <c r="AW25" s="1225"/>
      <c r="AX25" s="1218"/>
      <c r="AY25" s="1639"/>
      <c r="AZ25" s="1165"/>
      <c r="BA25" s="1165"/>
      <c r="BB25" s="1165"/>
      <c r="BC25" s="1226"/>
      <c r="BE25" s="635" t="s">
        <v>81</v>
      </c>
      <c r="BF25" s="587" t="s">
        <v>4713</v>
      </c>
      <c r="BG25" s="1656"/>
    </row>
    <row r="26" spans="2:59" ht="78.75">
      <c r="B26" s="1369"/>
      <c r="C26" s="1372"/>
      <c r="D26" s="1372"/>
      <c r="E26" s="1240"/>
      <c r="F26" s="1375"/>
      <c r="G26" s="1240"/>
      <c r="H26" s="1240"/>
      <c r="I26" s="1411"/>
      <c r="J26" s="1413"/>
      <c r="K26" s="238"/>
      <c r="L26" s="1415"/>
      <c r="M26" s="1240"/>
      <c r="N26" s="1402"/>
      <c r="O26" s="1405"/>
      <c r="P26" s="648" t="s">
        <v>4714</v>
      </c>
      <c r="Q26" s="294" t="s">
        <v>4715</v>
      </c>
      <c r="R26" s="295">
        <v>0.25</v>
      </c>
      <c r="S26" s="296">
        <v>44224</v>
      </c>
      <c r="T26" s="296">
        <v>44560</v>
      </c>
      <c r="U26" s="1408"/>
      <c r="V26" s="1408"/>
      <c r="W26" s="1408"/>
      <c r="X26" s="1408"/>
      <c r="Y26" s="297"/>
      <c r="Z26" s="433">
        <v>0.33</v>
      </c>
      <c r="AA26" s="374" t="s">
        <v>4716</v>
      </c>
      <c r="AB26" s="673">
        <v>0.57999999999999996</v>
      </c>
      <c r="AC26" s="374" t="s">
        <v>4717</v>
      </c>
      <c r="AD26" s="433">
        <v>0.83</v>
      </c>
      <c r="AE26" s="326" t="s">
        <v>4718</v>
      </c>
      <c r="AF26" s="670">
        <v>1</v>
      </c>
      <c r="AG26" s="452" t="s">
        <v>4719</v>
      </c>
      <c r="AH26" s="1362"/>
      <c r="AI26" s="1240"/>
      <c r="AJ26" s="1240"/>
      <c r="AK26" s="1240"/>
      <c r="AL26" s="1245"/>
      <c r="AM26" s="1363"/>
      <c r="AN26" s="1245"/>
      <c r="AP26" s="1225"/>
      <c r="AQ26" s="1225"/>
      <c r="AR26" s="1225"/>
      <c r="AS26" s="1218"/>
      <c r="AT26" s="1650"/>
      <c r="AU26" s="1225"/>
      <c r="AV26" s="1225"/>
      <c r="AW26" s="1225"/>
      <c r="AX26" s="1218"/>
      <c r="AY26" s="1639"/>
      <c r="AZ26" s="1165"/>
      <c r="BA26" s="1165"/>
      <c r="BB26" s="1165"/>
      <c r="BC26" s="1226"/>
      <c r="BE26" s="635" t="s">
        <v>81</v>
      </c>
      <c r="BF26" s="587" t="s">
        <v>4720</v>
      </c>
      <c r="BG26" s="1656"/>
    </row>
    <row r="27" spans="2:59" ht="78.75">
      <c r="B27" s="1369"/>
      <c r="C27" s="1373"/>
      <c r="D27" s="1373"/>
      <c r="E27" s="1241"/>
      <c r="F27" s="1376"/>
      <c r="G27" s="1241"/>
      <c r="H27" s="1241"/>
      <c r="I27" s="1412"/>
      <c r="J27" s="1413"/>
      <c r="K27" s="238"/>
      <c r="L27" s="1416"/>
      <c r="M27" s="1241"/>
      <c r="N27" s="1403"/>
      <c r="O27" s="1406"/>
      <c r="P27" s="648" t="s">
        <v>4721</v>
      </c>
      <c r="Q27" s="294" t="s">
        <v>4722</v>
      </c>
      <c r="R27" s="295">
        <v>0.25</v>
      </c>
      <c r="S27" s="296">
        <v>44225</v>
      </c>
      <c r="T27" s="296">
        <v>44560</v>
      </c>
      <c r="U27" s="1409"/>
      <c r="V27" s="1409"/>
      <c r="W27" s="1409"/>
      <c r="X27" s="1409"/>
      <c r="Y27" s="297"/>
      <c r="Z27" s="433">
        <v>0.25</v>
      </c>
      <c r="AA27" s="374" t="s">
        <v>4723</v>
      </c>
      <c r="AB27" s="673">
        <v>0.5</v>
      </c>
      <c r="AC27" s="374" t="s">
        <v>4724</v>
      </c>
      <c r="AD27" s="433">
        <v>0.75</v>
      </c>
      <c r="AE27" s="326" t="s">
        <v>4725</v>
      </c>
      <c r="AF27" s="670">
        <v>1</v>
      </c>
      <c r="AG27" s="452" t="s">
        <v>4726</v>
      </c>
      <c r="AH27" s="1294"/>
      <c r="AI27" s="1241"/>
      <c r="AJ27" s="1241"/>
      <c r="AK27" s="1241"/>
      <c r="AL27" s="1246"/>
      <c r="AM27" s="1363"/>
      <c r="AN27" s="1246"/>
      <c r="AP27" s="1225"/>
      <c r="AQ27" s="1225"/>
      <c r="AR27" s="1225"/>
      <c r="AS27" s="1219"/>
      <c r="AT27" s="1650"/>
      <c r="AU27" s="1225"/>
      <c r="AV27" s="1225"/>
      <c r="AW27" s="1225"/>
      <c r="AX27" s="1219"/>
      <c r="AY27" s="1639"/>
      <c r="AZ27" s="1165"/>
      <c r="BA27" s="1165"/>
      <c r="BB27" s="1165"/>
      <c r="BC27" s="1226"/>
      <c r="BE27" s="635" t="s">
        <v>81</v>
      </c>
      <c r="BF27" s="587" t="s">
        <v>4727</v>
      </c>
      <c r="BG27" s="1657"/>
    </row>
    <row r="28" spans="2:59" ht="315">
      <c r="B28" s="1369"/>
      <c r="C28" s="298" t="s">
        <v>4688</v>
      </c>
      <c r="D28" s="298" t="s">
        <v>4728</v>
      </c>
      <c r="E28" s="275" t="s">
        <v>361</v>
      </c>
      <c r="F28" s="299" t="s">
        <v>1142</v>
      </c>
      <c r="G28" s="275" t="s">
        <v>787</v>
      </c>
      <c r="H28" s="275" t="s">
        <v>61</v>
      </c>
      <c r="I28" s="300" t="s">
        <v>4729</v>
      </c>
      <c r="J28" s="265" t="s">
        <v>111</v>
      </c>
      <c r="K28" s="238"/>
      <c r="L28" s="499" t="s">
        <v>4730</v>
      </c>
      <c r="M28" s="275" t="s">
        <v>4637</v>
      </c>
      <c r="N28" s="301">
        <f>MIN(S28)</f>
        <v>44242</v>
      </c>
      <c r="O28" s="302">
        <f>MAX(T28)</f>
        <v>44560</v>
      </c>
      <c r="P28" s="303" t="s">
        <v>4731</v>
      </c>
      <c r="Q28" s="304" t="s">
        <v>4732</v>
      </c>
      <c r="R28" s="305">
        <v>1</v>
      </c>
      <c r="S28" s="306">
        <v>44242</v>
      </c>
      <c r="T28" s="306">
        <v>44560</v>
      </c>
      <c r="U28" s="305">
        <v>0.18</v>
      </c>
      <c r="V28" s="305">
        <v>0.48</v>
      </c>
      <c r="W28" s="305">
        <v>0.73</v>
      </c>
      <c r="X28" s="305">
        <v>0.73</v>
      </c>
      <c r="Y28" s="297"/>
      <c r="Z28" s="433">
        <v>0.18</v>
      </c>
      <c r="AA28" s="273" t="s">
        <v>4733</v>
      </c>
      <c r="AB28" s="673">
        <v>0.45</v>
      </c>
      <c r="AC28" s="273" t="s">
        <v>4734</v>
      </c>
      <c r="AD28" s="433">
        <v>0.73</v>
      </c>
      <c r="AE28" s="307" t="s">
        <v>4735</v>
      </c>
      <c r="AF28" s="670">
        <v>1</v>
      </c>
      <c r="AG28" s="444" t="s">
        <v>4736</v>
      </c>
      <c r="AH28" s="682">
        <f>SUMPRODUCT(R28,AF28)</f>
        <v>1</v>
      </c>
      <c r="AI28" s="275" t="s">
        <v>4737</v>
      </c>
      <c r="AJ28" s="275" t="s">
        <v>4734</v>
      </c>
      <c r="AK28" s="275" t="s">
        <v>4738</v>
      </c>
      <c r="AL28" s="444" t="s">
        <v>4739</v>
      </c>
      <c r="AM28" s="439" t="str">
        <f>IF(AH28&lt;1%,"Sin iniciar",IF(AH28=100%,"Terminado","En gestión"))</f>
        <v>Terminado</v>
      </c>
      <c r="AN28" s="444" t="s">
        <v>4523</v>
      </c>
      <c r="AP28" s="472">
        <v>79266482</v>
      </c>
      <c r="AQ28" s="472">
        <v>79266482</v>
      </c>
      <c r="AR28" s="472">
        <v>79266482</v>
      </c>
      <c r="AS28" s="507">
        <f>AR28/AQ28</f>
        <v>1</v>
      </c>
      <c r="AT28" s="1650"/>
      <c r="AU28" s="472">
        <v>0</v>
      </c>
      <c r="AV28" s="472">
        <v>0</v>
      </c>
      <c r="AW28" s="472">
        <v>0</v>
      </c>
      <c r="AX28" s="507" t="s">
        <v>4532</v>
      </c>
      <c r="AY28" s="1639"/>
      <c r="AZ28" s="474"/>
      <c r="BA28" s="474"/>
      <c r="BB28" s="474"/>
      <c r="BC28" s="474"/>
      <c r="BE28" s="635" t="s">
        <v>81</v>
      </c>
      <c r="BF28" s="587" t="s">
        <v>4740</v>
      </c>
      <c r="BG28" s="634" t="s">
        <v>4741</v>
      </c>
    </row>
    <row r="29" spans="2:59" ht="76.5">
      <c r="B29" s="1369"/>
      <c r="C29" s="1437" t="s">
        <v>4742</v>
      </c>
      <c r="D29" s="1437" t="s">
        <v>4743</v>
      </c>
      <c r="E29" s="1440" t="s">
        <v>109</v>
      </c>
      <c r="F29" s="1440" t="s">
        <v>4744</v>
      </c>
      <c r="G29" s="1440" t="s">
        <v>1220</v>
      </c>
      <c r="H29" s="1440" t="s">
        <v>547</v>
      </c>
      <c r="I29" s="1454" t="s">
        <v>1143</v>
      </c>
      <c r="J29" s="1457" t="s">
        <v>111</v>
      </c>
      <c r="K29" s="238"/>
      <c r="L29" s="1459" t="s">
        <v>4745</v>
      </c>
      <c r="M29" s="1461" t="s">
        <v>4746</v>
      </c>
      <c r="N29" s="1464">
        <f>MIN(S29:S31)</f>
        <v>44228</v>
      </c>
      <c r="O29" s="1466">
        <f>MAX(T29:T31)</f>
        <v>44561</v>
      </c>
      <c r="P29" s="308" t="s">
        <v>4747</v>
      </c>
      <c r="Q29" s="309" t="s">
        <v>4748</v>
      </c>
      <c r="R29" s="310">
        <v>0.1</v>
      </c>
      <c r="S29" s="311">
        <v>44228</v>
      </c>
      <c r="T29" s="311">
        <v>44285</v>
      </c>
      <c r="U29" s="1451">
        <v>0.1</v>
      </c>
      <c r="V29" s="1451">
        <v>0.31200000000000006</v>
      </c>
      <c r="W29" s="1451">
        <v>0.65599999999999992</v>
      </c>
      <c r="X29" s="1451">
        <v>1</v>
      </c>
      <c r="Y29" s="244"/>
      <c r="Z29" s="429">
        <v>1</v>
      </c>
      <c r="AA29" s="455" t="s">
        <v>4749</v>
      </c>
      <c r="AB29" s="667">
        <v>1</v>
      </c>
      <c r="AC29" s="462" t="s">
        <v>2691</v>
      </c>
      <c r="AD29" s="429">
        <v>1</v>
      </c>
      <c r="AE29" s="312" t="s">
        <v>2691</v>
      </c>
      <c r="AF29" s="675">
        <v>1</v>
      </c>
      <c r="AG29" s="240" t="s">
        <v>2691</v>
      </c>
      <c r="AH29" s="1421">
        <f>(R29*AF29)+(R30*AF30)+(R31*AF31)</f>
        <v>1</v>
      </c>
      <c r="AI29" s="1314" t="s">
        <v>4750</v>
      </c>
      <c r="AJ29" s="1247" t="s">
        <v>4751</v>
      </c>
      <c r="AK29" s="1247" t="s">
        <v>4752</v>
      </c>
      <c r="AL29" s="1247" t="s">
        <v>4753</v>
      </c>
      <c r="AM29" s="1417" t="str">
        <f>IF(AH29&lt;1%,"Sin iniciar",IF(AH29=100%,"Terminado","En gestión"))</f>
        <v>Terminado</v>
      </c>
      <c r="AN29" s="1247" t="s">
        <v>4523</v>
      </c>
      <c r="AP29" s="1214">
        <v>0</v>
      </c>
      <c r="AQ29" s="1215">
        <v>30364016</v>
      </c>
      <c r="AR29" s="1215">
        <v>30364016</v>
      </c>
      <c r="AS29" s="1220">
        <f>AR29/AQ29</f>
        <v>1</v>
      </c>
      <c r="AT29" s="1639">
        <f>AS29</f>
        <v>1</v>
      </c>
      <c r="AU29" s="1215">
        <v>35505387.5</v>
      </c>
      <c r="AV29" s="1215">
        <v>7704400</v>
      </c>
      <c r="AW29" s="1215">
        <v>7704400</v>
      </c>
      <c r="AX29" s="1220">
        <f>AW29/AV29</f>
        <v>1</v>
      </c>
      <c r="AY29" s="1639">
        <f>AX29</f>
        <v>1</v>
      </c>
      <c r="AZ29" s="1216" t="s">
        <v>521</v>
      </c>
      <c r="BA29" s="1216" t="s">
        <v>522</v>
      </c>
      <c r="BB29" s="1216" t="s">
        <v>523</v>
      </c>
      <c r="BC29" s="1216" t="s">
        <v>4648</v>
      </c>
      <c r="BE29" s="635" t="s">
        <v>81</v>
      </c>
      <c r="BF29" s="587" t="s">
        <v>4754</v>
      </c>
      <c r="BG29" s="1655" t="s">
        <v>4755</v>
      </c>
    </row>
    <row r="30" spans="2:59" ht="131.25">
      <c r="B30" s="1369"/>
      <c r="C30" s="1438"/>
      <c r="D30" s="1438"/>
      <c r="E30" s="1441"/>
      <c r="F30" s="1441"/>
      <c r="G30" s="1441"/>
      <c r="H30" s="1441"/>
      <c r="I30" s="1455"/>
      <c r="J30" s="1457"/>
      <c r="K30" s="238"/>
      <c r="L30" s="1459"/>
      <c r="M30" s="1462"/>
      <c r="N30" s="1464"/>
      <c r="O30" s="1466"/>
      <c r="P30" s="308" t="s">
        <v>4756</v>
      </c>
      <c r="Q30" s="309" t="s">
        <v>4757</v>
      </c>
      <c r="R30" s="310">
        <v>0.1</v>
      </c>
      <c r="S30" s="311">
        <v>44287</v>
      </c>
      <c r="T30" s="311">
        <v>44346</v>
      </c>
      <c r="U30" s="1408"/>
      <c r="V30" s="1408"/>
      <c r="W30" s="1408"/>
      <c r="X30" s="1408"/>
      <c r="Y30" s="244"/>
      <c r="Z30" s="429">
        <v>0</v>
      </c>
      <c r="AA30" s="455" t="s">
        <v>4758</v>
      </c>
      <c r="AB30" s="667">
        <v>1</v>
      </c>
      <c r="AC30" s="462" t="s">
        <v>4759</v>
      </c>
      <c r="AD30" s="429">
        <v>1</v>
      </c>
      <c r="AE30" s="312" t="s">
        <v>2691</v>
      </c>
      <c r="AF30" s="675">
        <v>1</v>
      </c>
      <c r="AG30" s="240" t="s">
        <v>2691</v>
      </c>
      <c r="AH30" s="1421"/>
      <c r="AI30" s="1314"/>
      <c r="AJ30" s="1237"/>
      <c r="AK30" s="1237"/>
      <c r="AL30" s="1237"/>
      <c r="AM30" s="1417"/>
      <c r="AN30" s="1237"/>
      <c r="AP30" s="1214"/>
      <c r="AQ30" s="1215"/>
      <c r="AR30" s="1215"/>
      <c r="AS30" s="1221"/>
      <c r="AT30" s="1639"/>
      <c r="AU30" s="1215"/>
      <c r="AV30" s="1215"/>
      <c r="AW30" s="1215"/>
      <c r="AX30" s="1221"/>
      <c r="AY30" s="1639"/>
      <c r="AZ30" s="1216"/>
      <c r="BA30" s="1216"/>
      <c r="BB30" s="1216"/>
      <c r="BC30" s="1216"/>
      <c r="BE30" s="635" t="s">
        <v>81</v>
      </c>
      <c r="BF30" s="587" t="s">
        <v>4760</v>
      </c>
      <c r="BG30" s="1656"/>
    </row>
    <row r="31" spans="2:59" s="253" customFormat="1" ht="157.5">
      <c r="B31" s="1370"/>
      <c r="C31" s="1439"/>
      <c r="D31" s="1439"/>
      <c r="E31" s="1442"/>
      <c r="F31" s="1442"/>
      <c r="G31" s="1442"/>
      <c r="H31" s="1442"/>
      <c r="I31" s="1456"/>
      <c r="J31" s="1458"/>
      <c r="K31" s="247"/>
      <c r="L31" s="1460"/>
      <c r="M31" s="1463"/>
      <c r="N31" s="1465"/>
      <c r="O31" s="1467"/>
      <c r="P31" s="313" t="s">
        <v>4761</v>
      </c>
      <c r="Q31" s="314" t="s">
        <v>4762</v>
      </c>
      <c r="R31" s="315">
        <v>0.8</v>
      </c>
      <c r="S31" s="316">
        <v>44348</v>
      </c>
      <c r="T31" s="316">
        <v>44561</v>
      </c>
      <c r="U31" s="1452"/>
      <c r="V31" s="1452"/>
      <c r="W31" s="1452"/>
      <c r="X31" s="1452"/>
      <c r="Y31" s="251"/>
      <c r="Z31" s="432">
        <v>0</v>
      </c>
      <c r="AA31" s="364" t="s">
        <v>4758</v>
      </c>
      <c r="AB31" s="668">
        <v>0.14000000000000001</v>
      </c>
      <c r="AC31" s="364" t="s">
        <v>4763</v>
      </c>
      <c r="AD31" s="432">
        <v>0.56999999999999995</v>
      </c>
      <c r="AE31" s="317" t="s">
        <v>4764</v>
      </c>
      <c r="AF31" s="676">
        <v>1</v>
      </c>
      <c r="AG31" s="365" t="s">
        <v>4765</v>
      </c>
      <c r="AH31" s="1422"/>
      <c r="AI31" s="1453"/>
      <c r="AJ31" s="1248"/>
      <c r="AK31" s="1248"/>
      <c r="AL31" s="1248"/>
      <c r="AM31" s="1418"/>
      <c r="AN31" s="1248"/>
      <c r="AP31" s="1214"/>
      <c r="AQ31" s="1215"/>
      <c r="AR31" s="1215"/>
      <c r="AS31" s="1222"/>
      <c r="AT31" s="1651"/>
      <c r="AU31" s="1215"/>
      <c r="AV31" s="1215"/>
      <c r="AW31" s="1215"/>
      <c r="AX31" s="1222"/>
      <c r="AY31" s="1651"/>
      <c r="AZ31" s="1216"/>
      <c r="BA31" s="1216"/>
      <c r="BB31" s="1216"/>
      <c r="BC31" s="1216"/>
      <c r="BE31" s="635" t="s">
        <v>81</v>
      </c>
      <c r="BF31" s="587" t="s">
        <v>4766</v>
      </c>
      <c r="BG31" s="1657"/>
    </row>
    <row r="32" spans="2:59" s="260" customFormat="1" ht="78.75">
      <c r="B32" s="1443" t="s">
        <v>2025</v>
      </c>
      <c r="C32" s="1444" t="s">
        <v>2025</v>
      </c>
      <c r="D32" s="1445" t="s">
        <v>4767</v>
      </c>
      <c r="E32" s="1447" t="s">
        <v>1396</v>
      </c>
      <c r="F32" s="1449" t="s">
        <v>4768</v>
      </c>
      <c r="G32" s="1447" t="s">
        <v>61</v>
      </c>
      <c r="H32" s="1447" t="s">
        <v>61</v>
      </c>
      <c r="I32" s="1482" t="s">
        <v>4769</v>
      </c>
      <c r="J32" s="1449" t="s">
        <v>111</v>
      </c>
      <c r="K32" s="254"/>
      <c r="L32" s="1484" t="s">
        <v>4770</v>
      </c>
      <c r="M32" s="1486" t="s">
        <v>416</v>
      </c>
      <c r="N32" s="1488">
        <f>MIN(S32:S33)</f>
        <v>44212</v>
      </c>
      <c r="O32" s="1478">
        <f>MAX(T32:T33)</f>
        <v>44332</v>
      </c>
      <c r="P32" s="318" t="s">
        <v>4771</v>
      </c>
      <c r="Q32" s="319" t="s">
        <v>4772</v>
      </c>
      <c r="R32" s="320">
        <v>0.5</v>
      </c>
      <c r="S32" s="321">
        <v>44212</v>
      </c>
      <c r="T32" s="321">
        <v>44271</v>
      </c>
      <c r="U32" s="1480">
        <v>0.5</v>
      </c>
      <c r="V32" s="1480">
        <v>1</v>
      </c>
      <c r="W32" s="1480">
        <v>1</v>
      </c>
      <c r="X32" s="1480">
        <v>1</v>
      </c>
      <c r="Y32" s="258"/>
      <c r="Z32" s="435">
        <v>1</v>
      </c>
      <c r="AA32" s="353" t="s">
        <v>4773</v>
      </c>
      <c r="AB32" s="669">
        <v>1</v>
      </c>
      <c r="AC32" s="353" t="s">
        <v>2691</v>
      </c>
      <c r="AD32" s="435">
        <v>1</v>
      </c>
      <c r="AE32" s="322" t="s">
        <v>2691</v>
      </c>
      <c r="AF32" s="677">
        <v>1</v>
      </c>
      <c r="AG32" s="355" t="s">
        <v>2691</v>
      </c>
      <c r="AH32" s="1385">
        <f>SUMPRODUCT(R32:R33,AF32:AF33)</f>
        <v>1</v>
      </c>
      <c r="AI32" s="1249" t="s">
        <v>4774</v>
      </c>
      <c r="AJ32" s="1473" t="s">
        <v>4775</v>
      </c>
      <c r="AK32" s="1249" t="s">
        <v>4642</v>
      </c>
      <c r="AL32" s="1249" t="s">
        <v>4642</v>
      </c>
      <c r="AM32" s="1475" t="str">
        <f>IF(AH32&lt;1%,"Sin iniciar",IF(AH32=100%,"Terminado","En gestión"))</f>
        <v>Terminado</v>
      </c>
      <c r="AN32" s="1249" t="s">
        <v>4523</v>
      </c>
      <c r="AP32" s="1187">
        <v>0</v>
      </c>
      <c r="AQ32" s="1187">
        <v>0</v>
      </c>
      <c r="AR32" s="1187">
        <v>0</v>
      </c>
      <c r="AS32" s="1177" t="s">
        <v>4532</v>
      </c>
      <c r="AT32" s="1171" t="s">
        <v>4532</v>
      </c>
      <c r="AU32" s="1187">
        <v>61429200</v>
      </c>
      <c r="AV32" s="1187">
        <v>61429200</v>
      </c>
      <c r="AW32" s="1187">
        <v>61429200</v>
      </c>
      <c r="AX32" s="1177">
        <f>AW32/AV32</f>
        <v>1</v>
      </c>
      <c r="AY32" s="1171">
        <f>AVERAGE(AX32:AX36)</f>
        <v>0.84070476392823412</v>
      </c>
      <c r="AZ32" s="1181" t="s">
        <v>2037</v>
      </c>
      <c r="BA32" s="1181" t="s">
        <v>2141</v>
      </c>
      <c r="BB32" s="1181" t="s">
        <v>2142</v>
      </c>
      <c r="BC32" s="1181" t="s">
        <v>2143</v>
      </c>
      <c r="BE32" s="635" t="s">
        <v>81</v>
      </c>
      <c r="BF32" s="587" t="s">
        <v>4776</v>
      </c>
      <c r="BG32" s="1655" t="s">
        <v>4777</v>
      </c>
    </row>
    <row r="33" spans="2:59" ht="105">
      <c r="B33" s="1321"/>
      <c r="C33" s="1326"/>
      <c r="D33" s="1446"/>
      <c r="E33" s="1448"/>
      <c r="F33" s="1450"/>
      <c r="G33" s="1448"/>
      <c r="H33" s="1448"/>
      <c r="I33" s="1483"/>
      <c r="J33" s="1450"/>
      <c r="K33" s="238"/>
      <c r="L33" s="1485"/>
      <c r="M33" s="1487"/>
      <c r="N33" s="1303"/>
      <c r="O33" s="1479"/>
      <c r="P33" s="232" t="s">
        <v>4778</v>
      </c>
      <c r="Q33" s="323" t="s">
        <v>4779</v>
      </c>
      <c r="R33" s="324">
        <v>0.5</v>
      </c>
      <c r="S33" s="325">
        <v>44272</v>
      </c>
      <c r="T33" s="325">
        <v>44332</v>
      </c>
      <c r="U33" s="1481"/>
      <c r="V33" s="1481"/>
      <c r="W33" s="1481"/>
      <c r="X33" s="1481"/>
      <c r="Y33" s="244"/>
      <c r="Z33" s="429">
        <v>0.15</v>
      </c>
      <c r="AA33" s="263" t="s">
        <v>4780</v>
      </c>
      <c r="AB33" s="667">
        <v>1</v>
      </c>
      <c r="AC33" s="263" t="s">
        <v>4781</v>
      </c>
      <c r="AD33" s="429">
        <v>1</v>
      </c>
      <c r="AE33" s="289" t="s">
        <v>2691</v>
      </c>
      <c r="AF33" s="675">
        <v>1</v>
      </c>
      <c r="AG33" s="265" t="s">
        <v>2691</v>
      </c>
      <c r="AH33" s="1294"/>
      <c r="AI33" s="1250"/>
      <c r="AJ33" s="1474"/>
      <c r="AK33" s="1250"/>
      <c r="AL33" s="1250"/>
      <c r="AM33" s="1417"/>
      <c r="AN33" s="1250"/>
      <c r="AP33" s="1187"/>
      <c r="AQ33" s="1187"/>
      <c r="AR33" s="1187"/>
      <c r="AS33" s="1179"/>
      <c r="AT33" s="1172"/>
      <c r="AU33" s="1187"/>
      <c r="AV33" s="1187"/>
      <c r="AW33" s="1187"/>
      <c r="AX33" s="1179"/>
      <c r="AY33" s="1172"/>
      <c r="AZ33" s="1181"/>
      <c r="BA33" s="1181"/>
      <c r="BB33" s="1181"/>
      <c r="BC33" s="1181"/>
      <c r="BE33" s="635" t="s">
        <v>81</v>
      </c>
      <c r="BF33" s="587" t="s">
        <v>4782</v>
      </c>
      <c r="BG33" s="1656"/>
    </row>
    <row r="34" spans="2:59" ht="183.75">
      <c r="B34" s="1321"/>
      <c r="C34" s="1437" t="s">
        <v>2025</v>
      </c>
      <c r="D34" s="1477" t="s">
        <v>4783</v>
      </c>
      <c r="E34" s="1440" t="s">
        <v>361</v>
      </c>
      <c r="F34" s="1457" t="s">
        <v>4784</v>
      </c>
      <c r="G34" s="1440" t="s">
        <v>61</v>
      </c>
      <c r="H34" s="1440" t="s">
        <v>61</v>
      </c>
      <c r="I34" s="1454" t="s">
        <v>4562</v>
      </c>
      <c r="J34" s="1457" t="s">
        <v>111</v>
      </c>
      <c r="K34" s="238"/>
      <c r="L34" s="1459" t="s">
        <v>4785</v>
      </c>
      <c r="M34" s="1461" t="s">
        <v>416</v>
      </c>
      <c r="N34" s="1472">
        <f>MIN(S34:S35)</f>
        <v>44202</v>
      </c>
      <c r="O34" s="1468">
        <f>MAX(T34:T35)</f>
        <v>44560</v>
      </c>
      <c r="P34" s="308" t="s">
        <v>4786</v>
      </c>
      <c r="Q34" s="309" t="s">
        <v>4787</v>
      </c>
      <c r="R34" s="310">
        <v>0.5</v>
      </c>
      <c r="S34" s="311">
        <v>44202</v>
      </c>
      <c r="T34" s="311">
        <v>44226</v>
      </c>
      <c r="U34" s="1451">
        <v>0.6</v>
      </c>
      <c r="V34" s="1451">
        <v>0.67500000000000004</v>
      </c>
      <c r="W34" s="1451">
        <v>0.875</v>
      </c>
      <c r="X34" s="1451">
        <v>1</v>
      </c>
      <c r="Y34" s="244"/>
      <c r="Z34" s="429">
        <v>1</v>
      </c>
      <c r="AA34" s="458" t="s">
        <v>4788</v>
      </c>
      <c r="AB34" s="667">
        <v>1</v>
      </c>
      <c r="AC34" s="458" t="s">
        <v>2691</v>
      </c>
      <c r="AD34" s="429">
        <v>1</v>
      </c>
      <c r="AE34" s="285" t="s">
        <v>2691</v>
      </c>
      <c r="AF34" s="675">
        <v>1</v>
      </c>
      <c r="AG34" s="276" t="s">
        <v>2691</v>
      </c>
      <c r="AH34" s="1293">
        <f>SUMPRODUCT(R34:R35,AF34:AF35)</f>
        <v>1</v>
      </c>
      <c r="AI34" s="1489" t="s">
        <v>4789</v>
      </c>
      <c r="AJ34" s="1251" t="s">
        <v>4790</v>
      </c>
      <c r="AK34" s="1251" t="s">
        <v>4790</v>
      </c>
      <c r="AL34" s="1251" t="s">
        <v>4790</v>
      </c>
      <c r="AM34" s="1417" t="str">
        <f>IF(AH34&lt;1%,"Sin iniciar",IF(AH34=100%,"Terminado","En gestión"))</f>
        <v>Terminado</v>
      </c>
      <c r="AN34" s="1251" t="s">
        <v>4523</v>
      </c>
      <c r="AP34" s="1211">
        <v>0</v>
      </c>
      <c r="AQ34" s="1211">
        <v>0</v>
      </c>
      <c r="AR34" s="1211">
        <v>0</v>
      </c>
      <c r="AS34" s="1167" t="s">
        <v>4532</v>
      </c>
      <c r="AT34" s="1172"/>
      <c r="AU34" s="1164">
        <v>32951100</v>
      </c>
      <c r="AV34" s="1164">
        <v>32765460</v>
      </c>
      <c r="AW34" s="1164">
        <v>24713325</v>
      </c>
      <c r="AX34" s="1167">
        <f>AW34/AV34</f>
        <v>0.75424929178470257</v>
      </c>
      <c r="AY34" s="1172"/>
      <c r="AZ34" s="1165" t="s">
        <v>2037</v>
      </c>
      <c r="BA34" s="1165" t="s">
        <v>4791</v>
      </c>
      <c r="BB34" s="1165" t="s">
        <v>2039</v>
      </c>
      <c r="BC34" s="1165" t="s">
        <v>2040</v>
      </c>
      <c r="BE34" s="635" t="s">
        <v>81</v>
      </c>
      <c r="BF34" s="587" t="s">
        <v>4792</v>
      </c>
      <c r="BG34" s="1655" t="s">
        <v>4793</v>
      </c>
    </row>
    <row r="35" spans="2:59" ht="105">
      <c r="B35" s="1321"/>
      <c r="C35" s="1476"/>
      <c r="D35" s="1477"/>
      <c r="E35" s="1469"/>
      <c r="F35" s="1457"/>
      <c r="G35" s="1469"/>
      <c r="H35" s="1469"/>
      <c r="I35" s="1470"/>
      <c r="J35" s="1457"/>
      <c r="K35" s="238"/>
      <c r="L35" s="1459"/>
      <c r="M35" s="1471"/>
      <c r="N35" s="1403"/>
      <c r="O35" s="1406"/>
      <c r="P35" s="308" t="s">
        <v>4794</v>
      </c>
      <c r="Q35" s="309" t="s">
        <v>4795</v>
      </c>
      <c r="R35" s="310">
        <v>0.5</v>
      </c>
      <c r="S35" s="311">
        <v>44228</v>
      </c>
      <c r="T35" s="311">
        <v>44560</v>
      </c>
      <c r="U35" s="1409"/>
      <c r="V35" s="1409"/>
      <c r="W35" s="1409"/>
      <c r="X35" s="1409"/>
      <c r="Y35" s="244"/>
      <c r="Z35" s="429">
        <v>0.2</v>
      </c>
      <c r="AA35" s="458" t="s">
        <v>4796</v>
      </c>
      <c r="AB35" s="667">
        <v>0.35</v>
      </c>
      <c r="AC35" s="458" t="s">
        <v>4797</v>
      </c>
      <c r="AD35" s="429">
        <v>0.75</v>
      </c>
      <c r="AE35" s="285" t="s">
        <v>4798</v>
      </c>
      <c r="AF35" s="675">
        <v>1</v>
      </c>
      <c r="AG35" s="276" t="s">
        <v>4799</v>
      </c>
      <c r="AH35" s="1294"/>
      <c r="AI35" s="1241"/>
      <c r="AJ35" s="1252"/>
      <c r="AK35" s="1252"/>
      <c r="AL35" s="1252"/>
      <c r="AM35" s="1417"/>
      <c r="AN35" s="1252"/>
      <c r="AP35" s="1211"/>
      <c r="AQ35" s="1211"/>
      <c r="AR35" s="1211"/>
      <c r="AS35" s="1169"/>
      <c r="AT35" s="1172"/>
      <c r="AU35" s="1164"/>
      <c r="AV35" s="1164"/>
      <c r="AW35" s="1164"/>
      <c r="AX35" s="1169"/>
      <c r="AY35" s="1172"/>
      <c r="AZ35" s="1165"/>
      <c r="BA35" s="1165"/>
      <c r="BB35" s="1165"/>
      <c r="BC35" s="1165"/>
      <c r="BE35" s="635" t="s">
        <v>81</v>
      </c>
      <c r="BF35" s="587" t="s">
        <v>4800</v>
      </c>
      <c r="BG35" s="1656"/>
    </row>
    <row r="36" spans="2:59" s="253" customFormat="1" ht="198">
      <c r="B36" s="1322"/>
      <c r="C36" s="248" t="s">
        <v>2025</v>
      </c>
      <c r="D36" s="248" t="s">
        <v>4801</v>
      </c>
      <c r="E36" s="327" t="s">
        <v>58</v>
      </c>
      <c r="F36" s="327" t="s">
        <v>4802</v>
      </c>
      <c r="G36" s="327" t="s">
        <v>61</v>
      </c>
      <c r="H36" s="327" t="s">
        <v>61</v>
      </c>
      <c r="I36" s="328" t="s">
        <v>4562</v>
      </c>
      <c r="J36" s="327" t="s">
        <v>111</v>
      </c>
      <c r="K36" s="247"/>
      <c r="L36" s="500" t="s">
        <v>4803</v>
      </c>
      <c r="M36" s="329" t="s">
        <v>4804</v>
      </c>
      <c r="N36" s="330">
        <f>MIN(S36)</f>
        <v>44212</v>
      </c>
      <c r="O36" s="331">
        <f>MAX(T36)</f>
        <v>44560</v>
      </c>
      <c r="P36" s="248" t="s">
        <v>4805</v>
      </c>
      <c r="Q36" s="332" t="s">
        <v>4795</v>
      </c>
      <c r="R36" s="327">
        <v>1</v>
      </c>
      <c r="S36" s="333">
        <v>44212</v>
      </c>
      <c r="T36" s="333">
        <v>44560</v>
      </c>
      <c r="U36" s="291">
        <v>0.25</v>
      </c>
      <c r="V36" s="291">
        <v>0.5</v>
      </c>
      <c r="W36" s="291">
        <v>0.75</v>
      </c>
      <c r="X36" s="291">
        <v>1</v>
      </c>
      <c r="Y36" s="251"/>
      <c r="Z36" s="432">
        <v>0.25</v>
      </c>
      <c r="AA36" s="456" t="s">
        <v>4806</v>
      </c>
      <c r="AB36" s="668">
        <v>0.5</v>
      </c>
      <c r="AC36" s="456" t="s">
        <v>4807</v>
      </c>
      <c r="AD36" s="432">
        <v>0.75</v>
      </c>
      <c r="AE36" s="293" t="s">
        <v>4808</v>
      </c>
      <c r="AF36" s="676">
        <v>1</v>
      </c>
      <c r="AG36" s="246" t="s">
        <v>4808</v>
      </c>
      <c r="AH36" s="683">
        <f>SUMPRODUCT(R36,AF36)</f>
        <v>1</v>
      </c>
      <c r="AI36" s="445" t="s">
        <v>4809</v>
      </c>
      <c r="AJ36" s="446" t="s">
        <v>4810</v>
      </c>
      <c r="AK36" s="446" t="s">
        <v>4811</v>
      </c>
      <c r="AL36" s="446" t="s">
        <v>4811</v>
      </c>
      <c r="AM36" s="440" t="str">
        <f>IF(AH36&lt;1%,"Sin iniciar",IF(AH36=100%,"Terminado","En gestión"))</f>
        <v>Terminado</v>
      </c>
      <c r="AN36" s="446" t="s">
        <v>4523</v>
      </c>
      <c r="AP36" s="477">
        <v>0</v>
      </c>
      <c r="AQ36" s="477">
        <v>0</v>
      </c>
      <c r="AR36" s="477">
        <v>0</v>
      </c>
      <c r="AS36" s="507" t="s">
        <v>4532</v>
      </c>
      <c r="AT36" s="1173"/>
      <c r="AU36" s="478">
        <v>200000000</v>
      </c>
      <c r="AV36" s="478">
        <v>200000000</v>
      </c>
      <c r="AW36" s="477">
        <f>51191000*3</f>
        <v>153573000</v>
      </c>
      <c r="AX36" s="507">
        <f>AW36/AV36</f>
        <v>0.76786500000000002</v>
      </c>
      <c r="AY36" s="1173"/>
      <c r="AZ36" s="478" t="s">
        <v>4812</v>
      </c>
      <c r="BA36" s="478" t="s">
        <v>4533</v>
      </c>
      <c r="BB36" s="478" t="s">
        <v>4534</v>
      </c>
      <c r="BC36" s="478" t="s">
        <v>4813</v>
      </c>
      <c r="BE36" s="635" t="s">
        <v>81</v>
      </c>
      <c r="BF36" s="587" t="s">
        <v>4800</v>
      </c>
      <c r="BG36" s="634" t="s">
        <v>4814</v>
      </c>
    </row>
    <row r="37" spans="2:59" s="260" customFormat="1" ht="262.5">
      <c r="B37" s="1494" t="s">
        <v>2210</v>
      </c>
      <c r="C37" s="334" t="s">
        <v>2210</v>
      </c>
      <c r="D37" s="335" t="s">
        <v>4815</v>
      </c>
      <c r="E37" s="336" t="s">
        <v>1396</v>
      </c>
      <c r="F37" s="336" t="s">
        <v>4816</v>
      </c>
      <c r="G37" s="336" t="s">
        <v>61</v>
      </c>
      <c r="H37" s="336" t="s">
        <v>61</v>
      </c>
      <c r="I37" s="336" t="s">
        <v>761</v>
      </c>
      <c r="J37" s="336" t="s">
        <v>63</v>
      </c>
      <c r="K37" s="337"/>
      <c r="L37" s="501" t="s">
        <v>4817</v>
      </c>
      <c r="M37" s="338" t="s">
        <v>2281</v>
      </c>
      <c r="N37" s="339">
        <f>MIN(S37)</f>
        <v>44228</v>
      </c>
      <c r="O37" s="339">
        <f>MIN(T37)</f>
        <v>44560</v>
      </c>
      <c r="P37" s="335" t="s">
        <v>4818</v>
      </c>
      <c r="Q37" s="340" t="s">
        <v>4817</v>
      </c>
      <c r="R37" s="336">
        <v>1</v>
      </c>
      <c r="S37" s="339">
        <v>44228</v>
      </c>
      <c r="T37" s="339">
        <v>44560</v>
      </c>
      <c r="U37" s="336">
        <v>0.05</v>
      </c>
      <c r="V37" s="336">
        <v>0.1</v>
      </c>
      <c r="W37" s="336">
        <v>0.5</v>
      </c>
      <c r="X37" s="336">
        <v>1</v>
      </c>
      <c r="Z37" s="435">
        <v>0.5</v>
      </c>
      <c r="AA37" s="341" t="s">
        <v>4819</v>
      </c>
      <c r="AB37" s="669">
        <v>0.6</v>
      </c>
      <c r="AC37" s="341" t="s">
        <v>4820</v>
      </c>
      <c r="AD37" s="430">
        <v>0.7</v>
      </c>
      <c r="AE37" s="341" t="s">
        <v>4821</v>
      </c>
      <c r="AF37" s="677">
        <v>0.95</v>
      </c>
      <c r="AG37" s="341" t="s">
        <v>4822</v>
      </c>
      <c r="AH37" s="684">
        <f>AF37*R37</f>
        <v>0.95</v>
      </c>
      <c r="AI37" s="341" t="s">
        <v>4823</v>
      </c>
      <c r="AJ37" s="341" t="s">
        <v>4820</v>
      </c>
      <c r="AK37" s="341" t="s">
        <v>4824</v>
      </c>
      <c r="AL37" s="341" t="s">
        <v>4822</v>
      </c>
      <c r="AM37" s="441" t="str">
        <f>IF(AH37&lt;1%,"Sin iniciar",IF(AH37=100%,"Terminado","En gestión"))</f>
        <v>En gestión</v>
      </c>
      <c r="AN37" s="341" t="s">
        <v>4825</v>
      </c>
      <c r="AP37" s="487">
        <v>12046596.1</v>
      </c>
      <c r="AQ37" s="487">
        <v>12046596.1</v>
      </c>
      <c r="AR37" s="487">
        <v>12046596.1</v>
      </c>
      <c r="AS37" s="508">
        <f>AR37/AQ37</f>
        <v>1</v>
      </c>
      <c r="AT37" s="1171">
        <f>AVERAGE(AS37:AS40)</f>
        <v>1</v>
      </c>
      <c r="AU37" s="487">
        <v>30840800</v>
      </c>
      <c r="AV37" s="488">
        <v>26386800.117000002</v>
      </c>
      <c r="AW37" s="488">
        <v>26659261.397</v>
      </c>
      <c r="AX37" s="508">
        <f>AW37/AV37</f>
        <v>1.0103256658174502</v>
      </c>
      <c r="AY37" s="1171">
        <f>AVERAGE(AX37:AX40)</f>
        <v>0.9642262006012029</v>
      </c>
      <c r="AZ37" s="489" t="s">
        <v>2224</v>
      </c>
      <c r="BA37" s="489" t="s">
        <v>4826</v>
      </c>
      <c r="BB37" s="489" t="s">
        <v>4827</v>
      </c>
      <c r="BC37" s="489" t="s">
        <v>4828</v>
      </c>
      <c r="BE37" s="685" t="s">
        <v>2227</v>
      </c>
      <c r="BF37" s="686" t="s">
        <v>4829</v>
      </c>
      <c r="BG37" s="687" t="s">
        <v>4830</v>
      </c>
    </row>
    <row r="38" spans="2:59" ht="409.5">
      <c r="B38" s="1495"/>
      <c r="C38" s="262" t="s">
        <v>2210</v>
      </c>
      <c r="D38" s="232" t="s">
        <v>4831</v>
      </c>
      <c r="E38" s="324" t="s">
        <v>58</v>
      </c>
      <c r="F38" s="324" t="s">
        <v>4832</v>
      </c>
      <c r="G38" s="324" t="s">
        <v>61</v>
      </c>
      <c r="H38" s="324" t="s">
        <v>61</v>
      </c>
      <c r="I38" s="324" t="s">
        <v>62</v>
      </c>
      <c r="J38" s="324" t="s">
        <v>111</v>
      </c>
      <c r="L38" s="502" t="s">
        <v>4833</v>
      </c>
      <c r="M38" s="343" t="s">
        <v>4834</v>
      </c>
      <c r="N38" s="325">
        <f>MIN(S38)</f>
        <v>44228</v>
      </c>
      <c r="O38" s="325">
        <f>MIN(T38)</f>
        <v>44561</v>
      </c>
      <c r="P38" s="232" t="s">
        <v>4835</v>
      </c>
      <c r="Q38" s="344" t="s">
        <v>4836</v>
      </c>
      <c r="R38" s="324">
        <v>1</v>
      </c>
      <c r="S38" s="325">
        <v>44228</v>
      </c>
      <c r="T38" s="325">
        <v>44561</v>
      </c>
      <c r="U38" s="324">
        <v>0.1</v>
      </c>
      <c r="V38" s="324">
        <v>0.4</v>
      </c>
      <c r="W38" s="324">
        <v>0.7</v>
      </c>
      <c r="X38" s="324">
        <v>1</v>
      </c>
      <c r="Z38" s="429">
        <v>0.1</v>
      </c>
      <c r="AA38" s="345" t="s">
        <v>4837</v>
      </c>
      <c r="AB38" s="667">
        <v>0.4</v>
      </c>
      <c r="AC38" s="345" t="s">
        <v>4838</v>
      </c>
      <c r="AD38" s="425">
        <v>0.7</v>
      </c>
      <c r="AE38" s="345" t="s">
        <v>4839</v>
      </c>
      <c r="AF38" s="675">
        <v>1</v>
      </c>
      <c r="AG38" s="345" t="s">
        <v>4840</v>
      </c>
      <c r="AH38" s="681">
        <f>AF38*R38</f>
        <v>1</v>
      </c>
      <c r="AI38" s="345" t="s">
        <v>4841</v>
      </c>
      <c r="AJ38" s="345" t="s">
        <v>4842</v>
      </c>
      <c r="AK38" s="345" t="s">
        <v>4843</v>
      </c>
      <c r="AL38" s="345" t="s">
        <v>4844</v>
      </c>
      <c r="AM38" s="442" t="str">
        <f>IF(AH38&lt;1%,"Sin iniciar",IF(AH38=100%,"Terminado","En gestión"))</f>
        <v>Terminado</v>
      </c>
      <c r="AN38" s="345" t="s">
        <v>4523</v>
      </c>
      <c r="AP38" s="479">
        <v>6369214</v>
      </c>
      <c r="AQ38" s="479">
        <v>6369214</v>
      </c>
      <c r="AR38" s="479">
        <v>6369214</v>
      </c>
      <c r="AS38" s="509">
        <f>AR38/AQ38</f>
        <v>1</v>
      </c>
      <c r="AT38" s="1172"/>
      <c r="AU38" s="479">
        <v>44876070</v>
      </c>
      <c r="AV38" s="471">
        <v>44876070</v>
      </c>
      <c r="AW38" s="471">
        <v>44876070</v>
      </c>
      <c r="AX38" s="509">
        <f>AW38/AV38</f>
        <v>1</v>
      </c>
      <c r="AY38" s="1172"/>
      <c r="AZ38" s="480" t="s">
        <v>2224</v>
      </c>
      <c r="BA38" s="480" t="s">
        <v>2543</v>
      </c>
      <c r="BB38" s="480" t="s">
        <v>2544</v>
      </c>
      <c r="BC38" s="480" t="s">
        <v>2545</v>
      </c>
      <c r="BE38" s="688" t="s">
        <v>2227</v>
      </c>
      <c r="BF38" s="689" t="s">
        <v>4845</v>
      </c>
      <c r="BG38" s="690" t="s">
        <v>4846</v>
      </c>
    </row>
    <row r="39" spans="2:59" ht="52.5">
      <c r="B39" s="1495"/>
      <c r="C39" s="1497" t="s">
        <v>2210</v>
      </c>
      <c r="D39" s="1477" t="s">
        <v>4847</v>
      </c>
      <c r="E39" s="1457" t="s">
        <v>58</v>
      </c>
      <c r="F39" s="1457" t="s">
        <v>4848</v>
      </c>
      <c r="G39" s="1457" t="s">
        <v>61</v>
      </c>
      <c r="H39" s="1457" t="s">
        <v>61</v>
      </c>
      <c r="I39" s="1457" t="s">
        <v>62</v>
      </c>
      <c r="J39" s="1457" t="s">
        <v>111</v>
      </c>
      <c r="L39" s="1459" t="s">
        <v>4849</v>
      </c>
      <c r="M39" s="1492" t="s">
        <v>4834</v>
      </c>
      <c r="N39" s="1490">
        <f>MIN(S39:S40)</f>
        <v>44228</v>
      </c>
      <c r="O39" s="1490">
        <f>MAX(T39:T40)</f>
        <v>44438</v>
      </c>
      <c r="P39" s="308" t="s">
        <v>4850</v>
      </c>
      <c r="Q39" s="346" t="s">
        <v>4851</v>
      </c>
      <c r="R39" s="310">
        <v>0.75</v>
      </c>
      <c r="S39" s="311">
        <v>44228</v>
      </c>
      <c r="T39" s="311">
        <v>44377</v>
      </c>
      <c r="U39" s="1440">
        <v>0.22499999999999998</v>
      </c>
      <c r="V39" s="1440">
        <v>0.75</v>
      </c>
      <c r="W39" s="1440">
        <v>1</v>
      </c>
      <c r="X39" s="1440">
        <v>1</v>
      </c>
      <c r="Z39" s="429">
        <v>0.5</v>
      </c>
      <c r="AA39" s="347" t="s">
        <v>4852</v>
      </c>
      <c r="AB39" s="667">
        <v>0.9</v>
      </c>
      <c r="AC39" s="347" t="s">
        <v>4853</v>
      </c>
      <c r="AD39" s="425">
        <v>1</v>
      </c>
      <c r="AE39" s="347" t="s">
        <v>4854</v>
      </c>
      <c r="AF39" s="675">
        <v>1</v>
      </c>
      <c r="AG39" s="347" t="s">
        <v>4855</v>
      </c>
      <c r="AH39" s="681">
        <f>SUMPRODUCT(AF39:AF40,R39:R40)</f>
        <v>1</v>
      </c>
      <c r="AI39" s="1165" t="s">
        <v>4856</v>
      </c>
      <c r="AJ39" s="1165" t="s">
        <v>4853</v>
      </c>
      <c r="AK39" s="1165" t="s">
        <v>4857</v>
      </c>
      <c r="AL39" s="1165" t="s">
        <v>4858</v>
      </c>
      <c r="AM39" s="1616" t="str">
        <f>IF(AH39&lt;1%,"Sin iniciar",IF(AH39=100%,"Terminado","En gestión"))</f>
        <v>Terminado</v>
      </c>
      <c r="AN39" s="1165" t="s">
        <v>4523</v>
      </c>
      <c r="AP39" s="1212">
        <v>0</v>
      </c>
      <c r="AQ39" s="1212">
        <v>0</v>
      </c>
      <c r="AR39" s="1212">
        <v>0</v>
      </c>
      <c r="AS39" s="1648" t="s">
        <v>4532</v>
      </c>
      <c r="AT39" s="1172"/>
      <c r="AU39" s="1212">
        <v>9229830</v>
      </c>
      <c r="AV39" s="1212">
        <v>10460474.061532201</v>
      </c>
      <c r="AW39" s="1212">
        <v>9229830</v>
      </c>
      <c r="AX39" s="1648">
        <f>AW39/AV39</f>
        <v>0.88235293598615905</v>
      </c>
      <c r="AY39" s="1172"/>
      <c r="AZ39" s="1213" t="s">
        <v>2224</v>
      </c>
      <c r="BA39" s="1213" t="s">
        <v>2225</v>
      </c>
      <c r="BB39" s="1213" t="s">
        <v>192</v>
      </c>
      <c r="BC39" s="1213" t="s">
        <v>2261</v>
      </c>
      <c r="BE39" s="688" t="s">
        <v>2227</v>
      </c>
      <c r="BF39" s="689" t="s">
        <v>2228</v>
      </c>
      <c r="BG39" s="1661" t="s">
        <v>4859</v>
      </c>
    </row>
    <row r="40" spans="2:59" s="253" customFormat="1" ht="157.5">
      <c r="B40" s="1496"/>
      <c r="C40" s="1498"/>
      <c r="D40" s="1499"/>
      <c r="E40" s="1458"/>
      <c r="F40" s="1458"/>
      <c r="G40" s="1458"/>
      <c r="H40" s="1458"/>
      <c r="I40" s="1458"/>
      <c r="J40" s="1458"/>
      <c r="K40" s="348"/>
      <c r="L40" s="1460"/>
      <c r="M40" s="1493"/>
      <c r="N40" s="1491"/>
      <c r="O40" s="1491"/>
      <c r="P40" s="313" t="s">
        <v>4860</v>
      </c>
      <c r="Q40" s="349" t="s">
        <v>4861</v>
      </c>
      <c r="R40" s="315">
        <v>0.25</v>
      </c>
      <c r="S40" s="316">
        <v>44378</v>
      </c>
      <c r="T40" s="316">
        <v>44438</v>
      </c>
      <c r="U40" s="1442"/>
      <c r="V40" s="1442"/>
      <c r="W40" s="1442"/>
      <c r="X40" s="1442"/>
      <c r="Z40" s="432">
        <v>0</v>
      </c>
      <c r="AA40" s="350" t="s">
        <v>4758</v>
      </c>
      <c r="AB40" s="668">
        <v>0</v>
      </c>
      <c r="AC40" s="351" t="s">
        <v>458</v>
      </c>
      <c r="AD40" s="426">
        <v>1</v>
      </c>
      <c r="AE40" s="351" t="s">
        <v>4862</v>
      </c>
      <c r="AF40" s="676">
        <v>1</v>
      </c>
      <c r="AG40" s="351" t="s">
        <v>4863</v>
      </c>
      <c r="AH40" s="683"/>
      <c r="AI40" s="1253"/>
      <c r="AJ40" s="1253"/>
      <c r="AK40" s="1253"/>
      <c r="AL40" s="1253"/>
      <c r="AM40" s="1617"/>
      <c r="AN40" s="1253"/>
      <c r="AP40" s="1212"/>
      <c r="AQ40" s="1212"/>
      <c r="AR40" s="1212"/>
      <c r="AS40" s="1649"/>
      <c r="AT40" s="1173"/>
      <c r="AU40" s="1212"/>
      <c r="AV40" s="1212"/>
      <c r="AW40" s="1212"/>
      <c r="AX40" s="1649"/>
      <c r="AY40" s="1173"/>
      <c r="AZ40" s="1213"/>
      <c r="BA40" s="1213"/>
      <c r="BB40" s="1213"/>
      <c r="BC40" s="1213"/>
      <c r="BE40" s="688" t="s">
        <v>2227</v>
      </c>
      <c r="BF40" s="689" t="s">
        <v>4864</v>
      </c>
      <c r="BG40" s="1662"/>
    </row>
    <row r="41" spans="2:59" s="260" customFormat="1" ht="341.25">
      <c r="B41" s="1443" t="s">
        <v>2904</v>
      </c>
      <c r="C41" s="352" t="s">
        <v>2904</v>
      </c>
      <c r="D41" s="352" t="s">
        <v>4865</v>
      </c>
      <c r="E41" s="353" t="s">
        <v>58</v>
      </c>
      <c r="F41" s="354" t="s">
        <v>2906</v>
      </c>
      <c r="G41" s="355" t="s">
        <v>61</v>
      </c>
      <c r="H41" s="355" t="s">
        <v>61</v>
      </c>
      <c r="I41" s="356" t="s">
        <v>364</v>
      </c>
      <c r="J41" s="355" t="s">
        <v>139</v>
      </c>
      <c r="K41" s="254"/>
      <c r="L41" s="503" t="s">
        <v>4866</v>
      </c>
      <c r="M41" s="357" t="s">
        <v>4867</v>
      </c>
      <c r="N41" s="357">
        <f>MIN(S41)</f>
        <v>44229</v>
      </c>
      <c r="O41" s="358">
        <f>MAX(T41)</f>
        <v>44530</v>
      </c>
      <c r="P41" s="359" t="s">
        <v>4868</v>
      </c>
      <c r="Q41" s="360" t="s">
        <v>4869</v>
      </c>
      <c r="R41" s="361">
        <v>1</v>
      </c>
      <c r="S41" s="362">
        <v>44229</v>
      </c>
      <c r="T41" s="362">
        <v>44530</v>
      </c>
      <c r="U41" s="363">
        <v>0.2</v>
      </c>
      <c r="V41" s="363">
        <v>0.5</v>
      </c>
      <c r="W41" s="363">
        <v>0.75</v>
      </c>
      <c r="X41" s="363">
        <v>1</v>
      </c>
      <c r="Y41" s="258"/>
      <c r="Z41" s="435">
        <v>0.2</v>
      </c>
      <c r="AA41" s="353" t="s">
        <v>4870</v>
      </c>
      <c r="AB41" s="669">
        <v>0.5</v>
      </c>
      <c r="AC41" s="353" t="s">
        <v>4871</v>
      </c>
      <c r="AD41" s="435">
        <v>0.75</v>
      </c>
      <c r="AE41" s="322" t="s">
        <v>4872</v>
      </c>
      <c r="AF41" s="677">
        <v>1</v>
      </c>
      <c r="AG41" s="355" t="s">
        <v>4873</v>
      </c>
      <c r="AH41" s="684">
        <f>SUMPRODUCT(R41,AF41)</f>
        <v>1</v>
      </c>
      <c r="AI41" s="355" t="s">
        <v>4874</v>
      </c>
      <c r="AJ41" s="355" t="s">
        <v>4875</v>
      </c>
      <c r="AK41" s="355" t="s">
        <v>4875</v>
      </c>
      <c r="AL41" s="355" t="s">
        <v>4876</v>
      </c>
      <c r="AM41" s="443" t="str">
        <f>IF(AH41&lt;1%,"Sin iniciar",IF(AH41=100%,"Terminado","En gestión"))</f>
        <v>Terminado</v>
      </c>
      <c r="AN41" s="355" t="s">
        <v>4523</v>
      </c>
      <c r="AP41" s="477">
        <v>27500000</v>
      </c>
      <c r="AQ41" s="477">
        <v>27500000</v>
      </c>
      <c r="AR41" s="477">
        <v>27500000</v>
      </c>
      <c r="AS41" s="507">
        <f>AR41/AQ41</f>
        <v>1</v>
      </c>
      <c r="AT41" s="1171">
        <f>AVERAGE(AS41:AS42)</f>
        <v>1</v>
      </c>
      <c r="AU41" s="477">
        <v>77703200</v>
      </c>
      <c r="AV41" s="477">
        <v>85473520</v>
      </c>
      <c r="AW41" s="477">
        <v>85473520</v>
      </c>
      <c r="AX41" s="507">
        <f>AW41/AV41</f>
        <v>1</v>
      </c>
      <c r="AY41" s="1171">
        <f>AVERAGE(AX41:AX42)</f>
        <v>1</v>
      </c>
      <c r="AZ41" s="345" t="s">
        <v>2920</v>
      </c>
      <c r="BA41" s="345" t="s">
        <v>2921</v>
      </c>
      <c r="BB41" s="474" t="s">
        <v>2922</v>
      </c>
      <c r="BC41" s="345" t="s">
        <v>2923</v>
      </c>
      <c r="BE41" s="685" t="s">
        <v>2227</v>
      </c>
      <c r="BF41" s="686" t="s">
        <v>4877</v>
      </c>
      <c r="BG41" s="691" t="s">
        <v>4878</v>
      </c>
    </row>
    <row r="42" spans="2:59" s="253" customFormat="1" ht="367.5">
      <c r="B42" s="1322"/>
      <c r="C42" s="651" t="s">
        <v>2904</v>
      </c>
      <c r="D42" s="651" t="s">
        <v>4879</v>
      </c>
      <c r="E42" s="652" t="s">
        <v>58</v>
      </c>
      <c r="F42" s="653" t="s">
        <v>4880</v>
      </c>
      <c r="G42" s="654" t="s">
        <v>61</v>
      </c>
      <c r="H42" s="654" t="s">
        <v>61</v>
      </c>
      <c r="I42" s="655" t="s">
        <v>364</v>
      </c>
      <c r="J42" s="654" t="s">
        <v>63</v>
      </c>
      <c r="K42" s="656"/>
      <c r="L42" s="657" t="s">
        <v>4881</v>
      </c>
      <c r="M42" s="658" t="s">
        <v>4882</v>
      </c>
      <c r="N42" s="658">
        <f>MIN(S42)</f>
        <v>44229</v>
      </c>
      <c r="O42" s="659">
        <f>MAX(T42)</f>
        <v>44561</v>
      </c>
      <c r="P42" s="660" t="s">
        <v>4883</v>
      </c>
      <c r="Q42" s="661" t="s">
        <v>4884</v>
      </c>
      <c r="R42" s="662">
        <v>1</v>
      </c>
      <c r="S42" s="663">
        <v>44229</v>
      </c>
      <c r="T42" s="663">
        <v>44561</v>
      </c>
      <c r="U42" s="664">
        <v>0.25</v>
      </c>
      <c r="V42" s="664">
        <v>0.5</v>
      </c>
      <c r="W42" s="664">
        <v>0.75</v>
      </c>
      <c r="X42" s="664">
        <v>1</v>
      </c>
      <c r="Y42" s="251"/>
      <c r="Z42" s="432">
        <v>0.25</v>
      </c>
      <c r="AA42" s="364" t="s">
        <v>4885</v>
      </c>
      <c r="AB42" s="668">
        <v>0.5</v>
      </c>
      <c r="AC42" s="364" t="s">
        <v>4886</v>
      </c>
      <c r="AD42" s="432">
        <v>0.75</v>
      </c>
      <c r="AE42" s="317" t="s">
        <v>4887</v>
      </c>
      <c r="AF42" s="676">
        <v>1</v>
      </c>
      <c r="AG42" s="365" t="s">
        <v>4888</v>
      </c>
      <c r="AH42" s="683">
        <f>SUMPRODUCT(R42,AF42)</f>
        <v>1</v>
      </c>
      <c r="AI42" s="447" t="s">
        <v>4889</v>
      </c>
      <c r="AJ42" s="365" t="s">
        <v>4890</v>
      </c>
      <c r="AK42" s="365" t="s">
        <v>4891</v>
      </c>
      <c r="AL42" s="365" t="s">
        <v>4892</v>
      </c>
      <c r="AM42" s="440" t="str">
        <f>IF(AH42&lt;1%,"Sin iniciar",IF(AH42=100%,"Terminado","En gestión"))</f>
        <v>Terminado</v>
      </c>
      <c r="AN42" s="365" t="s">
        <v>4523</v>
      </c>
      <c r="AP42" s="490">
        <v>51750000</v>
      </c>
      <c r="AQ42" s="490">
        <v>51750000</v>
      </c>
      <c r="AR42" s="490">
        <v>51750000</v>
      </c>
      <c r="AS42" s="510">
        <f>AR42/AQ42</f>
        <v>1</v>
      </c>
      <c r="AT42" s="1173"/>
      <c r="AU42" s="490">
        <v>228041400</v>
      </c>
      <c r="AV42" s="490">
        <v>228041400</v>
      </c>
      <c r="AW42" s="490">
        <v>228041400</v>
      </c>
      <c r="AX42" s="510">
        <f>AW42/AV42</f>
        <v>1</v>
      </c>
      <c r="AY42" s="1173"/>
      <c r="AZ42" s="491" t="s">
        <v>2920</v>
      </c>
      <c r="BA42" s="491" t="s">
        <v>2996</v>
      </c>
      <c r="BB42" s="492" t="s">
        <v>2997</v>
      </c>
      <c r="BC42" s="491" t="s">
        <v>2998</v>
      </c>
      <c r="BE42" s="688" t="s">
        <v>2227</v>
      </c>
      <c r="BF42" s="689" t="s">
        <v>4893</v>
      </c>
      <c r="BG42" s="691" t="s">
        <v>4894</v>
      </c>
    </row>
    <row r="43" spans="2:59" s="260" customFormat="1" ht="76.5">
      <c r="B43" s="1368" t="s">
        <v>3155</v>
      </c>
      <c r="C43" s="1507" t="s">
        <v>3156</v>
      </c>
      <c r="D43" s="1507" t="s">
        <v>4895</v>
      </c>
      <c r="E43" s="1508" t="s">
        <v>137</v>
      </c>
      <c r="F43" s="1509" t="s">
        <v>3158</v>
      </c>
      <c r="G43" s="1500" t="s">
        <v>61</v>
      </c>
      <c r="H43" s="1500" t="s">
        <v>61</v>
      </c>
      <c r="I43" s="1501" t="s">
        <v>167</v>
      </c>
      <c r="J43" s="1502" t="s">
        <v>3159</v>
      </c>
      <c r="K43" s="254"/>
      <c r="L43" s="1503" t="s">
        <v>4896</v>
      </c>
      <c r="M43" s="1505" t="s">
        <v>4882</v>
      </c>
      <c r="N43" s="1488">
        <f>MIN(S43:S44)</f>
        <v>44197</v>
      </c>
      <c r="O43" s="1478">
        <f>MAX(T43:T44)</f>
        <v>44561</v>
      </c>
      <c r="P43" s="366" t="s">
        <v>4897</v>
      </c>
      <c r="Q43" s="367" t="s">
        <v>4898</v>
      </c>
      <c r="R43" s="368">
        <v>0.5</v>
      </c>
      <c r="S43" s="369">
        <v>44197</v>
      </c>
      <c r="T43" s="369">
        <v>44561</v>
      </c>
      <c r="U43" s="1480">
        <v>0.25</v>
      </c>
      <c r="V43" s="1480">
        <v>0.25</v>
      </c>
      <c r="W43" s="1480">
        <v>0.75</v>
      </c>
      <c r="X43" s="1480">
        <v>1</v>
      </c>
      <c r="Y43" s="258"/>
      <c r="Z43" s="435">
        <v>0.25</v>
      </c>
      <c r="AA43" s="353" t="s">
        <v>4899</v>
      </c>
      <c r="AB43" s="669">
        <v>0.5</v>
      </c>
      <c r="AC43" s="353" t="s">
        <v>4900</v>
      </c>
      <c r="AD43" s="435">
        <v>0.75</v>
      </c>
      <c r="AE43" s="322" t="s">
        <v>4901</v>
      </c>
      <c r="AF43" s="677">
        <v>1</v>
      </c>
      <c r="AG43" s="355" t="s">
        <v>4902</v>
      </c>
      <c r="AH43" s="1385">
        <f>SUMPRODUCT(R43:R44,AF43:AF44)</f>
        <v>0.875</v>
      </c>
      <c r="AI43" s="1622" t="s">
        <v>4903</v>
      </c>
      <c r="AJ43" s="1623" t="s">
        <v>4904</v>
      </c>
      <c r="AK43" s="1254" t="s">
        <v>4905</v>
      </c>
      <c r="AL43" s="1254" t="s">
        <v>4906</v>
      </c>
      <c r="AM43" s="1367" t="str">
        <f>IF(AH43&lt;1%,"Sin iniciar",IF(AH43=100%,"Terminado","En gestión"))</f>
        <v>En gestión</v>
      </c>
      <c r="AN43" s="1254" t="s">
        <v>4907</v>
      </c>
      <c r="AP43" s="1199">
        <v>155641922</v>
      </c>
      <c r="AQ43" s="1199">
        <v>155641922</v>
      </c>
      <c r="AR43" s="1200">
        <v>155641922</v>
      </c>
      <c r="AS43" s="1177">
        <f>AR43/AQ43</f>
        <v>1</v>
      </c>
      <c r="AT43" s="1171">
        <f>AVERAGE(AS43:AS62)</f>
        <v>1</v>
      </c>
      <c r="AU43" s="1199">
        <v>183009000</v>
      </c>
      <c r="AV43" s="1199">
        <v>183009000</v>
      </c>
      <c r="AW43" s="1200">
        <v>183009000</v>
      </c>
      <c r="AX43" s="1177">
        <f>AW43/AV43</f>
        <v>1</v>
      </c>
      <c r="AY43" s="1171">
        <f>AVERAGE(AX43:AX62)</f>
        <v>1</v>
      </c>
      <c r="AZ43" s="1193" t="s">
        <v>4908</v>
      </c>
      <c r="BA43" s="1193" t="s">
        <v>4909</v>
      </c>
      <c r="BB43" s="1186" t="s">
        <v>3172</v>
      </c>
      <c r="BC43" s="474" t="s">
        <v>4910</v>
      </c>
      <c r="BE43" s="1632" t="s">
        <v>431</v>
      </c>
      <c r="BF43" s="587" t="s">
        <v>4911</v>
      </c>
      <c r="BG43" s="1655" t="s">
        <v>4912</v>
      </c>
    </row>
    <row r="44" spans="2:59" ht="105">
      <c r="B44" s="1369"/>
      <c r="C44" s="1324"/>
      <c r="D44" s="1324"/>
      <c r="E44" s="1328"/>
      <c r="F44" s="1330"/>
      <c r="G44" s="1296"/>
      <c r="H44" s="1296"/>
      <c r="I44" s="1298"/>
      <c r="J44" s="1299"/>
      <c r="K44" s="238"/>
      <c r="L44" s="1504"/>
      <c r="M44" s="1506"/>
      <c r="N44" s="1303"/>
      <c r="O44" s="1479"/>
      <c r="P44" s="370" t="s">
        <v>4913</v>
      </c>
      <c r="Q44" s="371" t="s">
        <v>4914</v>
      </c>
      <c r="R44" s="372">
        <v>0.5</v>
      </c>
      <c r="S44" s="373">
        <v>44470</v>
      </c>
      <c r="T44" s="373">
        <v>44561</v>
      </c>
      <c r="U44" s="1481"/>
      <c r="V44" s="1481"/>
      <c r="W44" s="1481"/>
      <c r="X44" s="1481"/>
      <c r="Y44" s="244"/>
      <c r="Z44" s="429">
        <v>0.25</v>
      </c>
      <c r="AA44" s="263" t="s">
        <v>4915</v>
      </c>
      <c r="AB44" s="667">
        <v>0.5</v>
      </c>
      <c r="AC44" s="263" t="s">
        <v>4916</v>
      </c>
      <c r="AD44" s="429">
        <v>0.75</v>
      </c>
      <c r="AE44" s="289" t="s">
        <v>4917</v>
      </c>
      <c r="AF44" s="675">
        <v>0.75</v>
      </c>
      <c r="AG44" s="265" t="s">
        <v>4918</v>
      </c>
      <c r="AH44" s="1294"/>
      <c r="AI44" s="1193"/>
      <c r="AJ44" s="1624"/>
      <c r="AK44" s="1182"/>
      <c r="AL44" s="1182"/>
      <c r="AM44" s="1290"/>
      <c r="AN44" s="1182"/>
      <c r="AP44" s="1199"/>
      <c r="AQ44" s="1199"/>
      <c r="AR44" s="1200"/>
      <c r="AS44" s="1179"/>
      <c r="AT44" s="1172"/>
      <c r="AU44" s="1199"/>
      <c r="AV44" s="1199"/>
      <c r="AW44" s="1199"/>
      <c r="AX44" s="1179"/>
      <c r="AY44" s="1172"/>
      <c r="AZ44" s="1193"/>
      <c r="BA44" s="1193"/>
      <c r="BB44" s="1186"/>
      <c r="BC44" s="474"/>
      <c r="BE44" s="1634"/>
      <c r="BF44" s="587" t="s">
        <v>4919</v>
      </c>
      <c r="BG44" s="1657"/>
    </row>
    <row r="45" spans="2:59" ht="52.5">
      <c r="B45" s="1369"/>
      <c r="C45" s="1497" t="s">
        <v>3156</v>
      </c>
      <c r="D45" s="1497" t="s">
        <v>4920</v>
      </c>
      <c r="E45" s="1519" t="s">
        <v>2352</v>
      </c>
      <c r="F45" s="1521" t="s">
        <v>4921</v>
      </c>
      <c r="G45" s="1489" t="s">
        <v>61</v>
      </c>
      <c r="H45" s="1489" t="s">
        <v>61</v>
      </c>
      <c r="I45" s="1514" t="s">
        <v>3273</v>
      </c>
      <c r="J45" s="1413" t="s">
        <v>3159</v>
      </c>
      <c r="K45" s="238"/>
      <c r="L45" s="1515" t="s">
        <v>4922</v>
      </c>
      <c r="M45" s="1516" t="s">
        <v>4882</v>
      </c>
      <c r="N45" s="1472">
        <f>MIN(S45:S46)</f>
        <v>44211</v>
      </c>
      <c r="O45" s="1468">
        <f>MAX(T45:T46)</f>
        <v>44561</v>
      </c>
      <c r="P45" s="375" t="s">
        <v>4923</v>
      </c>
      <c r="Q45" s="376" t="s">
        <v>4924</v>
      </c>
      <c r="R45" s="377">
        <v>0.4</v>
      </c>
      <c r="S45" s="378">
        <v>44211</v>
      </c>
      <c r="T45" s="378">
        <v>44316</v>
      </c>
      <c r="U45" s="1451">
        <v>0.4</v>
      </c>
      <c r="V45" s="1451">
        <v>0.4</v>
      </c>
      <c r="W45" s="1451">
        <v>0.64</v>
      </c>
      <c r="X45" s="1451">
        <v>1</v>
      </c>
      <c r="Y45" s="244"/>
      <c r="Z45" s="429">
        <v>1</v>
      </c>
      <c r="AA45" s="455" t="s">
        <v>4925</v>
      </c>
      <c r="AB45" s="667">
        <v>1</v>
      </c>
      <c r="AC45" s="455" t="s">
        <v>2691</v>
      </c>
      <c r="AD45" s="429">
        <v>1</v>
      </c>
      <c r="AE45" s="312" t="s">
        <v>4926</v>
      </c>
      <c r="AF45" s="675">
        <v>1</v>
      </c>
      <c r="AG45" s="240" t="s">
        <v>4926</v>
      </c>
      <c r="AH45" s="1293">
        <f>SUMPRODUCT(R45:R46,AF45:AF46)</f>
        <v>1</v>
      </c>
      <c r="AI45" s="1513" t="s">
        <v>4927</v>
      </c>
      <c r="AJ45" s="1513" t="s">
        <v>4928</v>
      </c>
      <c r="AK45" s="347" t="s">
        <v>61</v>
      </c>
      <c r="AL45" s="347" t="s">
        <v>3169</v>
      </c>
      <c r="AM45" s="1289" t="str">
        <f>IF(AH45&lt;1%,"Sin iniciar",IF(AH45=100%,"Terminado","En gestión"))</f>
        <v>Terminado</v>
      </c>
      <c r="AN45" s="1251" t="s">
        <v>4523</v>
      </c>
      <c r="AP45" s="1194">
        <v>21125765</v>
      </c>
      <c r="AQ45" s="1195">
        <v>21125765</v>
      </c>
      <c r="AR45" s="1196">
        <v>21125765</v>
      </c>
      <c r="AS45" s="1167">
        <f>AR45/AQ45</f>
        <v>1</v>
      </c>
      <c r="AT45" s="1172"/>
      <c r="AU45" s="1194">
        <v>140876774</v>
      </c>
      <c r="AV45" s="1204">
        <v>140876774</v>
      </c>
      <c r="AW45" s="1205">
        <v>140876774</v>
      </c>
      <c r="AX45" s="1167">
        <f>AW45/AV45</f>
        <v>1</v>
      </c>
      <c r="AY45" s="1172"/>
      <c r="AZ45" s="1197" t="s">
        <v>4908</v>
      </c>
      <c r="BA45" s="1197" t="s">
        <v>4909</v>
      </c>
      <c r="BB45" s="1198" t="s">
        <v>3172</v>
      </c>
      <c r="BC45" s="493" t="s">
        <v>4910</v>
      </c>
      <c r="BE45" s="1632" t="s">
        <v>431</v>
      </c>
      <c r="BF45" s="587" t="s">
        <v>1483</v>
      </c>
      <c r="BG45" s="1655" t="s">
        <v>4929</v>
      </c>
    </row>
    <row r="46" spans="2:59" ht="153">
      <c r="B46" s="1369"/>
      <c r="C46" s="1518"/>
      <c r="D46" s="1518"/>
      <c r="E46" s="1520"/>
      <c r="F46" s="1376"/>
      <c r="G46" s="1241"/>
      <c r="H46" s="1241"/>
      <c r="I46" s="1412"/>
      <c r="J46" s="1413"/>
      <c r="K46" s="238"/>
      <c r="L46" s="1515"/>
      <c r="M46" s="1517"/>
      <c r="N46" s="1403"/>
      <c r="O46" s="1406"/>
      <c r="P46" s="375" t="s">
        <v>4930</v>
      </c>
      <c r="Q46" s="376" t="s">
        <v>4931</v>
      </c>
      <c r="R46" s="377">
        <v>0.6</v>
      </c>
      <c r="S46" s="378">
        <v>44287</v>
      </c>
      <c r="T46" s="378">
        <v>44561</v>
      </c>
      <c r="U46" s="1409"/>
      <c r="V46" s="1409"/>
      <c r="W46" s="1409"/>
      <c r="X46" s="1409"/>
      <c r="Y46" s="244"/>
      <c r="Z46" s="429">
        <v>0</v>
      </c>
      <c r="AA46" s="455" t="s">
        <v>61</v>
      </c>
      <c r="AB46" s="667">
        <v>0.2</v>
      </c>
      <c r="AC46" s="455" t="s">
        <v>4932</v>
      </c>
      <c r="AD46" s="429">
        <v>0.4</v>
      </c>
      <c r="AE46" s="312" t="s">
        <v>4933</v>
      </c>
      <c r="AF46" s="675">
        <v>1</v>
      </c>
      <c r="AG46" s="240" t="s">
        <v>4934</v>
      </c>
      <c r="AH46" s="1294"/>
      <c r="AI46" s="1513"/>
      <c r="AJ46" s="1513"/>
      <c r="AK46" s="347" t="s">
        <v>4935</v>
      </c>
      <c r="AL46" s="347" t="s">
        <v>4936</v>
      </c>
      <c r="AM46" s="1290"/>
      <c r="AN46" s="1252"/>
      <c r="AP46" s="1194"/>
      <c r="AQ46" s="1195"/>
      <c r="AR46" s="1196"/>
      <c r="AS46" s="1169"/>
      <c r="AT46" s="1172"/>
      <c r="AU46" s="1194"/>
      <c r="AV46" s="1195"/>
      <c r="AW46" s="1195"/>
      <c r="AX46" s="1169"/>
      <c r="AY46" s="1172"/>
      <c r="AZ46" s="1197"/>
      <c r="BA46" s="1197"/>
      <c r="BB46" s="1198"/>
      <c r="BC46" s="493"/>
      <c r="BE46" s="1634"/>
      <c r="BF46" s="587" t="s">
        <v>4937</v>
      </c>
      <c r="BG46" s="1657"/>
    </row>
    <row r="47" spans="2:59" ht="236.25">
      <c r="B47" s="1369"/>
      <c r="C47" s="1323"/>
      <c r="D47" s="1323" t="s">
        <v>4938</v>
      </c>
      <c r="E47" s="1327" t="s">
        <v>137</v>
      </c>
      <c r="F47" s="1329" t="s">
        <v>3158</v>
      </c>
      <c r="G47" s="1295" t="s">
        <v>61</v>
      </c>
      <c r="H47" s="1295" t="s">
        <v>61</v>
      </c>
      <c r="I47" s="1295" t="s">
        <v>167</v>
      </c>
      <c r="J47" s="1295" t="s">
        <v>3159</v>
      </c>
      <c r="K47" s="238"/>
      <c r="L47" s="1504" t="s">
        <v>4939</v>
      </c>
      <c r="M47" s="1510" t="s">
        <v>4882</v>
      </c>
      <c r="N47" s="1302">
        <f>MIN(S47:S48)</f>
        <v>44287</v>
      </c>
      <c r="O47" s="1511">
        <f>MAX(T47:T48)</f>
        <v>44561</v>
      </c>
      <c r="P47" s="370" t="s">
        <v>4940</v>
      </c>
      <c r="Q47" s="371" t="s">
        <v>4941</v>
      </c>
      <c r="R47" s="372">
        <v>0.3</v>
      </c>
      <c r="S47" s="373">
        <v>44287</v>
      </c>
      <c r="T47" s="373">
        <v>44561</v>
      </c>
      <c r="U47" s="1512">
        <v>0</v>
      </c>
      <c r="V47" s="1512">
        <v>9.9000000000000005E-2</v>
      </c>
      <c r="W47" s="1512">
        <v>0.54800000000000004</v>
      </c>
      <c r="X47" s="1512">
        <v>1</v>
      </c>
      <c r="Y47" s="244"/>
      <c r="Z47" s="429">
        <v>0.5</v>
      </c>
      <c r="AA47" s="263" t="s">
        <v>4942</v>
      </c>
      <c r="AB47" s="667">
        <v>0.33</v>
      </c>
      <c r="AC47" s="263" t="s">
        <v>4943</v>
      </c>
      <c r="AD47" s="429">
        <v>0.66</v>
      </c>
      <c r="AE47" s="289" t="s">
        <v>4944</v>
      </c>
      <c r="AF47" s="675">
        <v>1</v>
      </c>
      <c r="AG47" s="265" t="s">
        <v>4945</v>
      </c>
      <c r="AH47" s="1293">
        <f>SUMPRODUCT(R47:R48,AF47:AF48)</f>
        <v>1</v>
      </c>
      <c r="AI47" s="1525" t="s">
        <v>4946</v>
      </c>
      <c r="AJ47" s="1193" t="s">
        <v>4947</v>
      </c>
      <c r="AK47" s="345" t="s">
        <v>4948</v>
      </c>
      <c r="AL47" s="345" t="s">
        <v>4949</v>
      </c>
      <c r="AM47" s="1289" t="str">
        <f>IF(AH47&lt;1%,"Sin iniciar",IF(AH47=100%,"Terminado","En gestión"))</f>
        <v>Terminado</v>
      </c>
      <c r="AN47" s="1256" t="s">
        <v>4523</v>
      </c>
      <c r="AP47" s="1206">
        <v>155641922</v>
      </c>
      <c r="AQ47" s="1208">
        <v>155641922</v>
      </c>
      <c r="AR47" s="1208">
        <v>155641922</v>
      </c>
      <c r="AS47" s="1201">
        <f>AR47/AQ47</f>
        <v>1</v>
      </c>
      <c r="AT47" s="1172"/>
      <c r="AU47" s="481">
        <v>183009000</v>
      </c>
      <c r="AV47" s="482">
        <v>183009000</v>
      </c>
      <c r="AW47" s="483">
        <v>183009000</v>
      </c>
      <c r="AX47" s="507">
        <f>AW47/AV47</f>
        <v>1</v>
      </c>
      <c r="AY47" s="1172"/>
      <c r="AZ47" s="1193" t="s">
        <v>4908</v>
      </c>
      <c r="BA47" s="1193" t="s">
        <v>4909</v>
      </c>
      <c r="BB47" s="484" t="s">
        <v>3172</v>
      </c>
      <c r="BC47" s="484" t="s">
        <v>4910</v>
      </c>
      <c r="BE47" s="1632" t="s">
        <v>431</v>
      </c>
      <c r="BF47" s="587" t="s">
        <v>4950</v>
      </c>
      <c r="BG47" s="1655" t="s">
        <v>4929</v>
      </c>
    </row>
    <row r="48" spans="2:59" ht="153">
      <c r="B48" s="1369"/>
      <c r="C48" s="1324"/>
      <c r="D48" s="1324"/>
      <c r="E48" s="1328"/>
      <c r="F48" s="1330"/>
      <c r="G48" s="1296"/>
      <c r="H48" s="1296"/>
      <c r="I48" s="1296"/>
      <c r="J48" s="1296"/>
      <c r="K48" s="238"/>
      <c r="L48" s="1504"/>
      <c r="M48" s="1506"/>
      <c r="N48" s="1303"/>
      <c r="O48" s="1479"/>
      <c r="P48" s="370" t="s">
        <v>4951</v>
      </c>
      <c r="Q48" s="371" t="s">
        <v>4952</v>
      </c>
      <c r="R48" s="372">
        <v>0.7</v>
      </c>
      <c r="S48" s="373">
        <v>44378</v>
      </c>
      <c r="T48" s="373">
        <v>44561</v>
      </c>
      <c r="U48" s="1481"/>
      <c r="V48" s="1481"/>
      <c r="W48" s="1481"/>
      <c r="X48" s="1481"/>
      <c r="Y48" s="244"/>
      <c r="Z48" s="429">
        <v>0.1</v>
      </c>
      <c r="AA48" s="263" t="s">
        <v>4953</v>
      </c>
      <c r="AB48" s="667">
        <v>0</v>
      </c>
      <c r="AC48" s="263" t="s">
        <v>458</v>
      </c>
      <c r="AD48" s="429">
        <v>0.5</v>
      </c>
      <c r="AE48" s="289" t="s">
        <v>4954</v>
      </c>
      <c r="AF48" s="675">
        <v>1</v>
      </c>
      <c r="AG48" s="265" t="s">
        <v>4955</v>
      </c>
      <c r="AH48" s="1294"/>
      <c r="AI48" s="1525"/>
      <c r="AJ48" s="1193"/>
      <c r="AK48" s="345" t="s">
        <v>4954</v>
      </c>
      <c r="AL48" s="345" t="s">
        <v>4949</v>
      </c>
      <c r="AM48" s="1290"/>
      <c r="AN48" s="1257"/>
      <c r="AP48" s="1207"/>
      <c r="AQ48" s="1209"/>
      <c r="AR48" s="1209"/>
      <c r="AS48" s="1203"/>
      <c r="AT48" s="1172"/>
      <c r="AU48" s="481">
        <v>0</v>
      </c>
      <c r="AV48" s="484"/>
      <c r="AW48" s="484"/>
      <c r="AX48" s="511" t="s">
        <v>4532</v>
      </c>
      <c r="AY48" s="1172"/>
      <c r="AZ48" s="1193"/>
      <c r="BA48" s="1193"/>
      <c r="BB48" s="484"/>
      <c r="BC48" s="484"/>
      <c r="BE48" s="1634"/>
      <c r="BF48" s="587" t="s">
        <v>4956</v>
      </c>
      <c r="BG48" s="1657"/>
    </row>
    <row r="49" spans="2:59" ht="102">
      <c r="B49" s="1369"/>
      <c r="C49" s="1497" t="s">
        <v>3156</v>
      </c>
      <c r="D49" s="1497" t="s">
        <v>4957</v>
      </c>
      <c r="E49" s="1519" t="s">
        <v>137</v>
      </c>
      <c r="F49" s="380" t="s">
        <v>4958</v>
      </c>
      <c r="G49" s="1489" t="s">
        <v>61</v>
      </c>
      <c r="H49" s="1489" t="s">
        <v>61</v>
      </c>
      <c r="I49" s="1489" t="s">
        <v>167</v>
      </c>
      <c r="J49" s="1489" t="s">
        <v>3159</v>
      </c>
      <c r="K49" s="238"/>
      <c r="L49" s="1515" t="s">
        <v>4959</v>
      </c>
      <c r="M49" s="1516" t="s">
        <v>1563</v>
      </c>
      <c r="N49" s="1472">
        <f>MIN(S49:S55)</f>
        <v>44197</v>
      </c>
      <c r="O49" s="1468">
        <f>MAX(T49:T55)</f>
        <v>44561</v>
      </c>
      <c r="P49" s="375" t="s">
        <v>4960</v>
      </c>
      <c r="Q49" s="376" t="s">
        <v>4961</v>
      </c>
      <c r="R49" s="377">
        <v>0.14000000000000001</v>
      </c>
      <c r="S49" s="378">
        <v>44197</v>
      </c>
      <c r="T49" s="378">
        <v>44561</v>
      </c>
      <c r="U49" s="1451">
        <v>0.05</v>
      </c>
      <c r="V49" s="1451">
        <v>0.314</v>
      </c>
      <c r="W49" s="1451">
        <v>0.67660000000000009</v>
      </c>
      <c r="X49" s="1451">
        <v>1</v>
      </c>
      <c r="Y49" s="244"/>
      <c r="Z49" s="429">
        <v>0.05</v>
      </c>
      <c r="AA49" s="455" t="s">
        <v>4962</v>
      </c>
      <c r="AB49" s="667">
        <v>0.3</v>
      </c>
      <c r="AC49" s="455" t="s">
        <v>4963</v>
      </c>
      <c r="AD49" s="429">
        <v>0.65</v>
      </c>
      <c r="AE49" s="312" t="s">
        <v>4964</v>
      </c>
      <c r="AF49" s="675">
        <v>1</v>
      </c>
      <c r="AG49" s="240" t="s">
        <v>4965</v>
      </c>
      <c r="AH49" s="1293">
        <f>SUMPRODUCT(R49:R55,AF49:AF55)</f>
        <v>1</v>
      </c>
      <c r="AI49" s="1513" t="s">
        <v>4966</v>
      </c>
      <c r="AJ49" s="1197" t="s">
        <v>4967</v>
      </c>
      <c r="AK49" s="347" t="s">
        <v>4968</v>
      </c>
      <c r="AL49" s="347" t="s">
        <v>4969</v>
      </c>
      <c r="AM49" s="1289" t="str">
        <f>IF(AH49&lt;1%,"Sin iniciar",IF(AH49=100%,"Terminado","En gestión"))</f>
        <v>Terminado</v>
      </c>
      <c r="AN49" s="1251" t="s">
        <v>4970</v>
      </c>
      <c r="AP49" s="1210">
        <v>64502141</v>
      </c>
      <c r="AQ49" s="1205">
        <v>64502141</v>
      </c>
      <c r="AR49" s="1204">
        <v>64502141</v>
      </c>
      <c r="AS49" s="1626">
        <f>AR49/AQ49</f>
        <v>1</v>
      </c>
      <c r="AT49" s="1172"/>
      <c r="AU49" s="1194">
        <f>W49</f>
        <v>0.67660000000000009</v>
      </c>
      <c r="AV49" s="1196">
        <v>137333333</v>
      </c>
      <c r="AW49" s="1164">
        <v>137333333</v>
      </c>
      <c r="AX49" s="1626">
        <f>AW49/AV49</f>
        <v>1</v>
      </c>
      <c r="AY49" s="1172"/>
      <c r="AZ49" s="1197" t="s">
        <v>4908</v>
      </c>
      <c r="BA49" s="1196" t="str">
        <f>AA49</f>
        <v>Se ha realizado avance en la elaboración del cuadro de salida de las proyecciones de población Indígena en resguardos estimados.</v>
      </c>
      <c r="BB49" s="1196">
        <f>AB49</f>
        <v>0.3</v>
      </c>
      <c r="BC49" s="1196" t="str">
        <f>AC49</f>
        <v>Revisión de algoritmos de estimación</v>
      </c>
      <c r="BE49" s="1632" t="s">
        <v>431</v>
      </c>
      <c r="BF49" s="587" t="s">
        <v>4971</v>
      </c>
      <c r="BG49" s="1655" t="s">
        <v>4972</v>
      </c>
    </row>
    <row r="50" spans="2:59" ht="78.75">
      <c r="B50" s="1369"/>
      <c r="C50" s="1522"/>
      <c r="D50" s="1522"/>
      <c r="E50" s="1523"/>
      <c r="F50" s="1521" t="s">
        <v>4973</v>
      </c>
      <c r="G50" s="1240"/>
      <c r="H50" s="1240"/>
      <c r="I50" s="1240"/>
      <c r="J50" s="1240"/>
      <c r="K50" s="238"/>
      <c r="L50" s="1515"/>
      <c r="M50" s="1524"/>
      <c r="N50" s="1402"/>
      <c r="O50" s="1405"/>
      <c r="P50" s="375" t="s">
        <v>4974</v>
      </c>
      <c r="Q50" s="376" t="s">
        <v>4975</v>
      </c>
      <c r="R50" s="377">
        <v>0.14000000000000001</v>
      </c>
      <c r="S50" s="378">
        <v>44197</v>
      </c>
      <c r="T50" s="378">
        <v>44561</v>
      </c>
      <c r="U50" s="1408"/>
      <c r="V50" s="1408"/>
      <c r="W50" s="1408"/>
      <c r="X50" s="1408"/>
      <c r="Y50" s="244"/>
      <c r="Z50" s="429">
        <v>0.05</v>
      </c>
      <c r="AA50" s="455" t="s">
        <v>4976</v>
      </c>
      <c r="AB50" s="667">
        <v>0.35</v>
      </c>
      <c r="AC50" s="455" t="s">
        <v>4977</v>
      </c>
      <c r="AD50" s="429">
        <v>0.75</v>
      </c>
      <c r="AE50" s="312" t="s">
        <v>4978</v>
      </c>
      <c r="AF50" s="675">
        <v>1</v>
      </c>
      <c r="AG50" s="240" t="s">
        <v>4979</v>
      </c>
      <c r="AH50" s="1362"/>
      <c r="AI50" s="1513"/>
      <c r="AJ50" s="1197"/>
      <c r="AK50" s="347" t="s">
        <v>4980</v>
      </c>
      <c r="AL50" s="347" t="s">
        <v>4981</v>
      </c>
      <c r="AM50" s="1363"/>
      <c r="AN50" s="1255"/>
      <c r="AP50" s="1210"/>
      <c r="AQ50" s="1205"/>
      <c r="AR50" s="1205"/>
      <c r="AS50" s="1627"/>
      <c r="AT50" s="1172"/>
      <c r="AU50" s="1194"/>
      <c r="AV50" s="1196"/>
      <c r="AW50" s="1197"/>
      <c r="AX50" s="1627"/>
      <c r="AY50" s="1172"/>
      <c r="AZ50" s="1197"/>
      <c r="BA50" s="1198"/>
      <c r="BB50" s="1196" t="s">
        <v>2304</v>
      </c>
      <c r="BC50" s="1196"/>
      <c r="BE50" s="1633"/>
      <c r="BF50" s="587" t="s">
        <v>4982</v>
      </c>
      <c r="BG50" s="1656"/>
    </row>
    <row r="51" spans="2:59" ht="78.75">
      <c r="B51" s="1369"/>
      <c r="C51" s="1522"/>
      <c r="D51" s="1522"/>
      <c r="E51" s="1523"/>
      <c r="F51" s="1375"/>
      <c r="G51" s="1240"/>
      <c r="H51" s="1240"/>
      <c r="I51" s="1240"/>
      <c r="J51" s="1240"/>
      <c r="K51" s="238"/>
      <c r="L51" s="1515"/>
      <c r="M51" s="1524"/>
      <c r="N51" s="1402"/>
      <c r="O51" s="1405"/>
      <c r="P51" s="375" t="s">
        <v>4983</v>
      </c>
      <c r="Q51" s="376" t="s">
        <v>4984</v>
      </c>
      <c r="R51" s="377">
        <v>0.14000000000000001</v>
      </c>
      <c r="S51" s="378">
        <v>44197</v>
      </c>
      <c r="T51" s="378">
        <v>44561</v>
      </c>
      <c r="U51" s="1408"/>
      <c r="V51" s="1408"/>
      <c r="W51" s="1408"/>
      <c r="X51" s="1408"/>
      <c r="Y51" s="244"/>
      <c r="Z51" s="429">
        <v>0.05</v>
      </c>
      <c r="AA51" s="455" t="s">
        <v>4976</v>
      </c>
      <c r="AB51" s="667">
        <v>0.3</v>
      </c>
      <c r="AC51" s="455" t="s">
        <v>4985</v>
      </c>
      <c r="AD51" s="429">
        <v>0.65</v>
      </c>
      <c r="AE51" s="312" t="s">
        <v>4986</v>
      </c>
      <c r="AF51" s="675">
        <v>1</v>
      </c>
      <c r="AG51" s="240" t="s">
        <v>4987</v>
      </c>
      <c r="AH51" s="1362"/>
      <c r="AI51" s="1513"/>
      <c r="AJ51" s="1197"/>
      <c r="AK51" s="347" t="s">
        <v>4988</v>
      </c>
      <c r="AL51" s="347" t="s">
        <v>4989</v>
      </c>
      <c r="AM51" s="1363"/>
      <c r="AN51" s="1255"/>
      <c r="AP51" s="1210"/>
      <c r="AQ51" s="1205"/>
      <c r="AR51" s="1205"/>
      <c r="AS51" s="1627"/>
      <c r="AT51" s="1172"/>
      <c r="AU51" s="1194"/>
      <c r="AV51" s="1196"/>
      <c r="AW51" s="1197"/>
      <c r="AX51" s="1627"/>
      <c r="AY51" s="1172"/>
      <c r="AZ51" s="1197"/>
      <c r="BA51" s="1198"/>
      <c r="BB51" s="1196" t="s">
        <v>2304</v>
      </c>
      <c r="BC51" s="1196"/>
      <c r="BE51" s="1633"/>
      <c r="BF51" s="587" t="s">
        <v>4990</v>
      </c>
      <c r="BG51" s="1656"/>
    </row>
    <row r="52" spans="2:59" ht="78.75">
      <c r="B52" s="1369"/>
      <c r="C52" s="1522"/>
      <c r="D52" s="1522"/>
      <c r="E52" s="1523"/>
      <c r="F52" s="1375"/>
      <c r="G52" s="1240"/>
      <c r="H52" s="1240"/>
      <c r="I52" s="1240"/>
      <c r="J52" s="1240"/>
      <c r="K52" s="238"/>
      <c r="L52" s="1515"/>
      <c r="M52" s="1524"/>
      <c r="N52" s="1402"/>
      <c r="O52" s="1405"/>
      <c r="P52" s="375" t="s">
        <v>4991</v>
      </c>
      <c r="Q52" s="376" t="s">
        <v>4992</v>
      </c>
      <c r="R52" s="377">
        <v>0.14000000000000001</v>
      </c>
      <c r="S52" s="378">
        <v>44197</v>
      </c>
      <c r="T52" s="378">
        <v>44561</v>
      </c>
      <c r="U52" s="1408"/>
      <c r="V52" s="1408"/>
      <c r="W52" s="1408"/>
      <c r="X52" s="1408"/>
      <c r="Y52" s="244"/>
      <c r="Z52" s="429">
        <v>0.05</v>
      </c>
      <c r="AA52" s="455" t="s">
        <v>4976</v>
      </c>
      <c r="AB52" s="667">
        <v>0.3</v>
      </c>
      <c r="AC52" s="455" t="s">
        <v>4993</v>
      </c>
      <c r="AD52" s="429">
        <v>0.65</v>
      </c>
      <c r="AE52" s="312" t="s">
        <v>4994</v>
      </c>
      <c r="AF52" s="675">
        <v>1</v>
      </c>
      <c r="AG52" s="240" t="s">
        <v>4995</v>
      </c>
      <c r="AH52" s="1362"/>
      <c r="AI52" s="1513"/>
      <c r="AJ52" s="1197"/>
      <c r="AK52" s="347" t="s">
        <v>4996</v>
      </c>
      <c r="AL52" s="347" t="s">
        <v>4997</v>
      </c>
      <c r="AM52" s="1363"/>
      <c r="AN52" s="1255"/>
      <c r="AP52" s="1210"/>
      <c r="AQ52" s="1205"/>
      <c r="AR52" s="1205"/>
      <c r="AS52" s="1627"/>
      <c r="AT52" s="1172"/>
      <c r="AU52" s="1194"/>
      <c r="AV52" s="1196"/>
      <c r="AW52" s="1197"/>
      <c r="AX52" s="1627"/>
      <c r="AY52" s="1172"/>
      <c r="AZ52" s="1197"/>
      <c r="BA52" s="1198"/>
      <c r="BB52" s="1196" t="s">
        <v>2304</v>
      </c>
      <c r="BC52" s="1196"/>
      <c r="BE52" s="1633"/>
      <c r="BF52" s="587" t="s">
        <v>4998</v>
      </c>
      <c r="BG52" s="1656"/>
    </row>
    <row r="53" spans="2:59" ht="76.5">
      <c r="B53" s="1369"/>
      <c r="C53" s="1522"/>
      <c r="D53" s="1522"/>
      <c r="E53" s="1523"/>
      <c r="F53" s="1375"/>
      <c r="G53" s="1240"/>
      <c r="H53" s="1240"/>
      <c r="I53" s="1240"/>
      <c r="J53" s="1240"/>
      <c r="K53" s="238"/>
      <c r="L53" s="1515"/>
      <c r="M53" s="1524"/>
      <c r="N53" s="1402"/>
      <c r="O53" s="1405"/>
      <c r="P53" s="375" t="s">
        <v>4999</v>
      </c>
      <c r="Q53" s="376" t="s">
        <v>5000</v>
      </c>
      <c r="R53" s="377">
        <v>0.14000000000000001</v>
      </c>
      <c r="S53" s="378">
        <v>44197</v>
      </c>
      <c r="T53" s="378">
        <v>44561</v>
      </c>
      <c r="U53" s="1408"/>
      <c r="V53" s="1408"/>
      <c r="W53" s="1408"/>
      <c r="X53" s="1408"/>
      <c r="Y53" s="244"/>
      <c r="Z53" s="429">
        <v>0.05</v>
      </c>
      <c r="AA53" s="455" t="s">
        <v>5001</v>
      </c>
      <c r="AB53" s="667">
        <v>0.3</v>
      </c>
      <c r="AC53" s="455" t="s">
        <v>5002</v>
      </c>
      <c r="AD53" s="429">
        <v>0.75</v>
      </c>
      <c r="AE53" s="312" t="s">
        <v>3547</v>
      </c>
      <c r="AF53" s="675">
        <v>1</v>
      </c>
      <c r="AG53" s="240" t="s">
        <v>5003</v>
      </c>
      <c r="AH53" s="1362"/>
      <c r="AI53" s="1513"/>
      <c r="AJ53" s="1197"/>
      <c r="AK53" s="347" t="s">
        <v>5004</v>
      </c>
      <c r="AL53" s="347" t="s">
        <v>5005</v>
      </c>
      <c r="AM53" s="1363"/>
      <c r="AN53" s="1255"/>
      <c r="AP53" s="1210"/>
      <c r="AQ53" s="1205"/>
      <c r="AR53" s="1205"/>
      <c r="AS53" s="1627"/>
      <c r="AT53" s="1172"/>
      <c r="AU53" s="1194"/>
      <c r="AV53" s="1196"/>
      <c r="AW53" s="1197"/>
      <c r="AX53" s="1627"/>
      <c r="AY53" s="1172"/>
      <c r="AZ53" s="1197"/>
      <c r="BA53" s="1198"/>
      <c r="BB53" s="1196" t="s">
        <v>2304</v>
      </c>
      <c r="BC53" s="1196"/>
      <c r="BE53" s="1633"/>
      <c r="BF53" s="587" t="s">
        <v>5006</v>
      </c>
      <c r="BG53" s="1656"/>
    </row>
    <row r="54" spans="2:59" ht="76.5">
      <c r="B54" s="1369"/>
      <c r="C54" s="1522"/>
      <c r="D54" s="1522"/>
      <c r="E54" s="1523"/>
      <c r="F54" s="1375"/>
      <c r="G54" s="1240"/>
      <c r="H54" s="1240"/>
      <c r="I54" s="1240"/>
      <c r="J54" s="1240"/>
      <c r="K54" s="238"/>
      <c r="L54" s="1515"/>
      <c r="M54" s="1524"/>
      <c r="N54" s="1402"/>
      <c r="O54" s="1405"/>
      <c r="P54" s="375" t="s">
        <v>5007</v>
      </c>
      <c r="Q54" s="376" t="s">
        <v>5008</v>
      </c>
      <c r="R54" s="377">
        <v>0.14000000000000001</v>
      </c>
      <c r="S54" s="378">
        <v>44197</v>
      </c>
      <c r="T54" s="378">
        <v>44561</v>
      </c>
      <c r="U54" s="1408"/>
      <c r="V54" s="1408"/>
      <c r="W54" s="1408"/>
      <c r="X54" s="1408"/>
      <c r="Y54" s="244"/>
      <c r="Z54" s="429">
        <v>0.05</v>
      </c>
      <c r="AA54" s="455" t="s">
        <v>5009</v>
      </c>
      <c r="AB54" s="667">
        <v>0.35</v>
      </c>
      <c r="AC54" s="455" t="s">
        <v>5010</v>
      </c>
      <c r="AD54" s="429">
        <v>0.64</v>
      </c>
      <c r="AE54" s="312" t="s">
        <v>5011</v>
      </c>
      <c r="AF54" s="675">
        <v>1</v>
      </c>
      <c r="AG54" s="240" t="s">
        <v>5012</v>
      </c>
      <c r="AH54" s="1362"/>
      <c r="AI54" s="1513"/>
      <c r="AJ54" s="1197"/>
      <c r="AK54" s="347" t="s">
        <v>5013</v>
      </c>
      <c r="AL54" s="347" t="s">
        <v>5014</v>
      </c>
      <c r="AM54" s="1363"/>
      <c r="AN54" s="1255"/>
      <c r="AP54" s="1210"/>
      <c r="AQ54" s="1205"/>
      <c r="AR54" s="1205"/>
      <c r="AS54" s="1627"/>
      <c r="AT54" s="1172"/>
      <c r="AU54" s="1194"/>
      <c r="AV54" s="1196"/>
      <c r="AW54" s="1197"/>
      <c r="AX54" s="1627"/>
      <c r="AY54" s="1172"/>
      <c r="AZ54" s="1197"/>
      <c r="BA54" s="1198"/>
      <c r="BB54" s="1196" t="s">
        <v>2304</v>
      </c>
      <c r="BC54" s="1196"/>
      <c r="BE54" s="1633"/>
      <c r="BF54" s="587" t="s">
        <v>5015</v>
      </c>
      <c r="BG54" s="1656"/>
    </row>
    <row r="55" spans="2:59" ht="78.75">
      <c r="B55" s="1369"/>
      <c r="C55" s="1518"/>
      <c r="D55" s="1518"/>
      <c r="E55" s="1520"/>
      <c r="F55" s="1376"/>
      <c r="G55" s="1241"/>
      <c r="H55" s="1241"/>
      <c r="I55" s="1241"/>
      <c r="J55" s="1241"/>
      <c r="K55" s="238"/>
      <c r="L55" s="1515"/>
      <c r="M55" s="1517"/>
      <c r="N55" s="1403"/>
      <c r="O55" s="1406"/>
      <c r="P55" s="375" t="s">
        <v>5016</v>
      </c>
      <c r="Q55" s="376" t="s">
        <v>5017</v>
      </c>
      <c r="R55" s="377">
        <v>0.16</v>
      </c>
      <c r="S55" s="378">
        <v>44197</v>
      </c>
      <c r="T55" s="378">
        <v>44561</v>
      </c>
      <c r="U55" s="1409"/>
      <c r="V55" s="1409"/>
      <c r="W55" s="1409"/>
      <c r="X55" s="1409"/>
      <c r="Y55" s="244"/>
      <c r="Z55" s="429">
        <v>0.05</v>
      </c>
      <c r="AA55" s="455" t="s">
        <v>5018</v>
      </c>
      <c r="AB55" s="667">
        <v>0.3</v>
      </c>
      <c r="AC55" s="455" t="s">
        <v>5019</v>
      </c>
      <c r="AD55" s="429">
        <v>0.65</v>
      </c>
      <c r="AE55" s="312" t="s">
        <v>5020</v>
      </c>
      <c r="AF55" s="675">
        <v>1</v>
      </c>
      <c r="AG55" s="240" t="s">
        <v>5021</v>
      </c>
      <c r="AH55" s="1294"/>
      <c r="AI55" s="1513"/>
      <c r="AJ55" s="1197"/>
      <c r="AK55" s="347" t="s">
        <v>5022</v>
      </c>
      <c r="AL55" s="347" t="s">
        <v>5023</v>
      </c>
      <c r="AM55" s="1290"/>
      <c r="AN55" s="1252"/>
      <c r="AP55" s="1210"/>
      <c r="AQ55" s="1205"/>
      <c r="AR55" s="1205"/>
      <c r="AS55" s="1628"/>
      <c r="AT55" s="1172"/>
      <c r="AU55" s="1194"/>
      <c r="AV55" s="1196"/>
      <c r="AW55" s="1197"/>
      <c r="AX55" s="1628"/>
      <c r="AY55" s="1172"/>
      <c r="AZ55" s="1197"/>
      <c r="BA55" s="1198"/>
      <c r="BB55" s="1196" t="s">
        <v>2304</v>
      </c>
      <c r="BC55" s="1196"/>
      <c r="BE55" s="1634"/>
      <c r="BF55" s="587" t="s">
        <v>5024</v>
      </c>
      <c r="BG55" s="1657"/>
    </row>
    <row r="56" spans="2:59" ht="153">
      <c r="B56" s="1369"/>
      <c r="C56" s="1323" t="s">
        <v>3156</v>
      </c>
      <c r="D56" s="1323" t="s">
        <v>5025</v>
      </c>
      <c r="E56" s="1327" t="s">
        <v>137</v>
      </c>
      <c r="F56" s="1329" t="s">
        <v>5026</v>
      </c>
      <c r="G56" s="1295" t="s">
        <v>61</v>
      </c>
      <c r="H56" s="1295" t="s">
        <v>61</v>
      </c>
      <c r="I56" s="1295" t="s">
        <v>167</v>
      </c>
      <c r="J56" s="1295" t="s">
        <v>3159</v>
      </c>
      <c r="K56" s="238"/>
      <c r="L56" s="1504" t="s">
        <v>5027</v>
      </c>
      <c r="M56" s="1510" t="s">
        <v>1563</v>
      </c>
      <c r="N56" s="1302">
        <f>MIN(S56:S57)</f>
        <v>44197</v>
      </c>
      <c r="O56" s="1511">
        <f>MAX(T56:T57)</f>
        <v>44561</v>
      </c>
      <c r="P56" s="370" t="s">
        <v>5028</v>
      </c>
      <c r="Q56" s="371" t="s">
        <v>5029</v>
      </c>
      <c r="R56" s="372">
        <v>0.5</v>
      </c>
      <c r="S56" s="373">
        <v>44197</v>
      </c>
      <c r="T56" s="373">
        <v>44561</v>
      </c>
      <c r="U56" s="1512">
        <v>0.05</v>
      </c>
      <c r="V56" s="1512">
        <v>0.3</v>
      </c>
      <c r="W56" s="1512">
        <v>0.65</v>
      </c>
      <c r="X56" s="1512">
        <v>1</v>
      </c>
      <c r="Y56" s="244"/>
      <c r="Z56" s="429">
        <v>0.05</v>
      </c>
      <c r="AA56" s="263" t="s">
        <v>5030</v>
      </c>
      <c r="AB56" s="667">
        <v>0.3</v>
      </c>
      <c r="AC56" s="263" t="s">
        <v>5030</v>
      </c>
      <c r="AD56" s="429">
        <v>0.65</v>
      </c>
      <c r="AE56" s="289" t="s">
        <v>5030</v>
      </c>
      <c r="AF56" s="675">
        <v>1</v>
      </c>
      <c r="AG56" s="265" t="s">
        <v>5031</v>
      </c>
      <c r="AH56" s="1293">
        <f>SUMPRODUCT(R56:R57,AF56:AF57)</f>
        <v>1</v>
      </c>
      <c r="AI56" s="1525" t="s">
        <v>5030</v>
      </c>
      <c r="AJ56" s="1525" t="s">
        <v>5030</v>
      </c>
      <c r="AK56" s="1182" t="s">
        <v>5030</v>
      </c>
      <c r="AL56" s="1182" t="s">
        <v>3369</v>
      </c>
      <c r="AM56" s="1289" t="str">
        <f>IF(AH56&lt;1%,"Sin iniciar",IF(AH56=100%,"Terminado","En gestión"))</f>
        <v>Terminado</v>
      </c>
      <c r="AN56" s="1182" t="s">
        <v>4523</v>
      </c>
      <c r="AP56" s="1191">
        <v>55723139</v>
      </c>
      <c r="AQ56" s="1192">
        <v>55723139</v>
      </c>
      <c r="AR56" s="1185">
        <v>55723139</v>
      </c>
      <c r="AS56" s="1177">
        <f>AR56/AQ56</f>
        <v>1</v>
      </c>
      <c r="AT56" s="1172"/>
      <c r="AU56" s="1191">
        <v>153241618</v>
      </c>
      <c r="AV56" s="1192">
        <v>153241618</v>
      </c>
      <c r="AW56" s="1185">
        <f>AV56</f>
        <v>153241618</v>
      </c>
      <c r="AX56" s="1177">
        <f>AW56/AV56</f>
        <v>1</v>
      </c>
      <c r="AY56" s="1172"/>
      <c r="AZ56" s="1193" t="s">
        <v>4908</v>
      </c>
      <c r="BA56" s="1193" t="s">
        <v>5032</v>
      </c>
      <c r="BB56" s="1185">
        <f>AB56</f>
        <v>0.3</v>
      </c>
      <c r="BC56" s="1185" t="str">
        <f>AC56</f>
        <v>Se avanza con la caracterización de usuarios de información sociodemográfica durante el trimestre</v>
      </c>
      <c r="BE56" s="1632" t="s">
        <v>431</v>
      </c>
      <c r="BF56" s="587" t="s">
        <v>5033</v>
      </c>
      <c r="BG56" s="1655" t="s">
        <v>5034</v>
      </c>
    </row>
    <row r="57" spans="2:59" ht="153">
      <c r="B57" s="1369"/>
      <c r="C57" s="1324"/>
      <c r="D57" s="1324"/>
      <c r="E57" s="1328"/>
      <c r="F57" s="1330"/>
      <c r="G57" s="1296"/>
      <c r="H57" s="1296"/>
      <c r="I57" s="1296"/>
      <c r="J57" s="1296"/>
      <c r="K57" s="238"/>
      <c r="L57" s="1504"/>
      <c r="M57" s="1506"/>
      <c r="N57" s="1303"/>
      <c r="O57" s="1479"/>
      <c r="P57" s="370" t="s">
        <v>5035</v>
      </c>
      <c r="Q57" s="371" t="s">
        <v>5036</v>
      </c>
      <c r="R57" s="372">
        <v>0.5</v>
      </c>
      <c r="S57" s="373">
        <v>44197</v>
      </c>
      <c r="T57" s="373">
        <v>44561</v>
      </c>
      <c r="U57" s="1481"/>
      <c r="V57" s="1481"/>
      <c r="W57" s="1481"/>
      <c r="X57" s="1481"/>
      <c r="Y57" s="244"/>
      <c r="Z57" s="429">
        <v>0.05</v>
      </c>
      <c r="AA57" s="263" t="s">
        <v>5037</v>
      </c>
      <c r="AB57" s="667">
        <v>0.3</v>
      </c>
      <c r="AC57" s="263" t="s">
        <v>5037</v>
      </c>
      <c r="AD57" s="429">
        <v>0.65</v>
      </c>
      <c r="AE57" s="289" t="s">
        <v>5038</v>
      </c>
      <c r="AF57" s="675">
        <v>1</v>
      </c>
      <c r="AG57" s="265" t="s">
        <v>5037</v>
      </c>
      <c r="AH57" s="1294"/>
      <c r="AI57" s="1525"/>
      <c r="AJ57" s="1525"/>
      <c r="AK57" s="1182"/>
      <c r="AL57" s="1182"/>
      <c r="AM57" s="1290"/>
      <c r="AN57" s="1182"/>
      <c r="AP57" s="1191"/>
      <c r="AQ57" s="1192"/>
      <c r="AR57" s="1185"/>
      <c r="AS57" s="1179"/>
      <c r="AT57" s="1172"/>
      <c r="AU57" s="1191"/>
      <c r="AV57" s="1192"/>
      <c r="AW57" s="1192"/>
      <c r="AX57" s="1179"/>
      <c r="AY57" s="1172"/>
      <c r="AZ57" s="1193"/>
      <c r="BA57" s="1193"/>
      <c r="BB57" s="1186"/>
      <c r="BC57" s="1185" t="s">
        <v>2304</v>
      </c>
      <c r="BE57" s="1634"/>
      <c r="BF57" s="587" t="s">
        <v>5039</v>
      </c>
      <c r="BG57" s="1657"/>
    </row>
    <row r="58" spans="2:59" ht="78.75">
      <c r="B58" s="1369"/>
      <c r="C58" s="1337" t="s">
        <v>3156</v>
      </c>
      <c r="D58" s="1337" t="s">
        <v>5040</v>
      </c>
      <c r="E58" s="1339" t="s">
        <v>137</v>
      </c>
      <c r="F58" s="1341" t="s">
        <v>5026</v>
      </c>
      <c r="G58" s="1247" t="s">
        <v>61</v>
      </c>
      <c r="H58" s="1247" t="s">
        <v>61</v>
      </c>
      <c r="I58" s="1247" t="s">
        <v>167</v>
      </c>
      <c r="J58" s="1247" t="s">
        <v>3159</v>
      </c>
      <c r="K58" s="238"/>
      <c r="L58" s="1515" t="s">
        <v>5041</v>
      </c>
      <c r="M58" s="1516" t="s">
        <v>4882</v>
      </c>
      <c r="N58" s="1472">
        <f>MIN(S58:S59)</f>
        <v>44197</v>
      </c>
      <c r="O58" s="1468">
        <f>MAX(T58:T59)</f>
        <v>44561</v>
      </c>
      <c r="P58" s="375" t="s">
        <v>5042</v>
      </c>
      <c r="Q58" s="376" t="s">
        <v>5043</v>
      </c>
      <c r="R58" s="377">
        <v>0.3</v>
      </c>
      <c r="S58" s="378">
        <v>44197</v>
      </c>
      <c r="T58" s="378">
        <v>44561</v>
      </c>
      <c r="U58" s="1451">
        <v>4.9999999999999996E-2</v>
      </c>
      <c r="V58" s="1451">
        <v>0.3</v>
      </c>
      <c r="W58" s="1451">
        <v>0.64999999999999991</v>
      </c>
      <c r="X58" s="1451">
        <v>1</v>
      </c>
      <c r="Y58" s="244"/>
      <c r="Z58" s="429">
        <v>0.05</v>
      </c>
      <c r="AA58" s="455" t="s">
        <v>5044</v>
      </c>
      <c r="AB58" s="667">
        <v>0.3</v>
      </c>
      <c r="AC58" s="455" t="s">
        <v>5045</v>
      </c>
      <c r="AD58" s="429">
        <v>0.65</v>
      </c>
      <c r="AE58" s="312" t="s">
        <v>5046</v>
      </c>
      <c r="AF58" s="675">
        <v>1</v>
      </c>
      <c r="AG58" s="240" t="s">
        <v>5047</v>
      </c>
      <c r="AH58" s="1293">
        <f>SUMPRODUCT(R58:R59,AF58:AF59)</f>
        <v>1</v>
      </c>
      <c r="AI58" s="1513" t="s">
        <v>5048</v>
      </c>
      <c r="AJ58" s="1513" t="s">
        <v>5049</v>
      </c>
      <c r="AK58" s="1165" t="s">
        <v>5049</v>
      </c>
      <c r="AL58" s="1165" t="s">
        <v>3369</v>
      </c>
      <c r="AM58" s="1289" t="str">
        <f>IF(AH58&lt;1%,"Sin iniciar",IF(AH58=100%,"Terminado","En gestión"))</f>
        <v>Terminado</v>
      </c>
      <c r="AN58" s="1165" t="s">
        <v>4523</v>
      </c>
      <c r="AP58" s="1194">
        <v>55723139</v>
      </c>
      <c r="AQ58" s="1195">
        <v>55723139</v>
      </c>
      <c r="AR58" s="1196">
        <v>55723139</v>
      </c>
      <c r="AS58" s="1167">
        <f>AR58/AQ58</f>
        <v>1</v>
      </c>
      <c r="AT58" s="1172"/>
      <c r="AU58" s="1194">
        <v>153241618</v>
      </c>
      <c r="AV58" s="1195">
        <v>153241618</v>
      </c>
      <c r="AW58" s="1196">
        <f>AV58</f>
        <v>153241618</v>
      </c>
      <c r="AX58" s="1167">
        <f>AW58/AV58</f>
        <v>1</v>
      </c>
      <c r="AY58" s="1172"/>
      <c r="AZ58" s="1197" t="s">
        <v>4908</v>
      </c>
      <c r="BA58" s="1197" t="s">
        <v>5032</v>
      </c>
      <c r="BB58" s="1196">
        <f>BB56</f>
        <v>0.3</v>
      </c>
      <c r="BC58" s="1196" t="str">
        <f>BC56</f>
        <v>Se avanza con la caracterización de usuarios de información sociodemográfica durante el trimestre</v>
      </c>
      <c r="BE58" s="1632" t="s">
        <v>431</v>
      </c>
      <c r="BF58" s="587" t="s">
        <v>5050</v>
      </c>
      <c r="BG58" s="1655" t="s">
        <v>5051</v>
      </c>
    </row>
    <row r="59" spans="2:59" ht="102">
      <c r="B59" s="1369"/>
      <c r="C59" s="1396"/>
      <c r="D59" s="1396"/>
      <c r="E59" s="1398"/>
      <c r="F59" s="1400"/>
      <c r="G59" s="1238"/>
      <c r="H59" s="1238"/>
      <c r="I59" s="1238"/>
      <c r="J59" s="1238"/>
      <c r="K59" s="238"/>
      <c r="L59" s="1515"/>
      <c r="M59" s="1517"/>
      <c r="N59" s="1403"/>
      <c r="O59" s="1406"/>
      <c r="P59" s="375" t="s">
        <v>5052</v>
      </c>
      <c r="Q59" s="376" t="s">
        <v>5053</v>
      </c>
      <c r="R59" s="377">
        <v>0.7</v>
      </c>
      <c r="S59" s="378">
        <v>44197</v>
      </c>
      <c r="T59" s="378">
        <v>44561</v>
      </c>
      <c r="U59" s="1409"/>
      <c r="V59" s="1409"/>
      <c r="W59" s="1409"/>
      <c r="X59" s="1409"/>
      <c r="Y59" s="244"/>
      <c r="Z59" s="429">
        <v>0.05</v>
      </c>
      <c r="AA59" s="455" t="s">
        <v>5054</v>
      </c>
      <c r="AB59" s="667">
        <v>0.3</v>
      </c>
      <c r="AC59" s="455" t="s">
        <v>5055</v>
      </c>
      <c r="AD59" s="429">
        <v>0.65</v>
      </c>
      <c r="AE59" s="312" t="s">
        <v>5055</v>
      </c>
      <c r="AF59" s="675">
        <v>1</v>
      </c>
      <c r="AG59" s="240" t="s">
        <v>5055</v>
      </c>
      <c r="AH59" s="1294"/>
      <c r="AI59" s="1513"/>
      <c r="AJ59" s="1513"/>
      <c r="AK59" s="1165"/>
      <c r="AL59" s="1165"/>
      <c r="AM59" s="1290"/>
      <c r="AN59" s="1165"/>
      <c r="AP59" s="1194"/>
      <c r="AQ59" s="1195"/>
      <c r="AR59" s="1196"/>
      <c r="AS59" s="1169"/>
      <c r="AT59" s="1172"/>
      <c r="AU59" s="1194"/>
      <c r="AV59" s="1195"/>
      <c r="AW59" s="1195"/>
      <c r="AX59" s="1169"/>
      <c r="AY59" s="1172"/>
      <c r="AZ59" s="1197"/>
      <c r="BA59" s="1197"/>
      <c r="BB59" s="1198"/>
      <c r="BC59" s="1196" t="s">
        <v>2304</v>
      </c>
      <c r="BE59" s="1634"/>
      <c r="BF59" s="587" t="s">
        <v>5056</v>
      </c>
      <c r="BG59" s="1657"/>
    </row>
    <row r="60" spans="2:59" ht="76.5">
      <c r="B60" s="1369"/>
      <c r="C60" s="1323" t="s">
        <v>3156</v>
      </c>
      <c r="D60" s="1323" t="s">
        <v>5057</v>
      </c>
      <c r="E60" s="1327" t="s">
        <v>137</v>
      </c>
      <c r="F60" s="1329" t="s">
        <v>5026</v>
      </c>
      <c r="G60" s="1295" t="s">
        <v>61</v>
      </c>
      <c r="H60" s="1295" t="s">
        <v>61</v>
      </c>
      <c r="I60" s="1295" t="s">
        <v>61</v>
      </c>
      <c r="J60" s="1295" t="s">
        <v>3159</v>
      </c>
      <c r="K60" s="238"/>
      <c r="L60" s="1504" t="s">
        <v>5058</v>
      </c>
      <c r="M60" s="1510" t="s">
        <v>4882</v>
      </c>
      <c r="N60" s="1302">
        <f>MIN(S60:S62)</f>
        <v>44256</v>
      </c>
      <c r="O60" s="1511">
        <f>MAX(T60:T62)</f>
        <v>44561</v>
      </c>
      <c r="P60" s="370" t="s">
        <v>5059</v>
      </c>
      <c r="Q60" s="371" t="s">
        <v>5060</v>
      </c>
      <c r="R60" s="381">
        <v>0.33</v>
      </c>
      <c r="S60" s="373">
        <v>44256</v>
      </c>
      <c r="T60" s="373">
        <v>44500</v>
      </c>
      <c r="U60" s="1512">
        <v>0</v>
      </c>
      <c r="V60" s="1512">
        <v>0.39269999999999999</v>
      </c>
      <c r="W60" s="1512">
        <v>0.80190000000000006</v>
      </c>
      <c r="X60" s="1512">
        <v>1</v>
      </c>
      <c r="Y60" s="244"/>
      <c r="Z60" s="429">
        <v>0</v>
      </c>
      <c r="AA60" s="263" t="s">
        <v>4758</v>
      </c>
      <c r="AB60" s="667">
        <v>0.5</v>
      </c>
      <c r="AC60" s="263" t="s">
        <v>5061</v>
      </c>
      <c r="AD60" s="429">
        <v>1</v>
      </c>
      <c r="AE60" s="289" t="s">
        <v>5062</v>
      </c>
      <c r="AF60" s="675">
        <v>1</v>
      </c>
      <c r="AG60" s="265" t="s">
        <v>5063</v>
      </c>
      <c r="AH60" s="1293">
        <f>SUMPRODUCT(R60:R62,AF60:AF62)</f>
        <v>1</v>
      </c>
      <c r="AI60" s="1525" t="s">
        <v>61</v>
      </c>
      <c r="AJ60" s="1525" t="s">
        <v>5064</v>
      </c>
      <c r="AK60" s="1182" t="s">
        <v>5064</v>
      </c>
      <c r="AL60" s="1182" t="s">
        <v>3369</v>
      </c>
      <c r="AM60" s="1289" t="str">
        <f>IF(AH60&lt;1%,"Sin iniciar",IF(AH60=100%,"Terminado","En gestión"))</f>
        <v>Terminado</v>
      </c>
      <c r="AN60" s="1182" t="s">
        <v>4523</v>
      </c>
      <c r="AP60" s="1183">
        <v>64502141</v>
      </c>
      <c r="AQ60" s="1184">
        <v>64502141</v>
      </c>
      <c r="AR60" s="1184">
        <v>64502141</v>
      </c>
      <c r="AS60" s="1201">
        <f>AR60/AQ60</f>
        <v>1</v>
      </c>
      <c r="AT60" s="1172"/>
      <c r="AU60" s="1183">
        <v>0</v>
      </c>
      <c r="AV60" s="1185">
        <v>228932762</v>
      </c>
      <c r="AW60" s="1187">
        <v>228932762</v>
      </c>
      <c r="AX60" s="1201">
        <f>AW60/AV60</f>
        <v>1</v>
      </c>
      <c r="AY60" s="1172"/>
      <c r="AZ60" s="1188" t="s">
        <v>4908</v>
      </c>
      <c r="BA60" s="1186" t="s">
        <v>3197</v>
      </c>
      <c r="BB60" s="1186">
        <f>AB60</f>
        <v>0.5</v>
      </c>
      <c r="BC60" s="1186" t="str">
        <f>AC60</f>
        <v>Se elaboró y publicó el visor de pueblos indígenas</v>
      </c>
      <c r="BE60" s="1632" t="s">
        <v>431</v>
      </c>
      <c r="BF60" s="587" t="s">
        <v>5065</v>
      </c>
      <c r="BG60" s="1655" t="s">
        <v>5066</v>
      </c>
    </row>
    <row r="61" spans="2:59" ht="105">
      <c r="B61" s="1369"/>
      <c r="C61" s="1533"/>
      <c r="D61" s="1533"/>
      <c r="E61" s="1333"/>
      <c r="F61" s="1335"/>
      <c r="G61" s="1276"/>
      <c r="H61" s="1276"/>
      <c r="I61" s="1276"/>
      <c r="J61" s="1276"/>
      <c r="K61" s="238"/>
      <c r="L61" s="1504"/>
      <c r="M61" s="1531"/>
      <c r="N61" s="1351"/>
      <c r="O61" s="1353"/>
      <c r="P61" s="370" t="s">
        <v>5067</v>
      </c>
      <c r="Q61" s="371" t="s">
        <v>5068</v>
      </c>
      <c r="R61" s="381">
        <v>0.33</v>
      </c>
      <c r="S61" s="373">
        <v>44256</v>
      </c>
      <c r="T61" s="373">
        <v>44561</v>
      </c>
      <c r="U61" s="1355"/>
      <c r="V61" s="1355"/>
      <c r="W61" s="1355"/>
      <c r="X61" s="1355"/>
      <c r="Y61" s="244"/>
      <c r="Z61" s="429">
        <v>0</v>
      </c>
      <c r="AA61" s="263" t="s">
        <v>4758</v>
      </c>
      <c r="AB61" s="667">
        <v>0.35</v>
      </c>
      <c r="AC61" s="263" t="s">
        <v>5069</v>
      </c>
      <c r="AD61" s="429">
        <v>0.75</v>
      </c>
      <c r="AE61" s="289" t="s">
        <v>5070</v>
      </c>
      <c r="AF61" s="675">
        <v>1</v>
      </c>
      <c r="AG61" s="265" t="s">
        <v>5071</v>
      </c>
      <c r="AH61" s="1362"/>
      <c r="AI61" s="1525"/>
      <c r="AJ61" s="1525"/>
      <c r="AK61" s="1182"/>
      <c r="AL61" s="1182"/>
      <c r="AM61" s="1363"/>
      <c r="AN61" s="1182"/>
      <c r="AP61" s="1183"/>
      <c r="AQ61" s="1184"/>
      <c r="AR61" s="1184"/>
      <c r="AS61" s="1202"/>
      <c r="AT61" s="1172"/>
      <c r="AU61" s="1183"/>
      <c r="AV61" s="1186"/>
      <c r="AW61" s="1186"/>
      <c r="AX61" s="1202"/>
      <c r="AY61" s="1172"/>
      <c r="AZ61" s="1189"/>
      <c r="BA61" s="1186"/>
      <c r="BB61" s="1186"/>
      <c r="BC61" s="1186"/>
      <c r="BE61" s="1633"/>
      <c r="BF61" s="587" t="s">
        <v>5072</v>
      </c>
      <c r="BG61" s="1656"/>
    </row>
    <row r="62" spans="2:59" s="253" customFormat="1" ht="78.75">
      <c r="B62" s="1370"/>
      <c r="C62" s="1331"/>
      <c r="D62" s="1331"/>
      <c r="E62" s="1334"/>
      <c r="F62" s="1336"/>
      <c r="G62" s="1277"/>
      <c r="H62" s="1277"/>
      <c r="I62" s="1277"/>
      <c r="J62" s="1277"/>
      <c r="K62" s="247"/>
      <c r="L62" s="1530"/>
      <c r="M62" s="1532"/>
      <c r="N62" s="1352"/>
      <c r="O62" s="1354"/>
      <c r="P62" s="382" t="s">
        <v>5073</v>
      </c>
      <c r="Q62" s="383" t="s">
        <v>5074</v>
      </c>
      <c r="R62" s="384">
        <v>0.34</v>
      </c>
      <c r="S62" s="385">
        <v>44256</v>
      </c>
      <c r="T62" s="385">
        <v>44561</v>
      </c>
      <c r="U62" s="1356"/>
      <c r="V62" s="1356"/>
      <c r="W62" s="1356"/>
      <c r="X62" s="1356"/>
      <c r="Y62" s="251"/>
      <c r="Z62" s="432">
        <v>0</v>
      </c>
      <c r="AA62" s="456" t="s">
        <v>4758</v>
      </c>
      <c r="AB62" s="668">
        <v>0.33</v>
      </c>
      <c r="AC62" s="456" t="s">
        <v>5075</v>
      </c>
      <c r="AD62" s="432">
        <v>1</v>
      </c>
      <c r="AE62" s="293" t="s">
        <v>5076</v>
      </c>
      <c r="AF62" s="676">
        <v>1</v>
      </c>
      <c r="AG62" s="246" t="s">
        <v>5063</v>
      </c>
      <c r="AH62" s="1349"/>
      <c r="AI62" s="1538"/>
      <c r="AJ62" s="1538"/>
      <c r="AK62" s="1235"/>
      <c r="AL62" s="1235"/>
      <c r="AM62" s="1350"/>
      <c r="AN62" s="1235"/>
      <c r="AP62" s="1183"/>
      <c r="AQ62" s="1184"/>
      <c r="AR62" s="1184"/>
      <c r="AS62" s="1203"/>
      <c r="AT62" s="1173"/>
      <c r="AU62" s="1183"/>
      <c r="AV62" s="1186"/>
      <c r="AW62" s="1186"/>
      <c r="AX62" s="1203"/>
      <c r="AY62" s="1173"/>
      <c r="AZ62" s="1190"/>
      <c r="BA62" s="1186"/>
      <c r="BB62" s="1186"/>
      <c r="BC62" s="1186"/>
      <c r="BE62" s="1634"/>
      <c r="BF62" s="587" t="s">
        <v>5077</v>
      </c>
      <c r="BG62" s="1657"/>
    </row>
    <row r="63" spans="2:59" s="260" customFormat="1" ht="78.75">
      <c r="B63" s="1368" t="s">
        <v>3682</v>
      </c>
      <c r="C63" s="1526" t="s">
        <v>3682</v>
      </c>
      <c r="D63" s="1527" t="s">
        <v>5078</v>
      </c>
      <c r="E63" s="1528" t="s">
        <v>165</v>
      </c>
      <c r="F63" s="1529" t="s">
        <v>3684</v>
      </c>
      <c r="G63" s="1528" t="s">
        <v>61</v>
      </c>
      <c r="H63" s="1528" t="s">
        <v>61</v>
      </c>
      <c r="I63" s="1528" t="s">
        <v>761</v>
      </c>
      <c r="J63" s="1528" t="s">
        <v>63</v>
      </c>
      <c r="K63" s="254"/>
      <c r="L63" s="1536" t="s">
        <v>5079</v>
      </c>
      <c r="M63" s="1537" t="s">
        <v>416</v>
      </c>
      <c r="N63" s="1401">
        <f>MIN(S63:S65)</f>
        <v>44287</v>
      </c>
      <c r="O63" s="1401">
        <f>MAX(T63:T65)</f>
        <v>44426</v>
      </c>
      <c r="P63" s="335" t="s">
        <v>5080</v>
      </c>
      <c r="Q63" s="340" t="s">
        <v>5081</v>
      </c>
      <c r="R63" s="336">
        <v>0.3</v>
      </c>
      <c r="S63" s="339">
        <v>44287</v>
      </c>
      <c r="T63" s="339">
        <v>44331</v>
      </c>
      <c r="U63" s="1407">
        <v>0</v>
      </c>
      <c r="V63" s="1407">
        <v>0.54</v>
      </c>
      <c r="W63" s="1407">
        <v>1</v>
      </c>
      <c r="X63" s="1407">
        <v>1</v>
      </c>
      <c r="Y63" s="258"/>
      <c r="Z63" s="435">
        <v>0</v>
      </c>
      <c r="AA63" s="459" t="s">
        <v>4758</v>
      </c>
      <c r="AB63" s="669">
        <v>1</v>
      </c>
      <c r="AC63" s="459" t="s">
        <v>5082</v>
      </c>
      <c r="AD63" s="435">
        <v>1</v>
      </c>
      <c r="AE63" s="386" t="s">
        <v>4642</v>
      </c>
      <c r="AF63" s="677">
        <v>1</v>
      </c>
      <c r="AG63" s="453" t="s">
        <v>5083</v>
      </c>
      <c r="AH63" s="1385">
        <f>SUMPRODUCT(R63:R65,AF63:AF65)</f>
        <v>1</v>
      </c>
      <c r="AI63" s="1270" t="s">
        <v>61</v>
      </c>
      <c r="AJ63" s="1270" t="s">
        <v>5084</v>
      </c>
      <c r="AK63" s="1270" t="s">
        <v>5085</v>
      </c>
      <c r="AL63" s="1270" t="s">
        <v>61</v>
      </c>
      <c r="AM63" s="1367" t="str">
        <f>IF(AH63&lt;1%,"Sin iniciar",IF(AH63=100%,"Terminado","En gestión"))</f>
        <v>Terminado</v>
      </c>
      <c r="AN63" s="1270" t="s">
        <v>4523</v>
      </c>
      <c r="AP63" s="1163">
        <v>30583097.596969694</v>
      </c>
      <c r="AQ63" s="1163">
        <v>0</v>
      </c>
      <c r="AR63" s="1163">
        <v>30583097.596969694</v>
      </c>
      <c r="AS63" s="1167">
        <f>AR63/AP63</f>
        <v>1</v>
      </c>
      <c r="AT63" s="1171">
        <f>AVERAGE(AS63:AS131)</f>
        <v>1</v>
      </c>
      <c r="AU63" s="1164">
        <v>47985534.666666701</v>
      </c>
      <c r="AV63" s="1164">
        <v>0</v>
      </c>
      <c r="AW63" s="1164">
        <v>47985534.666666701</v>
      </c>
      <c r="AX63" s="1167">
        <f>AW63/AU63</f>
        <v>1</v>
      </c>
      <c r="AY63" s="1171">
        <f>AVERAGE(AX63:AX131)</f>
        <v>1</v>
      </c>
      <c r="AZ63" s="1165" t="s">
        <v>5086</v>
      </c>
      <c r="BA63" s="1165" t="s">
        <v>3695</v>
      </c>
      <c r="BB63" s="1165" t="s">
        <v>5087</v>
      </c>
      <c r="BC63" s="1165" t="s">
        <v>3697</v>
      </c>
      <c r="BE63" s="1652" t="s">
        <v>2227</v>
      </c>
      <c r="BF63" s="686" t="s">
        <v>5088</v>
      </c>
      <c r="BG63" s="1658" t="s">
        <v>5089</v>
      </c>
    </row>
    <row r="64" spans="2:59" ht="105">
      <c r="B64" s="1369"/>
      <c r="C64" s="1522"/>
      <c r="D64" s="1477"/>
      <c r="E64" s="1441"/>
      <c r="F64" s="1457"/>
      <c r="G64" s="1441"/>
      <c r="H64" s="1441"/>
      <c r="I64" s="1441"/>
      <c r="J64" s="1441"/>
      <c r="K64" s="238"/>
      <c r="L64" s="1459"/>
      <c r="M64" s="1462"/>
      <c r="N64" s="1402"/>
      <c r="O64" s="1402"/>
      <c r="P64" s="308" t="s">
        <v>5090</v>
      </c>
      <c r="Q64" s="346" t="s">
        <v>5091</v>
      </c>
      <c r="R64" s="310">
        <v>0.4</v>
      </c>
      <c r="S64" s="311">
        <v>44334</v>
      </c>
      <c r="T64" s="311">
        <v>44422</v>
      </c>
      <c r="U64" s="1408"/>
      <c r="V64" s="1408"/>
      <c r="W64" s="1408"/>
      <c r="X64" s="1408"/>
      <c r="Y64" s="244"/>
      <c r="Z64" s="429">
        <v>0</v>
      </c>
      <c r="AA64" s="458" t="s">
        <v>4758</v>
      </c>
      <c r="AB64" s="667">
        <v>0.6</v>
      </c>
      <c r="AC64" s="458" t="s">
        <v>5092</v>
      </c>
      <c r="AD64" s="429">
        <v>1</v>
      </c>
      <c r="AE64" s="285" t="s">
        <v>5093</v>
      </c>
      <c r="AF64" s="675">
        <v>1</v>
      </c>
      <c r="AG64" s="276" t="s">
        <v>5083</v>
      </c>
      <c r="AH64" s="1362"/>
      <c r="AI64" s="1165"/>
      <c r="AJ64" s="1165"/>
      <c r="AK64" s="1165"/>
      <c r="AL64" s="1165"/>
      <c r="AM64" s="1363"/>
      <c r="AN64" s="1165"/>
      <c r="AP64" s="1163"/>
      <c r="AQ64" s="1163"/>
      <c r="AR64" s="1163"/>
      <c r="AS64" s="1168"/>
      <c r="AT64" s="1172"/>
      <c r="AU64" s="1164"/>
      <c r="AV64" s="1164"/>
      <c r="AW64" s="1164"/>
      <c r="AX64" s="1168"/>
      <c r="AY64" s="1172"/>
      <c r="AZ64" s="1165"/>
      <c r="BA64" s="1165"/>
      <c r="BB64" s="1165"/>
      <c r="BC64" s="1165"/>
      <c r="BE64" s="1646"/>
      <c r="BF64" s="689" t="s">
        <v>5094</v>
      </c>
      <c r="BG64" s="1659"/>
    </row>
    <row r="65" spans="2:59" ht="105">
      <c r="B65" s="1369"/>
      <c r="C65" s="1518"/>
      <c r="D65" s="1477"/>
      <c r="E65" s="1469"/>
      <c r="F65" s="1457"/>
      <c r="G65" s="1469"/>
      <c r="H65" s="1469"/>
      <c r="I65" s="1469"/>
      <c r="J65" s="1469"/>
      <c r="K65" s="238"/>
      <c r="L65" s="1459"/>
      <c r="M65" s="1471"/>
      <c r="N65" s="1403"/>
      <c r="O65" s="1403"/>
      <c r="P65" s="308" t="s">
        <v>5095</v>
      </c>
      <c r="Q65" s="346" t="s">
        <v>5096</v>
      </c>
      <c r="R65" s="310">
        <v>0.3</v>
      </c>
      <c r="S65" s="311">
        <v>44417</v>
      </c>
      <c r="T65" s="311">
        <v>44426</v>
      </c>
      <c r="U65" s="1409"/>
      <c r="V65" s="1409"/>
      <c r="W65" s="1409"/>
      <c r="X65" s="1409"/>
      <c r="Y65" s="244"/>
      <c r="Z65" s="429">
        <v>0</v>
      </c>
      <c r="AA65" s="458" t="s">
        <v>4758</v>
      </c>
      <c r="AB65" s="667">
        <v>0</v>
      </c>
      <c r="AC65" s="458" t="s">
        <v>458</v>
      </c>
      <c r="AD65" s="429">
        <v>1</v>
      </c>
      <c r="AE65" s="285" t="s">
        <v>5097</v>
      </c>
      <c r="AF65" s="675">
        <v>1</v>
      </c>
      <c r="AG65" s="276" t="s">
        <v>5083</v>
      </c>
      <c r="AH65" s="1294"/>
      <c r="AI65" s="1165"/>
      <c r="AJ65" s="1165"/>
      <c r="AK65" s="1165"/>
      <c r="AL65" s="1165"/>
      <c r="AM65" s="1290"/>
      <c r="AN65" s="1165"/>
      <c r="AP65" s="1163"/>
      <c r="AQ65" s="1163"/>
      <c r="AR65" s="1163"/>
      <c r="AS65" s="1169"/>
      <c r="AT65" s="1172"/>
      <c r="AU65" s="1164"/>
      <c r="AV65" s="1164"/>
      <c r="AW65" s="1164"/>
      <c r="AX65" s="1169"/>
      <c r="AY65" s="1172"/>
      <c r="AZ65" s="1165"/>
      <c r="BA65" s="1165"/>
      <c r="BB65" s="1165"/>
      <c r="BC65" s="1165"/>
      <c r="BE65" s="1647"/>
      <c r="BF65" s="689" t="s">
        <v>5098</v>
      </c>
      <c r="BG65" s="1660"/>
    </row>
    <row r="66" spans="2:59" ht="78.75">
      <c r="B66" s="1369"/>
      <c r="C66" s="1323" t="s">
        <v>3682</v>
      </c>
      <c r="D66" s="1446" t="s">
        <v>5099</v>
      </c>
      <c r="E66" s="324" t="s">
        <v>165</v>
      </c>
      <c r="F66" s="1450" t="s">
        <v>3684</v>
      </c>
      <c r="G66" s="1534" t="s">
        <v>61</v>
      </c>
      <c r="H66" s="1534" t="s">
        <v>61</v>
      </c>
      <c r="I66" s="1534" t="s">
        <v>761</v>
      </c>
      <c r="J66" s="324" t="s">
        <v>63</v>
      </c>
      <c r="K66" s="238"/>
      <c r="L66" s="1485" t="s">
        <v>5100</v>
      </c>
      <c r="M66" s="1539" t="s">
        <v>416</v>
      </c>
      <c r="N66" s="1302">
        <f>MIN(S66:S68)</f>
        <v>44244</v>
      </c>
      <c r="O66" s="1302">
        <f>MAX(T66:T68)</f>
        <v>44358</v>
      </c>
      <c r="P66" s="232" t="s">
        <v>5101</v>
      </c>
      <c r="Q66" s="344" t="s">
        <v>5102</v>
      </c>
      <c r="R66" s="324">
        <v>0.3</v>
      </c>
      <c r="S66" s="325">
        <v>44244</v>
      </c>
      <c r="T66" s="325">
        <v>44282</v>
      </c>
      <c r="U66" s="1512">
        <v>0.3</v>
      </c>
      <c r="V66" s="1512">
        <v>1</v>
      </c>
      <c r="W66" s="1512">
        <v>1</v>
      </c>
      <c r="X66" s="1512">
        <v>1</v>
      </c>
      <c r="Y66" s="244"/>
      <c r="Z66" s="429">
        <v>1</v>
      </c>
      <c r="AA66" s="263" t="s">
        <v>5103</v>
      </c>
      <c r="AB66" s="667">
        <v>1</v>
      </c>
      <c r="AC66" s="263" t="s">
        <v>2691</v>
      </c>
      <c r="AD66" s="429">
        <v>1</v>
      </c>
      <c r="AE66" s="289" t="s">
        <v>4642</v>
      </c>
      <c r="AF66" s="675">
        <v>1</v>
      </c>
      <c r="AG66" s="265" t="s">
        <v>4642</v>
      </c>
      <c r="AH66" s="1293">
        <f>SUMPRODUCT(R66:R68,AF66:AF68)</f>
        <v>1</v>
      </c>
      <c r="AI66" s="1182" t="s">
        <v>5104</v>
      </c>
      <c r="AJ66" s="1182" t="s">
        <v>5105</v>
      </c>
      <c r="AK66" s="1182"/>
      <c r="AL66" s="1182" t="s">
        <v>61</v>
      </c>
      <c r="AM66" s="1289" t="str">
        <f>IF(AH66&lt;1%,"Sin iniciar",IF(AH66=100%,"Terminado","En gestión"))</f>
        <v>Terminado</v>
      </c>
      <c r="AN66" s="1182" t="s">
        <v>4523</v>
      </c>
      <c r="AP66" s="1180">
        <v>30583097.596969694</v>
      </c>
      <c r="AQ66" s="1180">
        <v>0</v>
      </c>
      <c r="AR66" s="1180">
        <v>30583097.596969694</v>
      </c>
      <c r="AS66" s="1177">
        <f>AR66/AP66</f>
        <v>1</v>
      </c>
      <c r="AT66" s="1172"/>
      <c r="AU66" s="1181">
        <v>47985534.666666701</v>
      </c>
      <c r="AV66" s="1181">
        <v>0</v>
      </c>
      <c r="AW66" s="1181">
        <v>47985534.666666701</v>
      </c>
      <c r="AX66" s="1177">
        <f>AW66/AU66</f>
        <v>1</v>
      </c>
      <c r="AY66" s="1172"/>
      <c r="AZ66" s="1182" t="s">
        <v>5086</v>
      </c>
      <c r="BA66" s="1182" t="s">
        <v>3695</v>
      </c>
      <c r="BB66" s="1182" t="s">
        <v>5087</v>
      </c>
      <c r="BC66" s="1182" t="s">
        <v>3697</v>
      </c>
      <c r="BE66" s="1646" t="s">
        <v>2227</v>
      </c>
      <c r="BF66" s="689" t="s">
        <v>5088</v>
      </c>
      <c r="BG66" s="1659" t="s">
        <v>5088</v>
      </c>
    </row>
    <row r="67" spans="2:59" ht="78.75">
      <c r="B67" s="1369"/>
      <c r="C67" s="1533"/>
      <c r="D67" s="1446"/>
      <c r="E67" s="324" t="s">
        <v>165</v>
      </c>
      <c r="F67" s="1450"/>
      <c r="G67" s="1535"/>
      <c r="H67" s="1535"/>
      <c r="I67" s="1535"/>
      <c r="J67" s="324" t="s">
        <v>63</v>
      </c>
      <c r="K67" s="238"/>
      <c r="L67" s="1485"/>
      <c r="M67" s="1540"/>
      <c r="N67" s="1351"/>
      <c r="O67" s="1351"/>
      <c r="P67" s="232" t="s">
        <v>5106</v>
      </c>
      <c r="Q67" s="344" t="s">
        <v>5107</v>
      </c>
      <c r="R67" s="324">
        <v>0.4</v>
      </c>
      <c r="S67" s="325">
        <v>44287</v>
      </c>
      <c r="T67" s="325">
        <v>44352</v>
      </c>
      <c r="U67" s="1355"/>
      <c r="V67" s="1355"/>
      <c r="W67" s="1355"/>
      <c r="X67" s="1355"/>
      <c r="Y67" s="244"/>
      <c r="Z67" s="429">
        <v>0</v>
      </c>
      <c r="AA67" s="263" t="s">
        <v>4758</v>
      </c>
      <c r="AB67" s="667">
        <v>1</v>
      </c>
      <c r="AC67" s="263" t="s">
        <v>5108</v>
      </c>
      <c r="AD67" s="429">
        <v>1</v>
      </c>
      <c r="AE67" s="289" t="s">
        <v>4642</v>
      </c>
      <c r="AF67" s="675">
        <v>1</v>
      </c>
      <c r="AG67" s="265" t="s">
        <v>4642</v>
      </c>
      <c r="AH67" s="1362"/>
      <c r="AI67" s="1182"/>
      <c r="AJ67" s="1182"/>
      <c r="AK67" s="1182"/>
      <c r="AL67" s="1182"/>
      <c r="AM67" s="1363"/>
      <c r="AN67" s="1182"/>
      <c r="AP67" s="1180"/>
      <c r="AQ67" s="1180"/>
      <c r="AR67" s="1180"/>
      <c r="AS67" s="1178"/>
      <c r="AT67" s="1172"/>
      <c r="AU67" s="1181"/>
      <c r="AV67" s="1181"/>
      <c r="AW67" s="1181"/>
      <c r="AX67" s="1178"/>
      <c r="AY67" s="1172"/>
      <c r="AZ67" s="1182"/>
      <c r="BA67" s="1182"/>
      <c r="BB67" s="1182"/>
      <c r="BC67" s="1182"/>
      <c r="BE67" s="1646"/>
      <c r="BF67" s="689" t="s">
        <v>5088</v>
      </c>
      <c r="BG67" s="1659"/>
    </row>
    <row r="68" spans="2:59" ht="78.75">
      <c r="B68" s="1369"/>
      <c r="C68" s="1324"/>
      <c r="D68" s="1446"/>
      <c r="E68" s="324" t="s">
        <v>165</v>
      </c>
      <c r="F68" s="1450"/>
      <c r="G68" s="1448"/>
      <c r="H68" s="1448"/>
      <c r="I68" s="1448"/>
      <c r="J68" s="324" t="s">
        <v>63</v>
      </c>
      <c r="K68" s="238"/>
      <c r="L68" s="1485"/>
      <c r="M68" s="1487"/>
      <c r="N68" s="1303"/>
      <c r="O68" s="1303"/>
      <c r="P68" s="232" t="s">
        <v>5109</v>
      </c>
      <c r="Q68" s="344" t="s">
        <v>5110</v>
      </c>
      <c r="R68" s="324">
        <v>0.3</v>
      </c>
      <c r="S68" s="325">
        <v>44348</v>
      </c>
      <c r="T68" s="325">
        <v>44358</v>
      </c>
      <c r="U68" s="1481"/>
      <c r="V68" s="1481"/>
      <c r="W68" s="1481"/>
      <c r="X68" s="1481"/>
      <c r="Y68" s="244"/>
      <c r="Z68" s="429">
        <v>0</v>
      </c>
      <c r="AA68" s="263" t="s">
        <v>4758</v>
      </c>
      <c r="AB68" s="667">
        <v>1</v>
      </c>
      <c r="AC68" s="263" t="s">
        <v>5111</v>
      </c>
      <c r="AD68" s="429">
        <v>1</v>
      </c>
      <c r="AE68" s="289" t="s">
        <v>4642</v>
      </c>
      <c r="AF68" s="675">
        <v>1</v>
      </c>
      <c r="AG68" s="265" t="s">
        <v>4642</v>
      </c>
      <c r="AH68" s="1294"/>
      <c r="AI68" s="1182"/>
      <c r="AJ68" s="1182"/>
      <c r="AK68" s="1182"/>
      <c r="AL68" s="1182"/>
      <c r="AM68" s="1290"/>
      <c r="AN68" s="1182"/>
      <c r="AP68" s="1180"/>
      <c r="AQ68" s="1180"/>
      <c r="AR68" s="1180"/>
      <c r="AS68" s="1179"/>
      <c r="AT68" s="1172"/>
      <c r="AU68" s="1181"/>
      <c r="AV68" s="1181"/>
      <c r="AW68" s="1181"/>
      <c r="AX68" s="1179"/>
      <c r="AY68" s="1172"/>
      <c r="AZ68" s="1182"/>
      <c r="BA68" s="1182"/>
      <c r="BB68" s="1182"/>
      <c r="BC68" s="1182"/>
      <c r="BE68" s="1647"/>
      <c r="BF68" s="689" t="s">
        <v>5088</v>
      </c>
      <c r="BG68" s="1660"/>
    </row>
    <row r="69" spans="2:59" ht="78.75">
      <c r="B69" s="1369"/>
      <c r="C69" s="1497" t="s">
        <v>3682</v>
      </c>
      <c r="D69" s="1477" t="s">
        <v>5112</v>
      </c>
      <c r="E69" s="310" t="s">
        <v>165</v>
      </c>
      <c r="F69" s="1457" t="s">
        <v>3684</v>
      </c>
      <c r="G69" s="1440" t="s">
        <v>61</v>
      </c>
      <c r="H69" s="1440" t="s">
        <v>61</v>
      </c>
      <c r="I69" s="1440" t="s">
        <v>761</v>
      </c>
      <c r="J69" s="310" t="s">
        <v>63</v>
      </c>
      <c r="K69" s="238"/>
      <c r="L69" s="1459" t="s">
        <v>5113</v>
      </c>
      <c r="M69" s="1461" t="s">
        <v>416</v>
      </c>
      <c r="N69" s="1472">
        <f>MIN(S69:S71)</f>
        <v>44200</v>
      </c>
      <c r="O69" s="1472">
        <f>MAX(T69:T71)</f>
        <v>44242</v>
      </c>
      <c r="P69" s="308" t="s">
        <v>5114</v>
      </c>
      <c r="Q69" s="346" t="s">
        <v>5115</v>
      </c>
      <c r="R69" s="310">
        <v>0.3</v>
      </c>
      <c r="S69" s="311">
        <v>44200</v>
      </c>
      <c r="T69" s="311">
        <v>44211</v>
      </c>
      <c r="U69" s="1451">
        <v>1</v>
      </c>
      <c r="V69" s="1451">
        <v>1</v>
      </c>
      <c r="W69" s="1451">
        <v>1</v>
      </c>
      <c r="X69" s="1451">
        <v>1</v>
      </c>
      <c r="Y69" s="244"/>
      <c r="Z69" s="429">
        <v>1</v>
      </c>
      <c r="AA69" s="458" t="s">
        <v>5116</v>
      </c>
      <c r="AB69" s="667">
        <v>1</v>
      </c>
      <c r="AC69" s="458" t="s">
        <v>2691</v>
      </c>
      <c r="AD69" s="429">
        <v>1</v>
      </c>
      <c r="AE69" s="285" t="s">
        <v>2691</v>
      </c>
      <c r="AF69" s="675">
        <v>1</v>
      </c>
      <c r="AG69" s="276" t="s">
        <v>2691</v>
      </c>
      <c r="AH69" s="1293">
        <f>SUMPRODUCT(R69:R71,AF69:AF71)</f>
        <v>1</v>
      </c>
      <c r="AI69" s="1165" t="s">
        <v>5117</v>
      </c>
      <c r="AJ69" s="1165" t="s">
        <v>2693</v>
      </c>
      <c r="AK69" s="1165"/>
      <c r="AL69" s="1165" t="s">
        <v>61</v>
      </c>
      <c r="AM69" s="1289" t="str">
        <f>IF(AH69&lt;1%,"Sin iniciar",IF(AH69=100%,"Terminado","En gestión"))</f>
        <v>Terminado</v>
      </c>
      <c r="AN69" s="1165" t="s">
        <v>4523</v>
      </c>
      <c r="AP69" s="1163">
        <v>432494008.34096968</v>
      </c>
      <c r="AQ69" s="1163">
        <v>0</v>
      </c>
      <c r="AR69" s="1163">
        <v>432494008.34096968</v>
      </c>
      <c r="AS69" s="1167">
        <f>AR69/AP69</f>
        <v>1</v>
      </c>
      <c r="AT69" s="1172"/>
      <c r="AU69" s="1164">
        <v>47985534.666666701</v>
      </c>
      <c r="AV69" s="1164">
        <v>0</v>
      </c>
      <c r="AW69" s="1164">
        <v>47985534.666666701</v>
      </c>
      <c r="AX69" s="1167">
        <f>AW69/AU69</f>
        <v>1</v>
      </c>
      <c r="AY69" s="1172"/>
      <c r="AZ69" s="1165" t="s">
        <v>5086</v>
      </c>
      <c r="BA69" s="1165" t="s">
        <v>3695</v>
      </c>
      <c r="BB69" s="1165" t="s">
        <v>5087</v>
      </c>
      <c r="BC69" s="1165" t="s">
        <v>3697</v>
      </c>
      <c r="BE69" s="1646" t="s">
        <v>5118</v>
      </c>
      <c r="BF69" s="689" t="s">
        <v>5088</v>
      </c>
      <c r="BG69" s="1659" t="s">
        <v>5088</v>
      </c>
    </row>
    <row r="70" spans="2:59" ht="78.75">
      <c r="B70" s="1369"/>
      <c r="C70" s="1522"/>
      <c r="D70" s="1477"/>
      <c r="E70" s="310" t="s">
        <v>165</v>
      </c>
      <c r="F70" s="1457"/>
      <c r="G70" s="1441"/>
      <c r="H70" s="1441"/>
      <c r="I70" s="1441"/>
      <c r="J70" s="310" t="s">
        <v>63</v>
      </c>
      <c r="K70" s="238"/>
      <c r="L70" s="1459"/>
      <c r="M70" s="1462"/>
      <c r="N70" s="1402"/>
      <c r="O70" s="1402"/>
      <c r="P70" s="308" t="s">
        <v>5119</v>
      </c>
      <c r="Q70" s="346" t="s">
        <v>5120</v>
      </c>
      <c r="R70" s="310">
        <v>0.4</v>
      </c>
      <c r="S70" s="311">
        <v>44214</v>
      </c>
      <c r="T70" s="311">
        <v>44235</v>
      </c>
      <c r="U70" s="1408"/>
      <c r="V70" s="1408"/>
      <c r="W70" s="1408"/>
      <c r="X70" s="1408"/>
      <c r="Y70" s="244"/>
      <c r="Z70" s="429">
        <v>1</v>
      </c>
      <c r="AA70" s="458" t="s">
        <v>5121</v>
      </c>
      <c r="AB70" s="667">
        <v>1</v>
      </c>
      <c r="AC70" s="458" t="s">
        <v>2691</v>
      </c>
      <c r="AD70" s="429">
        <v>1</v>
      </c>
      <c r="AE70" s="285" t="s">
        <v>2691</v>
      </c>
      <c r="AF70" s="675">
        <v>1</v>
      </c>
      <c r="AG70" s="276" t="s">
        <v>2691</v>
      </c>
      <c r="AH70" s="1362"/>
      <c r="AI70" s="1165"/>
      <c r="AJ70" s="1541"/>
      <c r="AK70" s="1165"/>
      <c r="AL70" s="1165"/>
      <c r="AM70" s="1363"/>
      <c r="AN70" s="1165"/>
      <c r="AP70" s="1163"/>
      <c r="AQ70" s="1163"/>
      <c r="AR70" s="1163"/>
      <c r="AS70" s="1168"/>
      <c r="AT70" s="1172"/>
      <c r="AU70" s="1164"/>
      <c r="AV70" s="1164"/>
      <c r="AW70" s="1164"/>
      <c r="AX70" s="1168"/>
      <c r="AY70" s="1172"/>
      <c r="AZ70" s="1165"/>
      <c r="BA70" s="1165"/>
      <c r="BB70" s="1165"/>
      <c r="BC70" s="1165"/>
      <c r="BE70" s="1646"/>
      <c r="BF70" s="689" t="s">
        <v>5088</v>
      </c>
      <c r="BG70" s="1659"/>
    </row>
    <row r="71" spans="2:59" ht="78.75">
      <c r="B71" s="1369"/>
      <c r="C71" s="1518"/>
      <c r="D71" s="1477"/>
      <c r="E71" s="310" t="s">
        <v>165</v>
      </c>
      <c r="F71" s="1457"/>
      <c r="G71" s="1469"/>
      <c r="H71" s="1469"/>
      <c r="I71" s="1469"/>
      <c r="J71" s="310" t="s">
        <v>63</v>
      </c>
      <c r="K71" s="238"/>
      <c r="L71" s="1459"/>
      <c r="M71" s="1471"/>
      <c r="N71" s="1403"/>
      <c r="O71" s="1403"/>
      <c r="P71" s="308" t="s">
        <v>5122</v>
      </c>
      <c r="Q71" s="346" t="s">
        <v>5123</v>
      </c>
      <c r="R71" s="310">
        <v>0.3</v>
      </c>
      <c r="S71" s="311">
        <v>44236</v>
      </c>
      <c r="T71" s="311">
        <v>44242</v>
      </c>
      <c r="U71" s="1409"/>
      <c r="V71" s="1409"/>
      <c r="W71" s="1409"/>
      <c r="X71" s="1409"/>
      <c r="Y71" s="244"/>
      <c r="Z71" s="429">
        <v>1</v>
      </c>
      <c r="AA71" s="458" t="s">
        <v>5124</v>
      </c>
      <c r="AB71" s="667">
        <v>1</v>
      </c>
      <c r="AC71" s="458" t="s">
        <v>2691</v>
      </c>
      <c r="AD71" s="429">
        <v>1</v>
      </c>
      <c r="AE71" s="285" t="s">
        <v>2691</v>
      </c>
      <c r="AF71" s="675">
        <v>1</v>
      </c>
      <c r="AG71" s="276" t="s">
        <v>2691</v>
      </c>
      <c r="AH71" s="1294"/>
      <c r="AI71" s="1165"/>
      <c r="AJ71" s="1541"/>
      <c r="AK71" s="1165"/>
      <c r="AL71" s="1165"/>
      <c r="AM71" s="1290"/>
      <c r="AN71" s="1165"/>
      <c r="AP71" s="1163"/>
      <c r="AQ71" s="1163"/>
      <c r="AR71" s="1163"/>
      <c r="AS71" s="1169"/>
      <c r="AT71" s="1172"/>
      <c r="AU71" s="1164"/>
      <c r="AV71" s="1164"/>
      <c r="AW71" s="1164"/>
      <c r="AX71" s="1169"/>
      <c r="AY71" s="1172"/>
      <c r="AZ71" s="1165"/>
      <c r="BA71" s="1165"/>
      <c r="BB71" s="1165"/>
      <c r="BC71" s="1165"/>
      <c r="BE71" s="1647"/>
      <c r="BF71" s="689" t="s">
        <v>5088</v>
      </c>
      <c r="BG71" s="1660"/>
    </row>
    <row r="72" spans="2:59" ht="131.25">
      <c r="B72" s="1369"/>
      <c r="C72" s="1323" t="s">
        <v>3682</v>
      </c>
      <c r="D72" s="1446" t="s">
        <v>5125</v>
      </c>
      <c r="E72" s="324" t="s">
        <v>165</v>
      </c>
      <c r="F72" s="1450" t="s">
        <v>5126</v>
      </c>
      <c r="G72" s="1534" t="s">
        <v>61</v>
      </c>
      <c r="H72" s="1534" t="s">
        <v>61</v>
      </c>
      <c r="I72" s="1534" t="s">
        <v>761</v>
      </c>
      <c r="J72" s="1534" t="s">
        <v>139</v>
      </c>
      <c r="K72" s="238"/>
      <c r="L72" s="1485" t="s">
        <v>5127</v>
      </c>
      <c r="M72" s="1539" t="s">
        <v>416</v>
      </c>
      <c r="N72" s="1302">
        <f>MIN(S72:S74)</f>
        <v>44392</v>
      </c>
      <c r="O72" s="1302">
        <f>MAX(T72:T74)</f>
        <v>44553</v>
      </c>
      <c r="P72" s="232" t="s">
        <v>5128</v>
      </c>
      <c r="Q72" s="344" t="s">
        <v>5129</v>
      </c>
      <c r="R72" s="324">
        <v>0.15</v>
      </c>
      <c r="S72" s="325">
        <v>44392</v>
      </c>
      <c r="T72" s="325">
        <v>44418</v>
      </c>
      <c r="U72" s="1512">
        <v>0</v>
      </c>
      <c r="V72" s="1512">
        <v>0</v>
      </c>
      <c r="W72" s="1512">
        <v>0.37</v>
      </c>
      <c r="X72" s="1512">
        <v>1</v>
      </c>
      <c r="Y72" s="244"/>
      <c r="Z72" s="429">
        <v>0</v>
      </c>
      <c r="AA72" s="263" t="s">
        <v>4758</v>
      </c>
      <c r="AB72" s="667">
        <v>0</v>
      </c>
      <c r="AC72" s="263" t="s">
        <v>458</v>
      </c>
      <c r="AD72" s="429">
        <v>1</v>
      </c>
      <c r="AE72" s="289" t="s">
        <v>5130</v>
      </c>
      <c r="AF72" s="675">
        <v>1</v>
      </c>
      <c r="AG72" s="265" t="s">
        <v>5083</v>
      </c>
      <c r="AH72" s="1293">
        <f>SUMPRODUCT(R72:R74,AF72:AF74)</f>
        <v>1</v>
      </c>
      <c r="AI72" s="1182" t="s">
        <v>61</v>
      </c>
      <c r="AJ72" s="1182" t="s">
        <v>458</v>
      </c>
      <c r="AK72" s="1182" t="s">
        <v>5131</v>
      </c>
      <c r="AL72" s="1182" t="s">
        <v>5132</v>
      </c>
      <c r="AM72" s="1289" t="str">
        <f>IF(AH72&lt;1%,"Sin iniciar",IF(AH72=100%,"Terminado","En gestión"))</f>
        <v>Terminado</v>
      </c>
      <c r="AN72" s="1182" t="s">
        <v>4523</v>
      </c>
      <c r="AP72" s="1180">
        <v>238746965.59696975</v>
      </c>
      <c r="AQ72" s="1180">
        <v>0</v>
      </c>
      <c r="AR72" s="1180">
        <v>238746965.59696975</v>
      </c>
      <c r="AS72" s="1177">
        <f>AR72/AP72</f>
        <v>1</v>
      </c>
      <c r="AT72" s="1172"/>
      <c r="AU72" s="1181">
        <v>47985534.666666701</v>
      </c>
      <c r="AV72" s="1181">
        <v>0</v>
      </c>
      <c r="AW72" s="1181">
        <v>47985534.666666701</v>
      </c>
      <c r="AX72" s="1177">
        <f>AW72/AU72</f>
        <v>1</v>
      </c>
      <c r="AY72" s="1172"/>
      <c r="AZ72" s="1182" t="s">
        <v>5086</v>
      </c>
      <c r="BA72" s="1182" t="s">
        <v>3695</v>
      </c>
      <c r="BB72" s="1182" t="s">
        <v>5087</v>
      </c>
      <c r="BC72" s="1182" t="s">
        <v>3697</v>
      </c>
      <c r="BE72" s="1646" t="s">
        <v>5118</v>
      </c>
      <c r="BF72" s="689" t="s">
        <v>5133</v>
      </c>
      <c r="BG72" s="1659" t="s">
        <v>5134</v>
      </c>
    </row>
    <row r="73" spans="2:59" ht="105">
      <c r="B73" s="1369"/>
      <c r="C73" s="1533"/>
      <c r="D73" s="1446"/>
      <c r="E73" s="324" t="s">
        <v>165</v>
      </c>
      <c r="F73" s="1450"/>
      <c r="G73" s="1535"/>
      <c r="H73" s="1535"/>
      <c r="I73" s="1535"/>
      <c r="J73" s="1535"/>
      <c r="K73" s="238"/>
      <c r="L73" s="1485"/>
      <c r="M73" s="1540"/>
      <c r="N73" s="1351"/>
      <c r="O73" s="1351"/>
      <c r="P73" s="232" t="s">
        <v>5135</v>
      </c>
      <c r="Q73" s="344" t="s">
        <v>5136</v>
      </c>
      <c r="R73" s="324">
        <v>0.15</v>
      </c>
      <c r="S73" s="325">
        <v>44419</v>
      </c>
      <c r="T73" s="325">
        <v>44454</v>
      </c>
      <c r="U73" s="1355"/>
      <c r="V73" s="1355"/>
      <c r="W73" s="1355"/>
      <c r="X73" s="1355"/>
      <c r="Y73" s="244"/>
      <c r="Z73" s="429">
        <v>0</v>
      </c>
      <c r="AA73" s="263" t="s">
        <v>4758</v>
      </c>
      <c r="AB73" s="667">
        <v>0</v>
      </c>
      <c r="AC73" s="263" t="s">
        <v>458</v>
      </c>
      <c r="AD73" s="429">
        <v>1</v>
      </c>
      <c r="AE73" s="289" t="s">
        <v>5137</v>
      </c>
      <c r="AF73" s="675">
        <v>1</v>
      </c>
      <c r="AG73" s="265" t="s">
        <v>5083</v>
      </c>
      <c r="AH73" s="1362"/>
      <c r="AI73" s="1182"/>
      <c r="AJ73" s="1182"/>
      <c r="AK73" s="1182"/>
      <c r="AL73" s="1182"/>
      <c r="AM73" s="1363"/>
      <c r="AN73" s="1182"/>
      <c r="AP73" s="1180"/>
      <c r="AQ73" s="1180"/>
      <c r="AR73" s="1180"/>
      <c r="AS73" s="1178"/>
      <c r="AT73" s="1172"/>
      <c r="AU73" s="1181"/>
      <c r="AV73" s="1181"/>
      <c r="AW73" s="1181"/>
      <c r="AX73" s="1178"/>
      <c r="AY73" s="1172"/>
      <c r="AZ73" s="1182"/>
      <c r="BA73" s="1182"/>
      <c r="BB73" s="1182"/>
      <c r="BC73" s="1182"/>
      <c r="BE73" s="1646"/>
      <c r="BF73" s="689" t="s">
        <v>5138</v>
      </c>
      <c r="BG73" s="1659"/>
    </row>
    <row r="74" spans="2:59" ht="105">
      <c r="B74" s="1369"/>
      <c r="C74" s="1324"/>
      <c r="D74" s="1446"/>
      <c r="E74" s="324" t="s">
        <v>165</v>
      </c>
      <c r="F74" s="1450"/>
      <c r="G74" s="1448"/>
      <c r="H74" s="1448"/>
      <c r="I74" s="1448"/>
      <c r="J74" s="1448"/>
      <c r="K74" s="238"/>
      <c r="L74" s="1485"/>
      <c r="M74" s="1487"/>
      <c r="N74" s="1303"/>
      <c r="O74" s="1303"/>
      <c r="P74" s="232" t="s">
        <v>5139</v>
      </c>
      <c r="Q74" s="344" t="s">
        <v>5140</v>
      </c>
      <c r="R74" s="324">
        <v>0.7</v>
      </c>
      <c r="S74" s="325">
        <v>44455</v>
      </c>
      <c r="T74" s="325">
        <v>44553</v>
      </c>
      <c r="U74" s="1481"/>
      <c r="V74" s="1481"/>
      <c r="W74" s="1481"/>
      <c r="X74" s="1481"/>
      <c r="Y74" s="244"/>
      <c r="Z74" s="429">
        <v>0</v>
      </c>
      <c r="AA74" s="263" t="s">
        <v>4758</v>
      </c>
      <c r="AB74" s="667">
        <v>0</v>
      </c>
      <c r="AC74" s="263" t="s">
        <v>458</v>
      </c>
      <c r="AD74" s="429">
        <v>0.1</v>
      </c>
      <c r="AE74" s="289" t="s">
        <v>5141</v>
      </c>
      <c r="AF74" s="675">
        <v>1</v>
      </c>
      <c r="AG74" s="265" t="s">
        <v>5142</v>
      </c>
      <c r="AH74" s="1294"/>
      <c r="AI74" s="1182"/>
      <c r="AJ74" s="1182"/>
      <c r="AK74" s="1182"/>
      <c r="AL74" s="1182"/>
      <c r="AM74" s="1290"/>
      <c r="AN74" s="1182"/>
      <c r="AP74" s="1180"/>
      <c r="AQ74" s="1180"/>
      <c r="AR74" s="1180"/>
      <c r="AS74" s="1179"/>
      <c r="AT74" s="1172"/>
      <c r="AU74" s="1181"/>
      <c r="AV74" s="1181"/>
      <c r="AW74" s="1181"/>
      <c r="AX74" s="1179"/>
      <c r="AY74" s="1172"/>
      <c r="AZ74" s="1182"/>
      <c r="BA74" s="1182"/>
      <c r="BB74" s="1182"/>
      <c r="BC74" s="1182"/>
      <c r="BE74" s="1647"/>
      <c r="BF74" s="689" t="s">
        <v>5143</v>
      </c>
      <c r="BG74" s="1660"/>
    </row>
    <row r="75" spans="2:59" ht="78.75">
      <c r="B75" s="1369"/>
      <c r="C75" s="1497" t="s">
        <v>3682</v>
      </c>
      <c r="D75" s="1477" t="s">
        <v>5144</v>
      </c>
      <c r="E75" s="310" t="s">
        <v>165</v>
      </c>
      <c r="F75" s="1457" t="s">
        <v>3684</v>
      </c>
      <c r="G75" s="1440" t="s">
        <v>61</v>
      </c>
      <c r="H75" s="1440" t="s">
        <v>61</v>
      </c>
      <c r="I75" s="1440" t="s">
        <v>761</v>
      </c>
      <c r="J75" s="1440" t="s">
        <v>63</v>
      </c>
      <c r="K75" s="238"/>
      <c r="L75" s="1459" t="s">
        <v>5145</v>
      </c>
      <c r="M75" s="1461" t="s">
        <v>416</v>
      </c>
      <c r="N75" s="1472">
        <f>MIN(S75:S77)</f>
        <v>44207</v>
      </c>
      <c r="O75" s="1472">
        <f t="shared" ref="O75" si="0">MAX(T75:T77)</f>
        <v>44267</v>
      </c>
      <c r="P75" s="308" t="s">
        <v>5146</v>
      </c>
      <c r="Q75" s="346" t="s">
        <v>5147</v>
      </c>
      <c r="R75" s="310">
        <v>0.4</v>
      </c>
      <c r="S75" s="311">
        <v>44207</v>
      </c>
      <c r="T75" s="311">
        <v>44263</v>
      </c>
      <c r="U75" s="1451">
        <v>1</v>
      </c>
      <c r="V75" s="1451">
        <v>1</v>
      </c>
      <c r="W75" s="1451">
        <v>1</v>
      </c>
      <c r="X75" s="1451">
        <v>1</v>
      </c>
      <c r="Y75" s="244"/>
      <c r="Z75" s="429">
        <v>1</v>
      </c>
      <c r="AA75" s="458" t="s">
        <v>5148</v>
      </c>
      <c r="AB75" s="667">
        <v>1</v>
      </c>
      <c r="AC75" s="458" t="s">
        <v>2691</v>
      </c>
      <c r="AD75" s="429">
        <v>1</v>
      </c>
      <c r="AE75" s="285" t="s">
        <v>2691</v>
      </c>
      <c r="AF75" s="675">
        <v>1</v>
      </c>
      <c r="AG75" s="276" t="s">
        <v>2691</v>
      </c>
      <c r="AH75" s="1293">
        <f>SUMPRODUCT(R75:R77,AF75:AF77)</f>
        <v>1</v>
      </c>
      <c r="AI75" s="1165" t="s">
        <v>5149</v>
      </c>
      <c r="AJ75" s="1165" t="s">
        <v>2693</v>
      </c>
      <c r="AK75" s="1165" t="s">
        <v>61</v>
      </c>
      <c r="AL75" s="1165" t="s">
        <v>61</v>
      </c>
      <c r="AM75" s="1289" t="str">
        <f>IF(AH75&lt;1%,"Sin iniciar",IF(AH75=100%,"Terminado","En gestión"))</f>
        <v>Terminado</v>
      </c>
      <c r="AN75" s="1165" t="s">
        <v>4523</v>
      </c>
      <c r="AP75" s="1163">
        <v>31511571.282303028</v>
      </c>
      <c r="AQ75" s="1163">
        <v>0</v>
      </c>
      <c r="AR75" s="1163">
        <v>31511571.282303028</v>
      </c>
      <c r="AS75" s="1167">
        <f>AR75/AP75</f>
        <v>1</v>
      </c>
      <c r="AT75" s="1172"/>
      <c r="AU75" s="1164">
        <v>47985534.666666701</v>
      </c>
      <c r="AV75" s="1164">
        <v>0</v>
      </c>
      <c r="AW75" s="1164">
        <v>47985534.666666701</v>
      </c>
      <c r="AX75" s="1167">
        <f>AW75/AU75</f>
        <v>1</v>
      </c>
      <c r="AY75" s="1172"/>
      <c r="AZ75" s="1165" t="s">
        <v>5086</v>
      </c>
      <c r="BA75" s="1165" t="s">
        <v>3695</v>
      </c>
      <c r="BB75" s="1165" t="s">
        <v>5087</v>
      </c>
      <c r="BC75" s="1165" t="s">
        <v>3697</v>
      </c>
      <c r="BE75" s="1646" t="s">
        <v>5118</v>
      </c>
      <c r="BF75" s="689" t="s">
        <v>5088</v>
      </c>
      <c r="BG75" s="1659" t="s">
        <v>5088</v>
      </c>
    </row>
    <row r="76" spans="2:59" ht="78.75">
      <c r="B76" s="1369"/>
      <c r="C76" s="1522"/>
      <c r="D76" s="1477"/>
      <c r="E76" s="310" t="s">
        <v>165</v>
      </c>
      <c r="F76" s="1457"/>
      <c r="G76" s="1441"/>
      <c r="H76" s="1441"/>
      <c r="I76" s="1441"/>
      <c r="J76" s="1441"/>
      <c r="K76" s="238"/>
      <c r="L76" s="1459"/>
      <c r="M76" s="1462"/>
      <c r="N76" s="1402"/>
      <c r="O76" s="1402"/>
      <c r="P76" s="308" t="s">
        <v>5150</v>
      </c>
      <c r="Q76" s="346" t="s">
        <v>5151</v>
      </c>
      <c r="R76" s="310">
        <v>0.4</v>
      </c>
      <c r="S76" s="311">
        <v>44207</v>
      </c>
      <c r="T76" s="311">
        <v>44266</v>
      </c>
      <c r="U76" s="1408"/>
      <c r="V76" s="1408"/>
      <c r="W76" s="1408"/>
      <c r="X76" s="1408"/>
      <c r="Y76" s="244"/>
      <c r="Z76" s="429">
        <v>1</v>
      </c>
      <c r="AA76" s="458" t="s">
        <v>5152</v>
      </c>
      <c r="AB76" s="667">
        <v>1</v>
      </c>
      <c r="AC76" s="458" t="s">
        <v>2691</v>
      </c>
      <c r="AD76" s="429">
        <v>1</v>
      </c>
      <c r="AE76" s="285" t="s">
        <v>2691</v>
      </c>
      <c r="AF76" s="675">
        <v>1</v>
      </c>
      <c r="AG76" s="276" t="s">
        <v>2691</v>
      </c>
      <c r="AH76" s="1362"/>
      <c r="AI76" s="1165"/>
      <c r="AJ76" s="1541"/>
      <c r="AK76" s="1165"/>
      <c r="AL76" s="1165"/>
      <c r="AM76" s="1363"/>
      <c r="AN76" s="1165"/>
      <c r="AP76" s="1163"/>
      <c r="AQ76" s="1163"/>
      <c r="AR76" s="1163"/>
      <c r="AS76" s="1168"/>
      <c r="AT76" s="1172"/>
      <c r="AU76" s="1164"/>
      <c r="AV76" s="1164"/>
      <c r="AW76" s="1164"/>
      <c r="AX76" s="1168"/>
      <c r="AY76" s="1172"/>
      <c r="AZ76" s="1165"/>
      <c r="BA76" s="1165"/>
      <c r="BB76" s="1165"/>
      <c r="BC76" s="1165"/>
      <c r="BE76" s="1646"/>
      <c r="BF76" s="689" t="s">
        <v>5088</v>
      </c>
      <c r="BG76" s="1659"/>
    </row>
    <row r="77" spans="2:59" ht="78.75">
      <c r="B77" s="1369"/>
      <c r="C77" s="1518"/>
      <c r="D77" s="1477"/>
      <c r="E77" s="310" t="s">
        <v>165</v>
      </c>
      <c r="F77" s="1457"/>
      <c r="G77" s="1469"/>
      <c r="H77" s="1469"/>
      <c r="I77" s="1469"/>
      <c r="J77" s="1469"/>
      <c r="K77" s="238"/>
      <c r="L77" s="1459"/>
      <c r="M77" s="1471"/>
      <c r="N77" s="1403"/>
      <c r="O77" s="1403"/>
      <c r="P77" s="308" t="s">
        <v>5153</v>
      </c>
      <c r="Q77" s="346" t="s">
        <v>5154</v>
      </c>
      <c r="R77" s="310">
        <v>0.2</v>
      </c>
      <c r="S77" s="311">
        <v>44256</v>
      </c>
      <c r="T77" s="311">
        <v>44267</v>
      </c>
      <c r="U77" s="1409"/>
      <c r="V77" s="1409"/>
      <c r="W77" s="1409"/>
      <c r="X77" s="1409"/>
      <c r="Y77" s="244"/>
      <c r="Z77" s="429">
        <v>1</v>
      </c>
      <c r="AA77" s="458" t="s">
        <v>5155</v>
      </c>
      <c r="AB77" s="667">
        <v>1</v>
      </c>
      <c r="AC77" s="458" t="s">
        <v>2691</v>
      </c>
      <c r="AD77" s="429">
        <v>1</v>
      </c>
      <c r="AE77" s="285" t="s">
        <v>2691</v>
      </c>
      <c r="AF77" s="675">
        <v>1</v>
      </c>
      <c r="AG77" s="276" t="s">
        <v>2691</v>
      </c>
      <c r="AH77" s="1294"/>
      <c r="AI77" s="1165"/>
      <c r="AJ77" s="1541"/>
      <c r="AK77" s="1165"/>
      <c r="AL77" s="1165"/>
      <c r="AM77" s="1290"/>
      <c r="AN77" s="1165"/>
      <c r="AP77" s="1163"/>
      <c r="AQ77" s="1163"/>
      <c r="AR77" s="1163"/>
      <c r="AS77" s="1169"/>
      <c r="AT77" s="1172"/>
      <c r="AU77" s="1164"/>
      <c r="AV77" s="1164"/>
      <c r="AW77" s="1164"/>
      <c r="AX77" s="1169"/>
      <c r="AY77" s="1172"/>
      <c r="AZ77" s="1165"/>
      <c r="BA77" s="1165"/>
      <c r="BB77" s="1165"/>
      <c r="BC77" s="1165"/>
      <c r="BE77" s="1647"/>
      <c r="BF77" s="689" t="s">
        <v>5088</v>
      </c>
      <c r="BG77" s="1660"/>
    </row>
    <row r="78" spans="2:59" ht="78.75">
      <c r="B78" s="1369"/>
      <c r="C78" s="1323" t="s">
        <v>3682</v>
      </c>
      <c r="D78" s="1446" t="s">
        <v>5156</v>
      </c>
      <c r="E78" s="324" t="s">
        <v>165</v>
      </c>
      <c r="F78" s="1450" t="s">
        <v>3684</v>
      </c>
      <c r="G78" s="1534" t="s">
        <v>61</v>
      </c>
      <c r="H78" s="1534" t="s">
        <v>61</v>
      </c>
      <c r="I78" s="1534" t="s">
        <v>761</v>
      </c>
      <c r="J78" s="1534" t="s">
        <v>63</v>
      </c>
      <c r="K78" s="238"/>
      <c r="L78" s="1485" t="s">
        <v>5157</v>
      </c>
      <c r="M78" s="1539" t="s">
        <v>416</v>
      </c>
      <c r="N78" s="1302">
        <f>MIN(S78:S80)</f>
        <v>44200</v>
      </c>
      <c r="O78" s="1302">
        <f t="shared" ref="O78" si="1">MAX(T78:T80)</f>
        <v>44242</v>
      </c>
      <c r="P78" s="232" t="s">
        <v>5158</v>
      </c>
      <c r="Q78" s="344" t="s">
        <v>5159</v>
      </c>
      <c r="R78" s="324">
        <v>0.2</v>
      </c>
      <c r="S78" s="325">
        <v>44200</v>
      </c>
      <c r="T78" s="325">
        <v>44211</v>
      </c>
      <c r="U78" s="1512">
        <v>1</v>
      </c>
      <c r="V78" s="1512">
        <v>1</v>
      </c>
      <c r="W78" s="1512">
        <v>1</v>
      </c>
      <c r="X78" s="1512">
        <v>1</v>
      </c>
      <c r="Y78" s="244"/>
      <c r="Z78" s="429">
        <v>1</v>
      </c>
      <c r="AA78" s="263" t="s">
        <v>5160</v>
      </c>
      <c r="AB78" s="667">
        <v>1</v>
      </c>
      <c r="AC78" s="263" t="s">
        <v>2691</v>
      </c>
      <c r="AD78" s="429">
        <v>1</v>
      </c>
      <c r="AE78" s="289" t="s">
        <v>2691</v>
      </c>
      <c r="AF78" s="675">
        <v>1</v>
      </c>
      <c r="AG78" s="265" t="s">
        <v>2691</v>
      </c>
      <c r="AH78" s="1293">
        <f>SUMPRODUCT(R78:R80,AF78:AF80)</f>
        <v>1</v>
      </c>
      <c r="AI78" s="1182" t="s">
        <v>5161</v>
      </c>
      <c r="AJ78" s="1182" t="s">
        <v>2693</v>
      </c>
      <c r="AK78" s="1182" t="s">
        <v>61</v>
      </c>
      <c r="AL78" s="1182" t="s">
        <v>61</v>
      </c>
      <c r="AM78" s="1289" t="str">
        <f>IF(AH78&lt;1%,"Sin iniciar",IF(AH78=100%,"Terminado","En gestión"))</f>
        <v>Terminado</v>
      </c>
      <c r="AN78" s="1182" t="s">
        <v>4523</v>
      </c>
      <c r="AP78" s="1180">
        <v>193753662.08096975</v>
      </c>
      <c r="AQ78" s="1180">
        <v>0</v>
      </c>
      <c r="AR78" s="1180">
        <v>193753662.08096975</v>
      </c>
      <c r="AS78" s="1177">
        <f>AR78/AP78</f>
        <v>1</v>
      </c>
      <c r="AT78" s="1172"/>
      <c r="AU78" s="1181">
        <v>60400780.833333299</v>
      </c>
      <c r="AV78" s="1181">
        <v>0</v>
      </c>
      <c r="AW78" s="1181">
        <v>60400780.833333299</v>
      </c>
      <c r="AX78" s="1177">
        <f>AW78/AU78</f>
        <v>1</v>
      </c>
      <c r="AY78" s="1172"/>
      <c r="AZ78" s="1182" t="s">
        <v>5086</v>
      </c>
      <c r="BA78" s="1182" t="s">
        <v>3766</v>
      </c>
      <c r="BB78" s="1182" t="s">
        <v>3767</v>
      </c>
      <c r="BC78" s="1182" t="s">
        <v>3768</v>
      </c>
      <c r="BE78" s="1646" t="s">
        <v>5118</v>
      </c>
      <c r="BF78" s="689" t="s">
        <v>5088</v>
      </c>
      <c r="BG78" s="1659" t="s">
        <v>5162</v>
      </c>
    </row>
    <row r="79" spans="2:59" ht="78.75">
      <c r="B79" s="1369"/>
      <c r="C79" s="1533"/>
      <c r="D79" s="1446"/>
      <c r="E79" s="324" t="s">
        <v>165</v>
      </c>
      <c r="F79" s="1450"/>
      <c r="G79" s="1535"/>
      <c r="H79" s="1535"/>
      <c r="I79" s="1535"/>
      <c r="J79" s="1535"/>
      <c r="K79" s="238"/>
      <c r="L79" s="1485"/>
      <c r="M79" s="1540"/>
      <c r="N79" s="1351"/>
      <c r="O79" s="1351"/>
      <c r="P79" s="232" t="s">
        <v>5163</v>
      </c>
      <c r="Q79" s="344" t="s">
        <v>5164</v>
      </c>
      <c r="R79" s="324">
        <v>0.6</v>
      </c>
      <c r="S79" s="325">
        <v>44214</v>
      </c>
      <c r="T79" s="325">
        <v>44235</v>
      </c>
      <c r="U79" s="1355"/>
      <c r="V79" s="1355"/>
      <c r="W79" s="1355"/>
      <c r="X79" s="1355"/>
      <c r="Y79" s="244"/>
      <c r="Z79" s="429">
        <v>1</v>
      </c>
      <c r="AA79" s="263" t="s">
        <v>5165</v>
      </c>
      <c r="AB79" s="667">
        <v>1</v>
      </c>
      <c r="AC79" s="263" t="s">
        <v>2691</v>
      </c>
      <c r="AD79" s="429">
        <v>1</v>
      </c>
      <c r="AE79" s="289" t="s">
        <v>2691</v>
      </c>
      <c r="AF79" s="675">
        <v>1</v>
      </c>
      <c r="AG79" s="265" t="s">
        <v>2691</v>
      </c>
      <c r="AH79" s="1362"/>
      <c r="AI79" s="1182"/>
      <c r="AJ79" s="1542"/>
      <c r="AK79" s="1182"/>
      <c r="AL79" s="1182"/>
      <c r="AM79" s="1363"/>
      <c r="AN79" s="1182"/>
      <c r="AP79" s="1180"/>
      <c r="AQ79" s="1180"/>
      <c r="AR79" s="1180"/>
      <c r="AS79" s="1178"/>
      <c r="AT79" s="1172"/>
      <c r="AU79" s="1181"/>
      <c r="AV79" s="1181"/>
      <c r="AW79" s="1181"/>
      <c r="AX79" s="1178"/>
      <c r="AY79" s="1172"/>
      <c r="AZ79" s="1182"/>
      <c r="BA79" s="1182"/>
      <c r="BB79" s="1182"/>
      <c r="BC79" s="1182"/>
      <c r="BE79" s="1646"/>
      <c r="BF79" s="689" t="s">
        <v>5088</v>
      </c>
      <c r="BG79" s="1659"/>
    </row>
    <row r="80" spans="2:59" ht="78.75">
      <c r="B80" s="1369"/>
      <c r="C80" s="1324"/>
      <c r="D80" s="1446"/>
      <c r="E80" s="324" t="s">
        <v>165</v>
      </c>
      <c r="F80" s="1450"/>
      <c r="G80" s="1448"/>
      <c r="H80" s="1448"/>
      <c r="I80" s="1448"/>
      <c r="J80" s="1448"/>
      <c r="K80" s="238"/>
      <c r="L80" s="1485"/>
      <c r="M80" s="1487"/>
      <c r="N80" s="1303"/>
      <c r="O80" s="1303"/>
      <c r="P80" s="232" t="s">
        <v>5166</v>
      </c>
      <c r="Q80" s="344" t="s">
        <v>5167</v>
      </c>
      <c r="R80" s="324">
        <v>0.2</v>
      </c>
      <c r="S80" s="325">
        <v>44236</v>
      </c>
      <c r="T80" s="325">
        <v>44242</v>
      </c>
      <c r="U80" s="1481"/>
      <c r="V80" s="1481"/>
      <c r="W80" s="1481"/>
      <c r="X80" s="1481"/>
      <c r="Y80" s="244"/>
      <c r="Z80" s="429">
        <v>1</v>
      </c>
      <c r="AA80" s="263" t="s">
        <v>5168</v>
      </c>
      <c r="AB80" s="667">
        <v>1</v>
      </c>
      <c r="AC80" s="263" t="s">
        <v>2691</v>
      </c>
      <c r="AD80" s="429">
        <v>1</v>
      </c>
      <c r="AE80" s="289" t="s">
        <v>2691</v>
      </c>
      <c r="AF80" s="675">
        <v>1</v>
      </c>
      <c r="AG80" s="265" t="s">
        <v>2691</v>
      </c>
      <c r="AH80" s="1294"/>
      <c r="AI80" s="1182"/>
      <c r="AJ80" s="1542"/>
      <c r="AK80" s="1182"/>
      <c r="AL80" s="1182"/>
      <c r="AM80" s="1290"/>
      <c r="AN80" s="1182"/>
      <c r="AP80" s="1180"/>
      <c r="AQ80" s="1180"/>
      <c r="AR80" s="1180"/>
      <c r="AS80" s="1179"/>
      <c r="AT80" s="1172"/>
      <c r="AU80" s="1181"/>
      <c r="AV80" s="1181"/>
      <c r="AW80" s="1181"/>
      <c r="AX80" s="1179"/>
      <c r="AY80" s="1172"/>
      <c r="AZ80" s="1182"/>
      <c r="BA80" s="1182"/>
      <c r="BB80" s="1182"/>
      <c r="BC80" s="1182"/>
      <c r="BE80" s="1647"/>
      <c r="BF80" s="689" t="s">
        <v>5088</v>
      </c>
      <c r="BG80" s="1660"/>
    </row>
    <row r="81" spans="2:59" ht="78.75">
      <c r="B81" s="1369"/>
      <c r="C81" s="1497" t="s">
        <v>3682</v>
      </c>
      <c r="D81" s="1477" t="s">
        <v>5169</v>
      </c>
      <c r="E81" s="310" t="s">
        <v>165</v>
      </c>
      <c r="F81" s="1457" t="s">
        <v>3684</v>
      </c>
      <c r="G81" s="1440" t="s">
        <v>61</v>
      </c>
      <c r="H81" s="1440" t="s">
        <v>61</v>
      </c>
      <c r="I81" s="1440" t="s">
        <v>761</v>
      </c>
      <c r="J81" s="1440" t="s">
        <v>63</v>
      </c>
      <c r="K81" s="238"/>
      <c r="L81" s="1459" t="s">
        <v>5170</v>
      </c>
      <c r="M81" s="1461" t="s">
        <v>416</v>
      </c>
      <c r="N81" s="1472">
        <f>MIN(S81:S83)</f>
        <v>44287</v>
      </c>
      <c r="O81" s="1472">
        <f t="shared" ref="O81" si="2">MAX(T81:T83)</f>
        <v>44435</v>
      </c>
      <c r="P81" s="308" t="s">
        <v>5171</v>
      </c>
      <c r="Q81" s="346" t="s">
        <v>5172</v>
      </c>
      <c r="R81" s="310">
        <v>0.2</v>
      </c>
      <c r="S81" s="311">
        <v>44287</v>
      </c>
      <c r="T81" s="311">
        <v>44377</v>
      </c>
      <c r="U81" s="1451">
        <v>0</v>
      </c>
      <c r="V81" s="1451">
        <v>0.67999999999999994</v>
      </c>
      <c r="W81" s="1451">
        <v>1</v>
      </c>
      <c r="X81" s="1451">
        <v>1</v>
      </c>
      <c r="Y81" s="244"/>
      <c r="Z81" s="429">
        <v>0</v>
      </c>
      <c r="AA81" s="458" t="s">
        <v>4758</v>
      </c>
      <c r="AB81" s="667">
        <v>1</v>
      </c>
      <c r="AC81" s="458" t="s">
        <v>2691</v>
      </c>
      <c r="AD81" s="429">
        <v>1</v>
      </c>
      <c r="AE81" s="285" t="s">
        <v>4642</v>
      </c>
      <c r="AF81" s="675">
        <v>1</v>
      </c>
      <c r="AG81" s="276" t="s">
        <v>4642</v>
      </c>
      <c r="AH81" s="1293">
        <f>SUMPRODUCT(R81:R83,AF81:AF83)</f>
        <v>1</v>
      </c>
      <c r="AI81" s="1165" t="s">
        <v>61</v>
      </c>
      <c r="AJ81" s="1165" t="s">
        <v>5173</v>
      </c>
      <c r="AK81" s="347"/>
      <c r="AL81" s="1251" t="s">
        <v>61</v>
      </c>
      <c r="AM81" s="1289" t="str">
        <f>IF(AH81&lt;1%,"Sin iniciar",IF(AH81=100%,"Terminado","En gestión"))</f>
        <v>Terminado</v>
      </c>
      <c r="AN81" s="1251" t="s">
        <v>4523</v>
      </c>
      <c r="AP81" s="1163">
        <v>30124126.480969697</v>
      </c>
      <c r="AQ81" s="1163">
        <v>0</v>
      </c>
      <c r="AR81" s="1163">
        <v>30124126.480969697</v>
      </c>
      <c r="AS81" s="1167">
        <f>AR81/AP81</f>
        <v>1</v>
      </c>
      <c r="AT81" s="1172"/>
      <c r="AU81" s="1164">
        <v>60400780.833333299</v>
      </c>
      <c r="AV81" s="1164">
        <v>0</v>
      </c>
      <c r="AW81" s="1164">
        <v>60400780.833333299</v>
      </c>
      <c r="AX81" s="1167">
        <f>AW81/AU81</f>
        <v>1</v>
      </c>
      <c r="AY81" s="1172"/>
      <c r="AZ81" s="1165" t="s">
        <v>5086</v>
      </c>
      <c r="BA81" s="1165" t="s">
        <v>3766</v>
      </c>
      <c r="BB81" s="1165" t="s">
        <v>3767</v>
      </c>
      <c r="BC81" s="1165" t="s">
        <v>3768</v>
      </c>
      <c r="BE81" s="1646" t="s">
        <v>5118</v>
      </c>
      <c r="BF81" s="689" t="s">
        <v>5088</v>
      </c>
      <c r="BG81" s="1659" t="s">
        <v>5174</v>
      </c>
    </row>
    <row r="82" spans="2:59" ht="105">
      <c r="B82" s="1369"/>
      <c r="C82" s="1522"/>
      <c r="D82" s="1477"/>
      <c r="E82" s="310" t="s">
        <v>165</v>
      </c>
      <c r="F82" s="1457"/>
      <c r="G82" s="1441"/>
      <c r="H82" s="1441"/>
      <c r="I82" s="1441"/>
      <c r="J82" s="1441"/>
      <c r="K82" s="238"/>
      <c r="L82" s="1459"/>
      <c r="M82" s="1462"/>
      <c r="N82" s="1402"/>
      <c r="O82" s="1402"/>
      <c r="P82" s="308" t="s">
        <v>5175</v>
      </c>
      <c r="Q82" s="346" t="s">
        <v>5176</v>
      </c>
      <c r="R82" s="310">
        <v>0.6</v>
      </c>
      <c r="S82" s="311">
        <v>44316</v>
      </c>
      <c r="T82" s="311">
        <v>44407</v>
      </c>
      <c r="U82" s="1408"/>
      <c r="V82" s="1408"/>
      <c r="W82" s="1408"/>
      <c r="X82" s="1408"/>
      <c r="Y82" s="244"/>
      <c r="Z82" s="429">
        <v>0</v>
      </c>
      <c r="AA82" s="458" t="s">
        <v>4758</v>
      </c>
      <c r="AB82" s="667">
        <v>0.8</v>
      </c>
      <c r="AC82" s="458" t="s">
        <v>5177</v>
      </c>
      <c r="AD82" s="429">
        <v>1</v>
      </c>
      <c r="AE82" s="285" t="s">
        <v>5178</v>
      </c>
      <c r="AF82" s="675">
        <v>1</v>
      </c>
      <c r="AG82" s="276" t="s">
        <v>5083</v>
      </c>
      <c r="AH82" s="1362"/>
      <c r="AI82" s="1165"/>
      <c r="AJ82" s="1165"/>
      <c r="AK82" s="347" t="s">
        <v>5179</v>
      </c>
      <c r="AL82" s="1255"/>
      <c r="AM82" s="1363"/>
      <c r="AN82" s="1255"/>
      <c r="AP82" s="1163"/>
      <c r="AQ82" s="1163"/>
      <c r="AR82" s="1163"/>
      <c r="AS82" s="1168"/>
      <c r="AT82" s="1172"/>
      <c r="AU82" s="1164"/>
      <c r="AV82" s="1164"/>
      <c r="AW82" s="1164"/>
      <c r="AX82" s="1168"/>
      <c r="AY82" s="1172"/>
      <c r="AZ82" s="1165"/>
      <c r="BA82" s="1165"/>
      <c r="BB82" s="1165"/>
      <c r="BC82" s="1165"/>
      <c r="BE82" s="1646"/>
      <c r="BF82" s="689" t="s">
        <v>5180</v>
      </c>
      <c r="BG82" s="1659"/>
    </row>
    <row r="83" spans="2:59" ht="105">
      <c r="B83" s="1369"/>
      <c r="C83" s="1518"/>
      <c r="D83" s="1477"/>
      <c r="E83" s="310" t="s">
        <v>165</v>
      </c>
      <c r="F83" s="1457"/>
      <c r="G83" s="1469"/>
      <c r="H83" s="1469"/>
      <c r="I83" s="1469"/>
      <c r="J83" s="1469"/>
      <c r="K83" s="238"/>
      <c r="L83" s="1459"/>
      <c r="M83" s="1471"/>
      <c r="N83" s="1403"/>
      <c r="O83" s="1403"/>
      <c r="P83" s="308" t="s">
        <v>5181</v>
      </c>
      <c r="Q83" s="346" t="s">
        <v>5182</v>
      </c>
      <c r="R83" s="310">
        <v>0.2</v>
      </c>
      <c r="S83" s="311">
        <v>44410</v>
      </c>
      <c r="T83" s="311">
        <v>44435</v>
      </c>
      <c r="U83" s="1409"/>
      <c r="V83" s="1409"/>
      <c r="W83" s="1409"/>
      <c r="X83" s="1409"/>
      <c r="Y83" s="244"/>
      <c r="Z83" s="429">
        <v>0</v>
      </c>
      <c r="AA83" s="458" t="s">
        <v>4758</v>
      </c>
      <c r="AB83" s="667">
        <v>0</v>
      </c>
      <c r="AC83" s="458" t="s">
        <v>458</v>
      </c>
      <c r="AD83" s="429">
        <v>1</v>
      </c>
      <c r="AE83" s="285" t="s">
        <v>5183</v>
      </c>
      <c r="AF83" s="675">
        <v>1</v>
      </c>
      <c r="AG83" s="276" t="s">
        <v>5083</v>
      </c>
      <c r="AH83" s="1294"/>
      <c r="AI83" s="1165"/>
      <c r="AJ83" s="1165"/>
      <c r="AK83" s="347" t="s">
        <v>5184</v>
      </c>
      <c r="AL83" s="1252"/>
      <c r="AM83" s="1290"/>
      <c r="AN83" s="1252"/>
      <c r="AP83" s="1163"/>
      <c r="AQ83" s="1163"/>
      <c r="AR83" s="1163"/>
      <c r="AS83" s="1169"/>
      <c r="AT83" s="1172"/>
      <c r="AU83" s="1164"/>
      <c r="AV83" s="1164"/>
      <c r="AW83" s="1164"/>
      <c r="AX83" s="1169"/>
      <c r="AY83" s="1172"/>
      <c r="AZ83" s="1165"/>
      <c r="BA83" s="1165"/>
      <c r="BB83" s="1165"/>
      <c r="BC83" s="1165"/>
      <c r="BE83" s="1647"/>
      <c r="BF83" s="689" t="s">
        <v>5185</v>
      </c>
      <c r="BG83" s="1660"/>
    </row>
    <row r="84" spans="2:59" ht="105">
      <c r="B84" s="1369"/>
      <c r="C84" s="1323" t="s">
        <v>3682</v>
      </c>
      <c r="D84" s="1446" t="s">
        <v>5186</v>
      </c>
      <c r="E84" s="324" t="s">
        <v>165</v>
      </c>
      <c r="F84" s="1450" t="s">
        <v>3684</v>
      </c>
      <c r="G84" s="1534" t="s">
        <v>61</v>
      </c>
      <c r="H84" s="1534" t="s">
        <v>61</v>
      </c>
      <c r="I84" s="1534" t="s">
        <v>761</v>
      </c>
      <c r="J84" s="1534" t="s">
        <v>63</v>
      </c>
      <c r="K84" s="238"/>
      <c r="L84" s="1485" t="s">
        <v>5187</v>
      </c>
      <c r="M84" s="1539" t="s">
        <v>416</v>
      </c>
      <c r="N84" s="1302">
        <f>MIN(S84:S86)</f>
        <v>44378</v>
      </c>
      <c r="O84" s="1302">
        <f t="shared" ref="O84" si="3">MAX(T84:T86)</f>
        <v>44530</v>
      </c>
      <c r="P84" s="232" t="s">
        <v>5188</v>
      </c>
      <c r="Q84" s="344" t="s">
        <v>5189</v>
      </c>
      <c r="R84" s="324">
        <v>0.2</v>
      </c>
      <c r="S84" s="325">
        <v>44378</v>
      </c>
      <c r="T84" s="325">
        <v>44498</v>
      </c>
      <c r="U84" s="1512">
        <v>0</v>
      </c>
      <c r="V84" s="1512">
        <v>0</v>
      </c>
      <c r="W84" s="1512">
        <v>0.64</v>
      </c>
      <c r="X84" s="1512">
        <v>1</v>
      </c>
      <c r="Y84" s="244"/>
      <c r="Z84" s="429">
        <v>0</v>
      </c>
      <c r="AA84" s="263" t="s">
        <v>4758</v>
      </c>
      <c r="AB84" s="667">
        <v>0</v>
      </c>
      <c r="AC84" s="263" t="s">
        <v>458</v>
      </c>
      <c r="AD84" s="429">
        <v>1</v>
      </c>
      <c r="AE84" s="289" t="s">
        <v>5190</v>
      </c>
      <c r="AF84" s="675">
        <v>1</v>
      </c>
      <c r="AG84" s="265" t="s">
        <v>5191</v>
      </c>
      <c r="AH84" s="1293">
        <f>SUMPRODUCT(R84:R86,AF84:AF86)</f>
        <v>1</v>
      </c>
      <c r="AI84" s="1182" t="s">
        <v>61</v>
      </c>
      <c r="AJ84" s="1182" t="s">
        <v>458</v>
      </c>
      <c r="AK84" s="1182" t="s">
        <v>5192</v>
      </c>
      <c r="AL84" s="1182" t="s">
        <v>5193</v>
      </c>
      <c r="AM84" s="1289" t="str">
        <f>IF(AH84&lt;1%,"Sin iniciar",IF(AH84=100%,"Terminado","En gestión"))</f>
        <v>Terminado</v>
      </c>
      <c r="AN84" s="1182" t="s">
        <v>4523</v>
      </c>
      <c r="AP84" s="1180">
        <v>30124126.480969697</v>
      </c>
      <c r="AQ84" s="1180">
        <v>0</v>
      </c>
      <c r="AR84" s="1180">
        <v>30124126.480969697</v>
      </c>
      <c r="AS84" s="1177">
        <f>AR84/AP84</f>
        <v>1</v>
      </c>
      <c r="AT84" s="1172"/>
      <c r="AU84" s="1181">
        <v>60400780.833333299</v>
      </c>
      <c r="AV84" s="1181">
        <v>0</v>
      </c>
      <c r="AW84" s="1181">
        <v>60400780.833333299</v>
      </c>
      <c r="AX84" s="1177">
        <f>AW84/AU84</f>
        <v>1</v>
      </c>
      <c r="AY84" s="1172"/>
      <c r="AZ84" s="1182" t="s">
        <v>5086</v>
      </c>
      <c r="BA84" s="1182" t="s">
        <v>3766</v>
      </c>
      <c r="BB84" s="1182" t="s">
        <v>3767</v>
      </c>
      <c r="BC84" s="1182" t="s">
        <v>3768</v>
      </c>
      <c r="BE84" s="1646" t="s">
        <v>5118</v>
      </c>
      <c r="BF84" s="689" t="s">
        <v>5194</v>
      </c>
      <c r="BG84" s="1659" t="s">
        <v>5195</v>
      </c>
    </row>
    <row r="85" spans="2:59" ht="105">
      <c r="B85" s="1369"/>
      <c r="C85" s="1533"/>
      <c r="D85" s="1446"/>
      <c r="E85" s="324" t="s">
        <v>165</v>
      </c>
      <c r="F85" s="1450"/>
      <c r="G85" s="1535"/>
      <c r="H85" s="1535"/>
      <c r="I85" s="1535"/>
      <c r="J85" s="1535"/>
      <c r="K85" s="238"/>
      <c r="L85" s="1485"/>
      <c r="M85" s="1540"/>
      <c r="N85" s="1351"/>
      <c r="O85" s="1351"/>
      <c r="P85" s="232" t="s">
        <v>5196</v>
      </c>
      <c r="Q85" s="344" t="s">
        <v>5197</v>
      </c>
      <c r="R85" s="324">
        <v>0.6</v>
      </c>
      <c r="S85" s="325">
        <v>44392</v>
      </c>
      <c r="T85" s="325">
        <v>44498</v>
      </c>
      <c r="U85" s="1355"/>
      <c r="V85" s="1355"/>
      <c r="W85" s="1355"/>
      <c r="X85" s="1355"/>
      <c r="Y85" s="244"/>
      <c r="Z85" s="429">
        <v>0</v>
      </c>
      <c r="AA85" s="263" t="s">
        <v>4758</v>
      </c>
      <c r="AB85" s="667">
        <v>0</v>
      </c>
      <c r="AC85" s="263" t="s">
        <v>458</v>
      </c>
      <c r="AD85" s="429">
        <v>1</v>
      </c>
      <c r="AE85" s="289" t="s">
        <v>5198</v>
      </c>
      <c r="AF85" s="675">
        <v>1</v>
      </c>
      <c r="AG85" s="265" t="s">
        <v>5199</v>
      </c>
      <c r="AH85" s="1362"/>
      <c r="AI85" s="1182"/>
      <c r="AJ85" s="1182"/>
      <c r="AK85" s="1182"/>
      <c r="AL85" s="1182"/>
      <c r="AM85" s="1363"/>
      <c r="AN85" s="1182"/>
      <c r="AP85" s="1180"/>
      <c r="AQ85" s="1180"/>
      <c r="AR85" s="1180"/>
      <c r="AS85" s="1178"/>
      <c r="AT85" s="1172"/>
      <c r="AU85" s="1181"/>
      <c r="AV85" s="1181"/>
      <c r="AW85" s="1181"/>
      <c r="AX85" s="1178"/>
      <c r="AY85" s="1172"/>
      <c r="AZ85" s="1182"/>
      <c r="BA85" s="1182"/>
      <c r="BB85" s="1182"/>
      <c r="BC85" s="1182"/>
      <c r="BE85" s="1646"/>
      <c r="BF85" s="689" t="s">
        <v>5200</v>
      </c>
      <c r="BG85" s="1659"/>
    </row>
    <row r="86" spans="2:59" ht="105">
      <c r="B86" s="1369"/>
      <c r="C86" s="1324"/>
      <c r="D86" s="1446"/>
      <c r="E86" s="324" t="s">
        <v>165</v>
      </c>
      <c r="F86" s="1450"/>
      <c r="G86" s="1448"/>
      <c r="H86" s="1448"/>
      <c r="I86" s="1448"/>
      <c r="J86" s="1448"/>
      <c r="K86" s="238"/>
      <c r="L86" s="1485"/>
      <c r="M86" s="1487"/>
      <c r="N86" s="1303"/>
      <c r="O86" s="1303"/>
      <c r="P86" s="232" t="s">
        <v>5201</v>
      </c>
      <c r="Q86" s="344" t="s">
        <v>5202</v>
      </c>
      <c r="R86" s="324">
        <v>0.2</v>
      </c>
      <c r="S86" s="325">
        <v>44508</v>
      </c>
      <c r="T86" s="325">
        <v>44530</v>
      </c>
      <c r="U86" s="1481"/>
      <c r="V86" s="1481"/>
      <c r="W86" s="1481"/>
      <c r="X86" s="1481"/>
      <c r="Y86" s="244"/>
      <c r="Z86" s="429">
        <v>0</v>
      </c>
      <c r="AA86" s="263" t="s">
        <v>4758</v>
      </c>
      <c r="AB86" s="667">
        <v>0</v>
      </c>
      <c r="AC86" s="263" t="s">
        <v>458</v>
      </c>
      <c r="AD86" s="429">
        <v>0</v>
      </c>
      <c r="AE86" s="289" t="s">
        <v>5203</v>
      </c>
      <c r="AF86" s="675">
        <v>1</v>
      </c>
      <c r="AG86" s="265" t="s">
        <v>5204</v>
      </c>
      <c r="AH86" s="1294"/>
      <c r="AI86" s="1182"/>
      <c r="AJ86" s="1182"/>
      <c r="AK86" s="1182"/>
      <c r="AL86" s="1182"/>
      <c r="AM86" s="1290"/>
      <c r="AN86" s="1182"/>
      <c r="AP86" s="1180"/>
      <c r="AQ86" s="1180"/>
      <c r="AR86" s="1180"/>
      <c r="AS86" s="1179"/>
      <c r="AT86" s="1172"/>
      <c r="AU86" s="1181"/>
      <c r="AV86" s="1181"/>
      <c r="AW86" s="1181"/>
      <c r="AX86" s="1179"/>
      <c r="AY86" s="1172"/>
      <c r="AZ86" s="1182"/>
      <c r="BA86" s="1182"/>
      <c r="BB86" s="1182"/>
      <c r="BC86" s="1182"/>
      <c r="BE86" s="1647"/>
      <c r="BF86" s="689" t="s">
        <v>5205</v>
      </c>
      <c r="BG86" s="1660"/>
    </row>
    <row r="87" spans="2:59" ht="131.25">
      <c r="B87" s="1369"/>
      <c r="C87" s="1497" t="s">
        <v>3682</v>
      </c>
      <c r="D87" s="1477" t="s">
        <v>5206</v>
      </c>
      <c r="E87" s="310" t="s">
        <v>165</v>
      </c>
      <c r="F87" s="1457" t="s">
        <v>5126</v>
      </c>
      <c r="G87" s="1440" t="s">
        <v>61</v>
      </c>
      <c r="H87" s="1440" t="s">
        <v>61</v>
      </c>
      <c r="I87" s="1440" t="s">
        <v>761</v>
      </c>
      <c r="J87" s="1440" t="s">
        <v>139</v>
      </c>
      <c r="K87" s="238"/>
      <c r="L87" s="1459" t="s">
        <v>5207</v>
      </c>
      <c r="M87" s="1461" t="s">
        <v>416</v>
      </c>
      <c r="N87" s="1472">
        <f>MIN(S87:S89)</f>
        <v>44392</v>
      </c>
      <c r="O87" s="1472">
        <f t="shared" ref="O87" si="4">MAX(T87:T89)</f>
        <v>44553</v>
      </c>
      <c r="P87" s="308" t="s">
        <v>5208</v>
      </c>
      <c r="Q87" s="346" t="s">
        <v>5209</v>
      </c>
      <c r="R87" s="310">
        <v>0.2</v>
      </c>
      <c r="S87" s="311">
        <v>44392</v>
      </c>
      <c r="T87" s="311">
        <v>44418</v>
      </c>
      <c r="U87" s="1451">
        <v>0</v>
      </c>
      <c r="V87" s="1451">
        <v>0</v>
      </c>
      <c r="W87" s="1451">
        <v>0.46</v>
      </c>
      <c r="X87" s="1451">
        <v>1</v>
      </c>
      <c r="Y87" s="244"/>
      <c r="Z87" s="429">
        <v>0</v>
      </c>
      <c r="AA87" s="455" t="s">
        <v>4758</v>
      </c>
      <c r="AB87" s="667">
        <v>0</v>
      </c>
      <c r="AC87" s="455" t="s">
        <v>458</v>
      </c>
      <c r="AD87" s="429">
        <v>1</v>
      </c>
      <c r="AE87" s="312" t="s">
        <v>5210</v>
      </c>
      <c r="AF87" s="675">
        <v>1</v>
      </c>
      <c r="AG87" s="240" t="s">
        <v>5211</v>
      </c>
      <c r="AH87" s="1293">
        <f>SUMPRODUCT(R87:R89,AF87:AF89)</f>
        <v>1</v>
      </c>
      <c r="AI87" s="1165" t="s">
        <v>61</v>
      </c>
      <c r="AJ87" s="1165" t="s">
        <v>458</v>
      </c>
      <c r="AK87" s="1165" t="s">
        <v>5212</v>
      </c>
      <c r="AL87" s="1165" t="s">
        <v>5213</v>
      </c>
      <c r="AM87" s="1289" t="str">
        <f>IF(AH87&lt;1%,"Sin iniciar",IF(AH87=100%,"Terminado","En gestión"))</f>
        <v>Terminado</v>
      </c>
      <c r="AN87" s="1165" t="s">
        <v>4523</v>
      </c>
      <c r="AP87" s="1163">
        <v>94007552.320969686</v>
      </c>
      <c r="AQ87" s="1163">
        <v>0</v>
      </c>
      <c r="AR87" s="1163">
        <v>94007552.320969686</v>
      </c>
      <c r="AS87" s="1167">
        <f>AR87/AP87</f>
        <v>1</v>
      </c>
      <c r="AT87" s="1172"/>
      <c r="AU87" s="1164">
        <v>60400780.833333299</v>
      </c>
      <c r="AV87" s="1164">
        <v>0</v>
      </c>
      <c r="AW87" s="1164">
        <v>60400780.833333299</v>
      </c>
      <c r="AX87" s="1167">
        <f>AW87/AU87</f>
        <v>1</v>
      </c>
      <c r="AY87" s="1172"/>
      <c r="AZ87" s="1165" t="s">
        <v>5086</v>
      </c>
      <c r="BA87" s="1165" t="s">
        <v>3766</v>
      </c>
      <c r="BB87" s="1165" t="s">
        <v>3767</v>
      </c>
      <c r="BC87" s="1165" t="s">
        <v>3768</v>
      </c>
      <c r="BE87" s="1646" t="s">
        <v>5118</v>
      </c>
      <c r="BF87" s="689" t="s">
        <v>5214</v>
      </c>
      <c r="BG87" s="1659" t="s">
        <v>5215</v>
      </c>
    </row>
    <row r="88" spans="2:59" ht="105">
      <c r="B88" s="1369"/>
      <c r="C88" s="1522"/>
      <c r="D88" s="1477"/>
      <c r="E88" s="310" t="s">
        <v>165</v>
      </c>
      <c r="F88" s="1457"/>
      <c r="G88" s="1441"/>
      <c r="H88" s="1441"/>
      <c r="I88" s="1441"/>
      <c r="J88" s="1441"/>
      <c r="K88" s="238"/>
      <c r="L88" s="1459"/>
      <c r="M88" s="1462"/>
      <c r="N88" s="1402"/>
      <c r="O88" s="1402"/>
      <c r="P88" s="308" t="s">
        <v>5216</v>
      </c>
      <c r="Q88" s="346" t="s">
        <v>5217</v>
      </c>
      <c r="R88" s="310">
        <v>0.2</v>
      </c>
      <c r="S88" s="311">
        <v>44419</v>
      </c>
      <c r="T88" s="311">
        <v>44454</v>
      </c>
      <c r="U88" s="1408"/>
      <c r="V88" s="1408"/>
      <c r="W88" s="1408"/>
      <c r="X88" s="1408"/>
      <c r="Y88" s="244"/>
      <c r="Z88" s="429">
        <v>0</v>
      </c>
      <c r="AA88" s="455" t="s">
        <v>4758</v>
      </c>
      <c r="AB88" s="667">
        <v>0</v>
      </c>
      <c r="AC88" s="455" t="s">
        <v>458</v>
      </c>
      <c r="AD88" s="429">
        <v>1</v>
      </c>
      <c r="AE88" s="312" t="s">
        <v>5218</v>
      </c>
      <c r="AF88" s="675">
        <v>1</v>
      </c>
      <c r="AG88" s="240" t="s">
        <v>5211</v>
      </c>
      <c r="AH88" s="1362"/>
      <c r="AI88" s="1165"/>
      <c r="AJ88" s="1165"/>
      <c r="AK88" s="1165"/>
      <c r="AL88" s="1165"/>
      <c r="AM88" s="1363"/>
      <c r="AN88" s="1165"/>
      <c r="AP88" s="1163"/>
      <c r="AQ88" s="1163"/>
      <c r="AR88" s="1163"/>
      <c r="AS88" s="1168"/>
      <c r="AT88" s="1172"/>
      <c r="AU88" s="1164"/>
      <c r="AV88" s="1164"/>
      <c r="AW88" s="1164"/>
      <c r="AX88" s="1168"/>
      <c r="AY88" s="1172"/>
      <c r="AZ88" s="1165"/>
      <c r="BA88" s="1165"/>
      <c r="BB88" s="1165"/>
      <c r="BC88" s="1165"/>
      <c r="BE88" s="1646"/>
      <c r="BF88" s="689" t="s">
        <v>5219</v>
      </c>
      <c r="BG88" s="1659"/>
    </row>
    <row r="89" spans="2:59" ht="105">
      <c r="B89" s="1369"/>
      <c r="C89" s="1518"/>
      <c r="D89" s="1477"/>
      <c r="E89" s="310" t="s">
        <v>165</v>
      </c>
      <c r="F89" s="1457"/>
      <c r="G89" s="1469"/>
      <c r="H89" s="1469"/>
      <c r="I89" s="1469"/>
      <c r="J89" s="1469"/>
      <c r="K89" s="238"/>
      <c r="L89" s="1459"/>
      <c r="M89" s="1471"/>
      <c r="N89" s="1403"/>
      <c r="O89" s="1403"/>
      <c r="P89" s="308" t="s">
        <v>5220</v>
      </c>
      <c r="Q89" s="346" t="s">
        <v>5221</v>
      </c>
      <c r="R89" s="310">
        <v>0.6</v>
      </c>
      <c r="S89" s="311">
        <v>44455</v>
      </c>
      <c r="T89" s="311">
        <v>44553</v>
      </c>
      <c r="U89" s="1409"/>
      <c r="V89" s="1409"/>
      <c r="W89" s="1409"/>
      <c r="X89" s="1409"/>
      <c r="Y89" s="244"/>
      <c r="Z89" s="429">
        <v>0</v>
      </c>
      <c r="AA89" s="455" t="s">
        <v>4758</v>
      </c>
      <c r="AB89" s="667">
        <v>0</v>
      </c>
      <c r="AC89" s="455" t="s">
        <v>458</v>
      </c>
      <c r="AD89" s="429">
        <v>1</v>
      </c>
      <c r="AE89" s="312" t="s">
        <v>5222</v>
      </c>
      <c r="AF89" s="675">
        <v>1</v>
      </c>
      <c r="AG89" s="240" t="s">
        <v>5223</v>
      </c>
      <c r="AH89" s="1294"/>
      <c r="AI89" s="1165"/>
      <c r="AJ89" s="1165"/>
      <c r="AK89" s="1165"/>
      <c r="AL89" s="1165"/>
      <c r="AM89" s="1290"/>
      <c r="AN89" s="1165"/>
      <c r="AP89" s="1163"/>
      <c r="AQ89" s="1163"/>
      <c r="AR89" s="1163"/>
      <c r="AS89" s="1169"/>
      <c r="AT89" s="1172"/>
      <c r="AU89" s="1164"/>
      <c r="AV89" s="1164"/>
      <c r="AW89" s="1164"/>
      <c r="AX89" s="1169"/>
      <c r="AY89" s="1172"/>
      <c r="AZ89" s="1165"/>
      <c r="BA89" s="1165"/>
      <c r="BB89" s="1165"/>
      <c r="BC89" s="1165"/>
      <c r="BE89" s="1647"/>
      <c r="BF89" s="689" t="s">
        <v>5224</v>
      </c>
      <c r="BG89" s="1660"/>
    </row>
    <row r="90" spans="2:59" ht="78.75">
      <c r="B90" s="1369"/>
      <c r="C90" s="1323" t="s">
        <v>3682</v>
      </c>
      <c r="D90" s="1446" t="s">
        <v>5225</v>
      </c>
      <c r="E90" s="324" t="s">
        <v>165</v>
      </c>
      <c r="F90" s="1450" t="s">
        <v>3684</v>
      </c>
      <c r="G90" s="1534" t="s">
        <v>61</v>
      </c>
      <c r="H90" s="1534" t="s">
        <v>61</v>
      </c>
      <c r="I90" s="1534" t="s">
        <v>761</v>
      </c>
      <c r="J90" s="1534" t="s">
        <v>63</v>
      </c>
      <c r="K90" s="238"/>
      <c r="L90" s="1485" t="s">
        <v>5226</v>
      </c>
      <c r="M90" s="1539" t="s">
        <v>416</v>
      </c>
      <c r="N90" s="1302">
        <f>MIN(S90:S92)</f>
        <v>43906</v>
      </c>
      <c r="O90" s="1302">
        <f t="shared" ref="O90" si="5">MAX(T90:T92)</f>
        <v>44281</v>
      </c>
      <c r="P90" s="232" t="s">
        <v>5227</v>
      </c>
      <c r="Q90" s="344" t="s">
        <v>5228</v>
      </c>
      <c r="R90" s="324">
        <v>0.4</v>
      </c>
      <c r="S90" s="325">
        <v>44200</v>
      </c>
      <c r="T90" s="325">
        <v>44225</v>
      </c>
      <c r="U90" s="1512">
        <v>1</v>
      </c>
      <c r="V90" s="1512">
        <v>1</v>
      </c>
      <c r="W90" s="1512">
        <v>1</v>
      </c>
      <c r="X90" s="1512">
        <v>1</v>
      </c>
      <c r="Y90" s="244"/>
      <c r="Z90" s="429">
        <v>1</v>
      </c>
      <c r="AA90" s="263" t="s">
        <v>5229</v>
      </c>
      <c r="AB90" s="667">
        <v>1</v>
      </c>
      <c r="AC90" s="263" t="s">
        <v>2691</v>
      </c>
      <c r="AD90" s="429">
        <v>1</v>
      </c>
      <c r="AE90" s="289" t="s">
        <v>2691</v>
      </c>
      <c r="AF90" s="675">
        <v>1</v>
      </c>
      <c r="AG90" s="265" t="s">
        <v>5230</v>
      </c>
      <c r="AH90" s="1293">
        <f>SUMPRODUCT(R90:R92,AF90:AF92)</f>
        <v>1</v>
      </c>
      <c r="AI90" s="1182" t="s">
        <v>5231</v>
      </c>
      <c r="AJ90" s="1182" t="s">
        <v>2693</v>
      </c>
      <c r="AK90" s="1182" t="s">
        <v>61</v>
      </c>
      <c r="AL90" s="1182" t="s">
        <v>61</v>
      </c>
      <c r="AM90" s="1289" t="str">
        <f>IF(AH90&lt;1%,"Sin iniciar",IF(AH90=100%,"Terminado","En gestión"))</f>
        <v>Terminado</v>
      </c>
      <c r="AN90" s="1182" t="s">
        <v>4523</v>
      </c>
      <c r="AP90" s="1180">
        <v>73886124.676969677</v>
      </c>
      <c r="AQ90" s="1180">
        <v>0</v>
      </c>
      <c r="AR90" s="1180">
        <v>73886124.676969677</v>
      </c>
      <c r="AS90" s="1177">
        <f>AR90/AP90</f>
        <v>1</v>
      </c>
      <c r="AT90" s="1172"/>
      <c r="AU90" s="1181">
        <v>57766666.666666701</v>
      </c>
      <c r="AV90" s="1181">
        <v>0</v>
      </c>
      <c r="AW90" s="1181">
        <v>57766666.666666701</v>
      </c>
      <c r="AX90" s="1177">
        <f>AW90/AU90</f>
        <v>1</v>
      </c>
      <c r="AY90" s="1172"/>
      <c r="AZ90" s="1182" t="s">
        <v>5086</v>
      </c>
      <c r="BA90" s="1182" t="s">
        <v>3788</v>
      </c>
      <c r="BB90" s="1182" t="s">
        <v>3789</v>
      </c>
      <c r="BC90" s="1182" t="s">
        <v>3790</v>
      </c>
      <c r="BE90" s="1646" t="s">
        <v>5118</v>
      </c>
      <c r="BF90" s="689" t="s">
        <v>5088</v>
      </c>
      <c r="BG90" s="1659" t="s">
        <v>5088</v>
      </c>
    </row>
    <row r="91" spans="2:59" ht="78.75">
      <c r="B91" s="1369"/>
      <c r="C91" s="1533"/>
      <c r="D91" s="1446"/>
      <c r="E91" s="324" t="s">
        <v>165</v>
      </c>
      <c r="F91" s="1450"/>
      <c r="G91" s="1535"/>
      <c r="H91" s="1535"/>
      <c r="I91" s="1535"/>
      <c r="J91" s="1535"/>
      <c r="K91" s="238"/>
      <c r="L91" s="1485"/>
      <c r="M91" s="1540"/>
      <c r="N91" s="1351"/>
      <c r="O91" s="1351"/>
      <c r="P91" s="232" t="s">
        <v>5232</v>
      </c>
      <c r="Q91" s="344" t="s">
        <v>5233</v>
      </c>
      <c r="R91" s="324">
        <v>0.3</v>
      </c>
      <c r="S91" s="325">
        <v>44228</v>
      </c>
      <c r="T91" s="325">
        <v>44270</v>
      </c>
      <c r="U91" s="1355"/>
      <c r="V91" s="1355"/>
      <c r="W91" s="1355"/>
      <c r="X91" s="1355"/>
      <c r="Y91" s="244"/>
      <c r="Z91" s="429">
        <v>1</v>
      </c>
      <c r="AA91" s="263" t="s">
        <v>5234</v>
      </c>
      <c r="AB91" s="667">
        <v>1</v>
      </c>
      <c r="AC91" s="263" t="s">
        <v>2691</v>
      </c>
      <c r="AD91" s="429">
        <v>1</v>
      </c>
      <c r="AE91" s="289" t="s">
        <v>2691</v>
      </c>
      <c r="AF91" s="675">
        <v>1</v>
      </c>
      <c r="AG91" s="265" t="s">
        <v>5230</v>
      </c>
      <c r="AH91" s="1362"/>
      <c r="AI91" s="1182"/>
      <c r="AJ91" s="1542"/>
      <c r="AK91" s="1182"/>
      <c r="AL91" s="1182"/>
      <c r="AM91" s="1363"/>
      <c r="AN91" s="1182"/>
      <c r="AP91" s="1180"/>
      <c r="AQ91" s="1180"/>
      <c r="AR91" s="1180"/>
      <c r="AS91" s="1178"/>
      <c r="AT91" s="1172"/>
      <c r="AU91" s="1181"/>
      <c r="AV91" s="1181"/>
      <c r="AW91" s="1181"/>
      <c r="AX91" s="1178"/>
      <c r="AY91" s="1172"/>
      <c r="AZ91" s="1182"/>
      <c r="BA91" s="1182"/>
      <c r="BB91" s="1182"/>
      <c r="BC91" s="1182"/>
      <c r="BE91" s="1646"/>
      <c r="BF91" s="689" t="s">
        <v>5088</v>
      </c>
      <c r="BG91" s="1659"/>
    </row>
    <row r="92" spans="2:59" ht="78.75">
      <c r="B92" s="1369"/>
      <c r="C92" s="1324"/>
      <c r="D92" s="1446"/>
      <c r="E92" s="324" t="s">
        <v>165</v>
      </c>
      <c r="F92" s="1450"/>
      <c r="G92" s="1448"/>
      <c r="H92" s="1448"/>
      <c r="I92" s="1448"/>
      <c r="J92" s="1448"/>
      <c r="K92" s="238"/>
      <c r="L92" s="1485"/>
      <c r="M92" s="1487"/>
      <c r="N92" s="1303"/>
      <c r="O92" s="1303"/>
      <c r="P92" s="232" t="s">
        <v>5235</v>
      </c>
      <c r="Q92" s="344" t="s">
        <v>5154</v>
      </c>
      <c r="R92" s="324">
        <v>0.3</v>
      </c>
      <c r="S92" s="325">
        <v>43906</v>
      </c>
      <c r="T92" s="325">
        <v>44281</v>
      </c>
      <c r="U92" s="1481"/>
      <c r="V92" s="1481"/>
      <c r="W92" s="1481"/>
      <c r="X92" s="1481"/>
      <c r="Y92" s="244"/>
      <c r="Z92" s="429">
        <v>1</v>
      </c>
      <c r="AA92" s="263" t="s">
        <v>5236</v>
      </c>
      <c r="AB92" s="667">
        <v>1</v>
      </c>
      <c r="AC92" s="263" t="s">
        <v>2691</v>
      </c>
      <c r="AD92" s="429">
        <v>1</v>
      </c>
      <c r="AE92" s="289" t="s">
        <v>2691</v>
      </c>
      <c r="AF92" s="675">
        <v>1</v>
      </c>
      <c r="AG92" s="265" t="s">
        <v>5230</v>
      </c>
      <c r="AH92" s="1294"/>
      <c r="AI92" s="1182"/>
      <c r="AJ92" s="1542"/>
      <c r="AK92" s="1182"/>
      <c r="AL92" s="1182"/>
      <c r="AM92" s="1290"/>
      <c r="AN92" s="1182"/>
      <c r="AP92" s="1180"/>
      <c r="AQ92" s="1180"/>
      <c r="AR92" s="1180"/>
      <c r="AS92" s="1179"/>
      <c r="AT92" s="1172"/>
      <c r="AU92" s="1181"/>
      <c r="AV92" s="1181"/>
      <c r="AW92" s="1181"/>
      <c r="AX92" s="1179"/>
      <c r="AY92" s="1172"/>
      <c r="AZ92" s="1182"/>
      <c r="BA92" s="1182"/>
      <c r="BB92" s="1182"/>
      <c r="BC92" s="1182"/>
      <c r="BE92" s="1647"/>
      <c r="BF92" s="689" t="s">
        <v>5088</v>
      </c>
      <c r="BG92" s="1660"/>
    </row>
    <row r="93" spans="2:59" ht="78.75">
      <c r="B93" s="1369"/>
      <c r="C93" s="1497" t="s">
        <v>3682</v>
      </c>
      <c r="D93" s="1477" t="s">
        <v>5237</v>
      </c>
      <c r="E93" s="310" t="s">
        <v>165</v>
      </c>
      <c r="F93" s="1457" t="s">
        <v>3684</v>
      </c>
      <c r="G93" s="1440" t="s">
        <v>61</v>
      </c>
      <c r="H93" s="1440" t="s">
        <v>61</v>
      </c>
      <c r="I93" s="1440" t="s">
        <v>761</v>
      </c>
      <c r="J93" s="1440" t="s">
        <v>63</v>
      </c>
      <c r="K93" s="238"/>
      <c r="L93" s="1459" t="s">
        <v>5238</v>
      </c>
      <c r="M93" s="1461" t="s">
        <v>416</v>
      </c>
      <c r="N93" s="1472">
        <f>MIN(S93:S95)</f>
        <v>44287</v>
      </c>
      <c r="O93" s="1472">
        <f t="shared" ref="O93" si="6">MAX(T93:T95)</f>
        <v>44377</v>
      </c>
      <c r="P93" s="308" t="s">
        <v>5239</v>
      </c>
      <c r="Q93" s="346" t="s">
        <v>5240</v>
      </c>
      <c r="R93" s="310">
        <v>0.4</v>
      </c>
      <c r="S93" s="311">
        <v>44287</v>
      </c>
      <c r="T93" s="311">
        <v>44316</v>
      </c>
      <c r="U93" s="1451">
        <v>0</v>
      </c>
      <c r="V93" s="1451">
        <v>1</v>
      </c>
      <c r="W93" s="1451">
        <v>1</v>
      </c>
      <c r="X93" s="1451">
        <v>1</v>
      </c>
      <c r="Y93" s="244"/>
      <c r="Z93" s="429">
        <v>0</v>
      </c>
      <c r="AA93" s="455" t="s">
        <v>4758</v>
      </c>
      <c r="AB93" s="667">
        <v>1</v>
      </c>
      <c r="AC93" s="455" t="s">
        <v>5241</v>
      </c>
      <c r="AD93" s="429">
        <v>1</v>
      </c>
      <c r="AE93" s="312" t="s">
        <v>4642</v>
      </c>
      <c r="AF93" s="675">
        <v>1</v>
      </c>
      <c r="AG93" s="240" t="s">
        <v>5242</v>
      </c>
      <c r="AH93" s="1293">
        <f>SUMPRODUCT(R93:R95,AF93:AF95)</f>
        <v>1</v>
      </c>
      <c r="AI93" s="1165" t="s">
        <v>61</v>
      </c>
      <c r="AJ93" s="1543" t="s">
        <v>5243</v>
      </c>
      <c r="AK93" s="1165" t="s">
        <v>61</v>
      </c>
      <c r="AL93" s="1165" t="s">
        <v>61</v>
      </c>
      <c r="AM93" s="1289" t="str">
        <f>IF(AH93&lt;1%,"Sin iniciar",IF(AH93=100%,"Terminado","En gestión"))</f>
        <v>Terminado</v>
      </c>
      <c r="AN93" s="1165" t="s">
        <v>4523</v>
      </c>
      <c r="AP93" s="1163">
        <v>73997979.652969688</v>
      </c>
      <c r="AQ93" s="1163">
        <v>0</v>
      </c>
      <c r="AR93" s="1163">
        <v>73997979.652969688</v>
      </c>
      <c r="AS93" s="1167">
        <f>AR93/AP93</f>
        <v>1</v>
      </c>
      <c r="AT93" s="1172"/>
      <c r="AU93" s="1164">
        <v>57766666.666666701</v>
      </c>
      <c r="AV93" s="1164">
        <v>0</v>
      </c>
      <c r="AW93" s="1164">
        <v>57766666.666666701</v>
      </c>
      <c r="AX93" s="1167">
        <f>AW93/AU93</f>
        <v>1</v>
      </c>
      <c r="AY93" s="1172"/>
      <c r="AZ93" s="1165" t="s">
        <v>5086</v>
      </c>
      <c r="BA93" s="1165" t="s">
        <v>3788</v>
      </c>
      <c r="BB93" s="1165" t="s">
        <v>3789</v>
      </c>
      <c r="BC93" s="1165" t="s">
        <v>3790</v>
      </c>
      <c r="BE93" s="1646" t="s">
        <v>5118</v>
      </c>
      <c r="BF93" s="689" t="s">
        <v>5088</v>
      </c>
      <c r="BG93" s="1659" t="s">
        <v>5088</v>
      </c>
    </row>
    <row r="94" spans="2:59" ht="78.75">
      <c r="B94" s="1369"/>
      <c r="C94" s="1522"/>
      <c r="D94" s="1477"/>
      <c r="E94" s="310" t="s">
        <v>165</v>
      </c>
      <c r="F94" s="1457"/>
      <c r="G94" s="1441"/>
      <c r="H94" s="1441"/>
      <c r="I94" s="1441"/>
      <c r="J94" s="1441"/>
      <c r="K94" s="238"/>
      <c r="L94" s="1459"/>
      <c r="M94" s="1462"/>
      <c r="N94" s="1402"/>
      <c r="O94" s="1402"/>
      <c r="P94" s="308" t="s">
        <v>5244</v>
      </c>
      <c r="Q94" s="346" t="s">
        <v>5245</v>
      </c>
      <c r="R94" s="310">
        <v>0.3</v>
      </c>
      <c r="S94" s="311">
        <v>44319</v>
      </c>
      <c r="T94" s="311">
        <v>44362</v>
      </c>
      <c r="U94" s="1408"/>
      <c r="V94" s="1408"/>
      <c r="W94" s="1408"/>
      <c r="X94" s="1408"/>
      <c r="Y94" s="244"/>
      <c r="Z94" s="429">
        <v>0</v>
      </c>
      <c r="AA94" s="455" t="s">
        <v>4758</v>
      </c>
      <c r="AB94" s="667">
        <v>1</v>
      </c>
      <c r="AC94" s="455" t="s">
        <v>5246</v>
      </c>
      <c r="AD94" s="429">
        <v>1</v>
      </c>
      <c r="AE94" s="312" t="s">
        <v>4642</v>
      </c>
      <c r="AF94" s="675">
        <v>1</v>
      </c>
      <c r="AG94" s="240" t="s">
        <v>5242</v>
      </c>
      <c r="AH94" s="1362"/>
      <c r="AI94" s="1165"/>
      <c r="AJ94" s="1543"/>
      <c r="AK94" s="1165"/>
      <c r="AL94" s="1165"/>
      <c r="AM94" s="1363"/>
      <c r="AN94" s="1165"/>
      <c r="AP94" s="1163"/>
      <c r="AQ94" s="1163"/>
      <c r="AR94" s="1163"/>
      <c r="AS94" s="1168"/>
      <c r="AT94" s="1172"/>
      <c r="AU94" s="1164"/>
      <c r="AV94" s="1164"/>
      <c r="AW94" s="1164"/>
      <c r="AX94" s="1168"/>
      <c r="AY94" s="1172"/>
      <c r="AZ94" s="1165"/>
      <c r="BA94" s="1165"/>
      <c r="BB94" s="1165"/>
      <c r="BC94" s="1165"/>
      <c r="BE94" s="1646"/>
      <c r="BF94" s="689" t="s">
        <v>5088</v>
      </c>
      <c r="BG94" s="1659"/>
    </row>
    <row r="95" spans="2:59" ht="78.75">
      <c r="B95" s="1369"/>
      <c r="C95" s="1518"/>
      <c r="D95" s="1477"/>
      <c r="E95" s="310" t="s">
        <v>165</v>
      </c>
      <c r="F95" s="1457"/>
      <c r="G95" s="1469"/>
      <c r="H95" s="1469"/>
      <c r="I95" s="1469"/>
      <c r="J95" s="1469"/>
      <c r="K95" s="238"/>
      <c r="L95" s="1459"/>
      <c r="M95" s="1471"/>
      <c r="N95" s="1403"/>
      <c r="O95" s="1403"/>
      <c r="P95" s="308" t="s">
        <v>5247</v>
      </c>
      <c r="Q95" s="346" t="s">
        <v>5248</v>
      </c>
      <c r="R95" s="310">
        <v>0.3</v>
      </c>
      <c r="S95" s="311">
        <v>44363</v>
      </c>
      <c r="T95" s="311">
        <v>44377</v>
      </c>
      <c r="U95" s="1409"/>
      <c r="V95" s="1409"/>
      <c r="W95" s="1409"/>
      <c r="X95" s="1409"/>
      <c r="Y95" s="244"/>
      <c r="Z95" s="429">
        <v>0</v>
      </c>
      <c r="AA95" s="455" t="s">
        <v>4758</v>
      </c>
      <c r="AB95" s="667">
        <v>1</v>
      </c>
      <c r="AC95" s="455" t="s">
        <v>5249</v>
      </c>
      <c r="AD95" s="429">
        <v>1</v>
      </c>
      <c r="AE95" s="312" t="s">
        <v>4642</v>
      </c>
      <c r="AF95" s="675">
        <v>1</v>
      </c>
      <c r="AG95" s="240" t="s">
        <v>5242</v>
      </c>
      <c r="AH95" s="1294"/>
      <c r="AI95" s="1165"/>
      <c r="AJ95" s="1543"/>
      <c r="AK95" s="1165"/>
      <c r="AL95" s="1165"/>
      <c r="AM95" s="1290"/>
      <c r="AN95" s="1165"/>
      <c r="AP95" s="1163"/>
      <c r="AQ95" s="1163"/>
      <c r="AR95" s="1163"/>
      <c r="AS95" s="1169"/>
      <c r="AT95" s="1172"/>
      <c r="AU95" s="1164"/>
      <c r="AV95" s="1164"/>
      <c r="AW95" s="1164"/>
      <c r="AX95" s="1169"/>
      <c r="AY95" s="1172"/>
      <c r="AZ95" s="1165"/>
      <c r="BA95" s="1165"/>
      <c r="BB95" s="1165"/>
      <c r="BC95" s="1165"/>
      <c r="BE95" s="1647"/>
      <c r="BF95" s="689" t="s">
        <v>5088</v>
      </c>
      <c r="BG95" s="1660"/>
    </row>
    <row r="96" spans="2:59" ht="105">
      <c r="B96" s="1369"/>
      <c r="C96" s="1323" t="s">
        <v>3682</v>
      </c>
      <c r="D96" s="1446" t="s">
        <v>5250</v>
      </c>
      <c r="E96" s="324" t="s">
        <v>2352</v>
      </c>
      <c r="F96" s="1450" t="s">
        <v>5251</v>
      </c>
      <c r="G96" s="1534" t="s">
        <v>61</v>
      </c>
      <c r="H96" s="1534" t="s">
        <v>61</v>
      </c>
      <c r="I96" s="1534" t="s">
        <v>761</v>
      </c>
      <c r="J96" s="1534" t="s">
        <v>63</v>
      </c>
      <c r="K96" s="238"/>
      <c r="L96" s="1485" t="s">
        <v>5252</v>
      </c>
      <c r="M96" s="1539" t="s">
        <v>416</v>
      </c>
      <c r="N96" s="1302">
        <f>MIN(S96:S99)</f>
        <v>44242</v>
      </c>
      <c r="O96" s="1302">
        <f>MAX(T96:T99)</f>
        <v>44547</v>
      </c>
      <c r="P96" s="232" t="s">
        <v>5253</v>
      </c>
      <c r="Q96" s="344" t="s">
        <v>5254</v>
      </c>
      <c r="R96" s="324">
        <v>0.2</v>
      </c>
      <c r="S96" s="325">
        <v>44242</v>
      </c>
      <c r="T96" s="325">
        <v>44438</v>
      </c>
      <c r="U96" s="1512">
        <v>0.13</v>
      </c>
      <c r="V96" s="1512">
        <v>0.45000000000000007</v>
      </c>
      <c r="W96" s="1512">
        <v>0.73</v>
      </c>
      <c r="X96" s="1512">
        <v>1</v>
      </c>
      <c r="Y96" s="244"/>
      <c r="Z96" s="429">
        <v>0.2</v>
      </c>
      <c r="AA96" s="263" t="s">
        <v>5255</v>
      </c>
      <c r="AB96" s="667">
        <v>0.7</v>
      </c>
      <c r="AC96" s="263" t="s">
        <v>5256</v>
      </c>
      <c r="AD96" s="429">
        <v>1</v>
      </c>
      <c r="AE96" s="289" t="s">
        <v>5257</v>
      </c>
      <c r="AF96" s="675">
        <v>1</v>
      </c>
      <c r="AG96" s="265" t="s">
        <v>5083</v>
      </c>
      <c r="AH96" s="1293">
        <f>SUMPRODUCT(R96:R99,AF96:AF99)</f>
        <v>1</v>
      </c>
      <c r="AI96" s="1182" t="s">
        <v>5258</v>
      </c>
      <c r="AJ96" s="1182" t="s">
        <v>5259</v>
      </c>
      <c r="AK96" s="1182" t="s">
        <v>5260</v>
      </c>
      <c r="AL96" s="1182" t="s">
        <v>5261</v>
      </c>
      <c r="AM96" s="1289" t="str">
        <f>IF(AH96&lt;1%,"Sin iniciar",IF(AH96=100%,"Terminado","En gestión"))</f>
        <v>Terminado</v>
      </c>
      <c r="AN96" s="1182" t="s">
        <v>4523</v>
      </c>
      <c r="AP96" s="1180">
        <v>288772972.10896969</v>
      </c>
      <c r="AQ96" s="1180">
        <v>0</v>
      </c>
      <c r="AR96" s="1180">
        <v>288772972.10896969</v>
      </c>
      <c r="AS96" s="1177">
        <f>AR96/AP96</f>
        <v>1</v>
      </c>
      <c r="AT96" s="1172"/>
      <c r="AU96" s="1181">
        <v>102126150</v>
      </c>
      <c r="AV96" s="1181">
        <v>0</v>
      </c>
      <c r="AW96" s="1181">
        <v>102126150</v>
      </c>
      <c r="AX96" s="1177">
        <f>AW96/AU96</f>
        <v>1</v>
      </c>
      <c r="AY96" s="1172"/>
      <c r="AZ96" s="1182" t="s">
        <v>5086</v>
      </c>
      <c r="BA96" s="1182" t="s">
        <v>3841</v>
      </c>
      <c r="BB96" s="1182" t="s">
        <v>3842</v>
      </c>
      <c r="BC96" s="1182" t="s">
        <v>3843</v>
      </c>
      <c r="BE96" s="1646" t="s">
        <v>5118</v>
      </c>
      <c r="BF96" s="689" t="s">
        <v>5262</v>
      </c>
      <c r="BG96" s="1659" t="s">
        <v>5263</v>
      </c>
    </row>
    <row r="97" spans="2:59" ht="105">
      <c r="B97" s="1369"/>
      <c r="C97" s="1533"/>
      <c r="D97" s="1446"/>
      <c r="E97" s="324" t="s">
        <v>2352</v>
      </c>
      <c r="F97" s="1450"/>
      <c r="G97" s="1535"/>
      <c r="H97" s="1535"/>
      <c r="I97" s="1535"/>
      <c r="J97" s="1535"/>
      <c r="K97" s="238"/>
      <c r="L97" s="1485"/>
      <c r="M97" s="1540"/>
      <c r="N97" s="1351"/>
      <c r="O97" s="1351"/>
      <c r="P97" s="232" t="s">
        <v>5264</v>
      </c>
      <c r="Q97" s="344" t="s">
        <v>5265</v>
      </c>
      <c r="R97" s="324">
        <v>0.45</v>
      </c>
      <c r="S97" s="325">
        <v>44256</v>
      </c>
      <c r="T97" s="325">
        <v>44469</v>
      </c>
      <c r="U97" s="1355"/>
      <c r="V97" s="1355"/>
      <c r="W97" s="1355"/>
      <c r="X97" s="1355"/>
      <c r="Y97" s="244"/>
      <c r="Z97" s="429">
        <v>0.2</v>
      </c>
      <c r="AA97" s="263" t="s">
        <v>5266</v>
      </c>
      <c r="AB97" s="667">
        <v>0.6</v>
      </c>
      <c r="AC97" s="263" t="s">
        <v>5267</v>
      </c>
      <c r="AD97" s="429">
        <v>1</v>
      </c>
      <c r="AE97" s="289" t="s">
        <v>5268</v>
      </c>
      <c r="AF97" s="675">
        <v>1</v>
      </c>
      <c r="AG97" s="265" t="s">
        <v>5083</v>
      </c>
      <c r="AH97" s="1362"/>
      <c r="AI97" s="1182"/>
      <c r="AJ97" s="1182"/>
      <c r="AK97" s="1182"/>
      <c r="AL97" s="1182"/>
      <c r="AM97" s="1363"/>
      <c r="AN97" s="1182"/>
      <c r="AP97" s="1180"/>
      <c r="AQ97" s="1180"/>
      <c r="AR97" s="1180"/>
      <c r="AS97" s="1178"/>
      <c r="AT97" s="1172"/>
      <c r="AU97" s="1181"/>
      <c r="AV97" s="1181"/>
      <c r="AW97" s="1181"/>
      <c r="AX97" s="1178"/>
      <c r="AY97" s="1172"/>
      <c r="AZ97" s="1182"/>
      <c r="BA97" s="1182"/>
      <c r="BB97" s="1182"/>
      <c r="BC97" s="1182"/>
      <c r="BE97" s="1646"/>
      <c r="BF97" s="689" t="s">
        <v>5269</v>
      </c>
      <c r="BG97" s="1659"/>
    </row>
    <row r="98" spans="2:59" ht="105">
      <c r="B98" s="1369"/>
      <c r="C98" s="1533"/>
      <c r="D98" s="1446"/>
      <c r="E98" s="324" t="s">
        <v>2352</v>
      </c>
      <c r="F98" s="1450"/>
      <c r="G98" s="1535"/>
      <c r="H98" s="1535"/>
      <c r="I98" s="1535"/>
      <c r="J98" s="1535"/>
      <c r="K98" s="238"/>
      <c r="L98" s="1485"/>
      <c r="M98" s="1540"/>
      <c r="N98" s="1351"/>
      <c r="O98" s="1351"/>
      <c r="P98" s="232" t="s">
        <v>5270</v>
      </c>
      <c r="Q98" s="344" t="s">
        <v>5271</v>
      </c>
      <c r="R98" s="324">
        <v>0.1</v>
      </c>
      <c r="S98" s="325">
        <v>44317</v>
      </c>
      <c r="T98" s="325">
        <v>44477</v>
      </c>
      <c r="U98" s="1355"/>
      <c r="V98" s="1355"/>
      <c r="W98" s="1355"/>
      <c r="X98" s="1355"/>
      <c r="Y98" s="244"/>
      <c r="Z98" s="429">
        <v>0</v>
      </c>
      <c r="AA98" s="263" t="s">
        <v>148</v>
      </c>
      <c r="AB98" s="667">
        <v>0.4</v>
      </c>
      <c r="AC98" s="263" t="s">
        <v>5272</v>
      </c>
      <c r="AD98" s="429">
        <v>0.85</v>
      </c>
      <c r="AE98" s="289" t="s">
        <v>5273</v>
      </c>
      <c r="AF98" s="675">
        <v>1</v>
      </c>
      <c r="AG98" s="265" t="s">
        <v>5274</v>
      </c>
      <c r="AH98" s="1362"/>
      <c r="AI98" s="1182"/>
      <c r="AJ98" s="1182"/>
      <c r="AK98" s="1182"/>
      <c r="AL98" s="1182"/>
      <c r="AM98" s="1363"/>
      <c r="AN98" s="1182"/>
      <c r="AP98" s="1180"/>
      <c r="AQ98" s="1180"/>
      <c r="AR98" s="1180"/>
      <c r="AS98" s="1178"/>
      <c r="AT98" s="1172"/>
      <c r="AU98" s="1181"/>
      <c r="AV98" s="1181"/>
      <c r="AW98" s="1181"/>
      <c r="AX98" s="1178"/>
      <c r="AY98" s="1172"/>
      <c r="AZ98" s="1182"/>
      <c r="BA98" s="1182"/>
      <c r="BB98" s="1182"/>
      <c r="BC98" s="1182"/>
      <c r="BE98" s="1646"/>
      <c r="BF98" s="689" t="s">
        <v>5275</v>
      </c>
      <c r="BG98" s="1659"/>
    </row>
    <row r="99" spans="2:59" ht="157.5">
      <c r="B99" s="1369"/>
      <c r="C99" s="1324"/>
      <c r="D99" s="1446"/>
      <c r="E99" s="324" t="s">
        <v>2352</v>
      </c>
      <c r="F99" s="1450"/>
      <c r="G99" s="1448"/>
      <c r="H99" s="1448"/>
      <c r="I99" s="1448"/>
      <c r="J99" s="1448"/>
      <c r="K99" s="238"/>
      <c r="L99" s="1485"/>
      <c r="M99" s="1487"/>
      <c r="N99" s="1303"/>
      <c r="O99" s="1303"/>
      <c r="P99" s="232" t="s">
        <v>5276</v>
      </c>
      <c r="Q99" s="344" t="s">
        <v>5277</v>
      </c>
      <c r="R99" s="324">
        <v>0.25</v>
      </c>
      <c r="S99" s="325">
        <v>44382</v>
      </c>
      <c r="T99" s="325">
        <v>44547</v>
      </c>
      <c r="U99" s="1481"/>
      <c r="V99" s="1481" t="e">
        <v>#REF!</v>
      </c>
      <c r="W99" s="1481" t="e">
        <v>#REF!</v>
      </c>
      <c r="X99" s="1355"/>
      <c r="Y99" s="244"/>
      <c r="Z99" s="429">
        <v>0</v>
      </c>
      <c r="AA99" s="263" t="s">
        <v>148</v>
      </c>
      <c r="AB99" s="667">
        <v>0</v>
      </c>
      <c r="AC99" s="263" t="s">
        <v>458</v>
      </c>
      <c r="AD99" s="429">
        <v>0.5</v>
      </c>
      <c r="AE99" s="289" t="s">
        <v>5278</v>
      </c>
      <c r="AF99" s="675">
        <v>1</v>
      </c>
      <c r="AG99" s="265" t="s">
        <v>5278</v>
      </c>
      <c r="AH99" s="1294"/>
      <c r="AI99" s="1182"/>
      <c r="AJ99" s="1182"/>
      <c r="AK99" s="1182"/>
      <c r="AL99" s="1182"/>
      <c r="AM99" s="1290"/>
      <c r="AN99" s="1182"/>
      <c r="AP99" s="1180"/>
      <c r="AQ99" s="1180"/>
      <c r="AR99" s="1180"/>
      <c r="AS99" s="1179"/>
      <c r="AT99" s="1172"/>
      <c r="AU99" s="1181"/>
      <c r="AV99" s="1181"/>
      <c r="AW99" s="1181"/>
      <c r="AX99" s="1179"/>
      <c r="AY99" s="1172"/>
      <c r="AZ99" s="1182" t="s">
        <v>5086</v>
      </c>
      <c r="BA99" s="1182"/>
      <c r="BB99" s="1182"/>
      <c r="BC99" s="1182"/>
      <c r="BE99" s="1647"/>
      <c r="BF99" s="689" t="s">
        <v>5279</v>
      </c>
      <c r="BG99" s="1660"/>
    </row>
    <row r="100" spans="2:59" ht="78.75">
      <c r="B100" s="1369"/>
      <c r="C100" s="1497" t="s">
        <v>3682</v>
      </c>
      <c r="D100" s="1477" t="s">
        <v>5280</v>
      </c>
      <c r="E100" s="310" t="s">
        <v>165</v>
      </c>
      <c r="F100" s="1457" t="s">
        <v>3684</v>
      </c>
      <c r="G100" s="1440" t="s">
        <v>61</v>
      </c>
      <c r="H100" s="1440" t="s">
        <v>61</v>
      </c>
      <c r="I100" s="1440" t="s">
        <v>761</v>
      </c>
      <c r="J100" s="1440" t="s">
        <v>63</v>
      </c>
      <c r="K100" s="387"/>
      <c r="L100" s="1459" t="s">
        <v>5281</v>
      </c>
      <c r="M100" s="1461" t="s">
        <v>416</v>
      </c>
      <c r="N100" s="1472">
        <f>MIN(S100:S101)</f>
        <v>44200</v>
      </c>
      <c r="O100" s="1472">
        <f>MAX(T100:T101)</f>
        <v>44274</v>
      </c>
      <c r="P100" s="308" t="s">
        <v>5282</v>
      </c>
      <c r="Q100" s="346" t="s">
        <v>5283</v>
      </c>
      <c r="R100" s="310">
        <v>0.8</v>
      </c>
      <c r="S100" s="311">
        <v>44200</v>
      </c>
      <c r="T100" s="311">
        <v>44253</v>
      </c>
      <c r="U100" s="1451">
        <v>1</v>
      </c>
      <c r="V100" s="1451">
        <v>1</v>
      </c>
      <c r="W100" s="1451">
        <v>1</v>
      </c>
      <c r="X100" s="1408">
        <v>1</v>
      </c>
      <c r="Y100" s="244"/>
      <c r="Z100" s="429">
        <v>1</v>
      </c>
      <c r="AA100" s="455" t="s">
        <v>5284</v>
      </c>
      <c r="AB100" s="667">
        <v>1</v>
      </c>
      <c r="AC100" s="455" t="s">
        <v>2691</v>
      </c>
      <c r="AD100" s="429">
        <v>1</v>
      </c>
      <c r="AE100" s="312" t="s">
        <v>2691</v>
      </c>
      <c r="AF100" s="675">
        <v>1</v>
      </c>
      <c r="AG100" s="240" t="s">
        <v>2691</v>
      </c>
      <c r="AH100" s="1293">
        <f>SUMPRODUCT(R100:R101,AF100:AF101)</f>
        <v>1</v>
      </c>
      <c r="AI100" s="1165" t="s">
        <v>5285</v>
      </c>
      <c r="AJ100" s="1165" t="s">
        <v>2693</v>
      </c>
      <c r="AK100" s="1165" t="s">
        <v>61</v>
      </c>
      <c r="AL100" s="1165" t="s">
        <v>61</v>
      </c>
      <c r="AM100" s="1289" t="str">
        <f>IF(AH100&lt;1%,"Sin iniciar",IF(AH100=100%,"Terminado","En gestión"))</f>
        <v>Terminado</v>
      </c>
      <c r="AN100" s="1165" t="s">
        <v>4523</v>
      </c>
      <c r="AP100" s="1163">
        <v>30211565.956969693</v>
      </c>
      <c r="AQ100" s="1163">
        <v>0</v>
      </c>
      <c r="AR100" s="1163">
        <v>30211565.956969693</v>
      </c>
      <c r="AS100" s="1167">
        <f>AR100/AP100</f>
        <v>1</v>
      </c>
      <c r="AT100" s="1172"/>
      <c r="AU100" s="1164">
        <v>23233710</v>
      </c>
      <c r="AV100" s="1164">
        <v>0</v>
      </c>
      <c r="AW100" s="1164">
        <v>23233710</v>
      </c>
      <c r="AX100" s="1167">
        <f>AW100/AU100</f>
        <v>1</v>
      </c>
      <c r="AY100" s="1172"/>
      <c r="AZ100" s="1165" t="s">
        <v>5086</v>
      </c>
      <c r="BA100" s="1165" t="s">
        <v>5286</v>
      </c>
      <c r="BB100" s="1165" t="s">
        <v>5287</v>
      </c>
      <c r="BC100" s="1165" t="s">
        <v>5288</v>
      </c>
      <c r="BE100" s="1646" t="s">
        <v>5118</v>
      </c>
      <c r="BF100" s="689" t="s">
        <v>5088</v>
      </c>
      <c r="BG100" s="1659" t="s">
        <v>5088</v>
      </c>
    </row>
    <row r="101" spans="2:59" ht="78.75">
      <c r="B101" s="1369"/>
      <c r="C101" s="1518"/>
      <c r="D101" s="1477"/>
      <c r="E101" s="310" t="s">
        <v>165</v>
      </c>
      <c r="F101" s="1457"/>
      <c r="G101" s="1469"/>
      <c r="H101" s="1469"/>
      <c r="I101" s="1469"/>
      <c r="J101" s="1469"/>
      <c r="K101" s="387"/>
      <c r="L101" s="1459"/>
      <c r="M101" s="1471"/>
      <c r="N101" s="1403"/>
      <c r="O101" s="1403"/>
      <c r="P101" s="308" t="s">
        <v>5289</v>
      </c>
      <c r="Q101" s="346" t="s">
        <v>5290</v>
      </c>
      <c r="R101" s="310">
        <v>0.2</v>
      </c>
      <c r="S101" s="311">
        <v>44256</v>
      </c>
      <c r="T101" s="311">
        <v>44274</v>
      </c>
      <c r="U101" s="1409"/>
      <c r="V101" s="1409"/>
      <c r="W101" s="1409"/>
      <c r="X101" s="1409"/>
      <c r="Y101" s="244"/>
      <c r="Z101" s="429">
        <v>1</v>
      </c>
      <c r="AA101" s="455" t="s">
        <v>5291</v>
      </c>
      <c r="AB101" s="667">
        <v>1</v>
      </c>
      <c r="AC101" s="455" t="s">
        <v>2691</v>
      </c>
      <c r="AD101" s="429">
        <v>1</v>
      </c>
      <c r="AE101" s="312" t="s">
        <v>2691</v>
      </c>
      <c r="AF101" s="675">
        <v>1</v>
      </c>
      <c r="AG101" s="240" t="s">
        <v>2691</v>
      </c>
      <c r="AH101" s="1294"/>
      <c r="AI101" s="1165"/>
      <c r="AJ101" s="1541"/>
      <c r="AK101" s="1165"/>
      <c r="AL101" s="1165"/>
      <c r="AM101" s="1363"/>
      <c r="AN101" s="1165"/>
      <c r="AP101" s="1163"/>
      <c r="AQ101" s="1163"/>
      <c r="AR101" s="1163"/>
      <c r="AS101" s="1169"/>
      <c r="AT101" s="1172"/>
      <c r="AU101" s="1164"/>
      <c r="AV101" s="1164"/>
      <c r="AW101" s="1164"/>
      <c r="AX101" s="1169"/>
      <c r="AY101" s="1172"/>
      <c r="AZ101" s="1165"/>
      <c r="BA101" s="1165"/>
      <c r="BB101" s="1165"/>
      <c r="BC101" s="1165"/>
      <c r="BE101" s="1647"/>
      <c r="BF101" s="689" t="s">
        <v>5088</v>
      </c>
      <c r="BG101" s="1660"/>
    </row>
    <row r="102" spans="2:59" ht="52.5">
      <c r="B102" s="1369"/>
      <c r="C102" s="1323" t="s">
        <v>3682</v>
      </c>
      <c r="D102" s="1446" t="s">
        <v>5292</v>
      </c>
      <c r="E102" s="324" t="s">
        <v>2352</v>
      </c>
      <c r="F102" s="1450" t="s">
        <v>3684</v>
      </c>
      <c r="G102" s="1534" t="s">
        <v>61</v>
      </c>
      <c r="H102" s="1534" t="s">
        <v>61</v>
      </c>
      <c r="I102" s="1534" t="s">
        <v>761</v>
      </c>
      <c r="J102" s="1534" t="s">
        <v>63</v>
      </c>
      <c r="K102" s="238"/>
      <c r="L102" s="1485" t="s">
        <v>5293</v>
      </c>
      <c r="M102" s="1539" t="s">
        <v>416</v>
      </c>
      <c r="N102" s="1302">
        <f>MIN(S102:S104)</f>
        <v>44228</v>
      </c>
      <c r="O102" s="1302">
        <f>MAX(T102:T104)</f>
        <v>44330</v>
      </c>
      <c r="P102" s="232" t="s">
        <v>5294</v>
      </c>
      <c r="Q102" s="344" t="s">
        <v>5295</v>
      </c>
      <c r="R102" s="324">
        <v>0.3</v>
      </c>
      <c r="S102" s="325">
        <v>44228</v>
      </c>
      <c r="T102" s="325">
        <v>44261</v>
      </c>
      <c r="U102" s="1512">
        <v>0.63</v>
      </c>
      <c r="V102" s="1512">
        <v>1</v>
      </c>
      <c r="W102" s="1512">
        <v>1</v>
      </c>
      <c r="X102" s="1512">
        <v>1</v>
      </c>
      <c r="Y102" s="244"/>
      <c r="Z102" s="429">
        <v>1</v>
      </c>
      <c r="AA102" s="263" t="s">
        <v>5296</v>
      </c>
      <c r="AB102" s="667">
        <v>1</v>
      </c>
      <c r="AC102" s="263" t="s">
        <v>2691</v>
      </c>
      <c r="AD102" s="429">
        <v>1</v>
      </c>
      <c r="AE102" s="289" t="s">
        <v>4642</v>
      </c>
      <c r="AF102" s="675">
        <v>1</v>
      </c>
      <c r="AG102" s="265" t="s">
        <v>2691</v>
      </c>
      <c r="AH102" s="1293">
        <f>SUMPRODUCT(R102:R104,AF102:AF104)</f>
        <v>1</v>
      </c>
      <c r="AI102" s="1182" t="s">
        <v>5297</v>
      </c>
      <c r="AJ102" s="1182" t="s">
        <v>5298</v>
      </c>
      <c r="AK102" s="1182" t="s">
        <v>61</v>
      </c>
      <c r="AL102" s="1182" t="s">
        <v>61</v>
      </c>
      <c r="AM102" s="1289" t="str">
        <f>IF(AH102&lt;1%,"Sin iniciar",IF(AH102=100%,"Terminado","En gestión"))</f>
        <v>Terminado</v>
      </c>
      <c r="AN102" s="1182" t="s">
        <v>4523</v>
      </c>
      <c r="AP102" s="1180">
        <v>19989320.956969693</v>
      </c>
      <c r="AQ102" s="1180">
        <v>0</v>
      </c>
      <c r="AR102" s="1180">
        <v>19989320.956969693</v>
      </c>
      <c r="AS102" s="1177">
        <f>AR102/AP102</f>
        <v>1</v>
      </c>
      <c r="AT102" s="1172"/>
      <c r="AU102" s="1181">
        <v>14806250</v>
      </c>
      <c r="AV102" s="1181">
        <v>0</v>
      </c>
      <c r="AW102" s="1181">
        <v>14806250</v>
      </c>
      <c r="AX102" s="1177">
        <f>AW102/AU102</f>
        <v>1</v>
      </c>
      <c r="AY102" s="1172"/>
      <c r="AZ102" s="1182" t="s">
        <v>5086</v>
      </c>
      <c r="BA102" s="1182" t="s">
        <v>5299</v>
      </c>
      <c r="BB102" s="1182" t="s">
        <v>5300</v>
      </c>
      <c r="BC102" s="1182" t="s">
        <v>5301</v>
      </c>
      <c r="BE102" s="1646" t="s">
        <v>5118</v>
      </c>
      <c r="BF102" s="689" t="s">
        <v>5088</v>
      </c>
      <c r="BG102" s="1659" t="s">
        <v>5088</v>
      </c>
    </row>
    <row r="103" spans="2:59" ht="78.75">
      <c r="B103" s="1369"/>
      <c r="C103" s="1533"/>
      <c r="D103" s="1446"/>
      <c r="E103" s="324" t="s">
        <v>165</v>
      </c>
      <c r="F103" s="1450"/>
      <c r="G103" s="1535"/>
      <c r="H103" s="1535"/>
      <c r="I103" s="1535"/>
      <c r="J103" s="1535"/>
      <c r="K103" s="238"/>
      <c r="L103" s="1485"/>
      <c r="M103" s="1540"/>
      <c r="N103" s="1351"/>
      <c r="O103" s="1351"/>
      <c r="P103" s="232" t="s">
        <v>5302</v>
      </c>
      <c r="Q103" s="344" t="s">
        <v>5303</v>
      </c>
      <c r="R103" s="324">
        <v>0.55000000000000004</v>
      </c>
      <c r="S103" s="325">
        <v>44256</v>
      </c>
      <c r="T103" s="325">
        <v>44309</v>
      </c>
      <c r="U103" s="1355"/>
      <c r="V103" s="1355"/>
      <c r="W103" s="1355"/>
      <c r="X103" s="1355"/>
      <c r="Y103" s="244"/>
      <c r="Z103" s="429">
        <v>0.6</v>
      </c>
      <c r="AA103" s="263" t="s">
        <v>5304</v>
      </c>
      <c r="AB103" s="667">
        <v>1</v>
      </c>
      <c r="AC103" s="263" t="s">
        <v>5305</v>
      </c>
      <c r="AD103" s="429">
        <v>1</v>
      </c>
      <c r="AE103" s="289" t="s">
        <v>4642</v>
      </c>
      <c r="AF103" s="675">
        <v>1</v>
      </c>
      <c r="AG103" s="265" t="s">
        <v>4642</v>
      </c>
      <c r="AH103" s="1362"/>
      <c r="AI103" s="1182"/>
      <c r="AJ103" s="1182"/>
      <c r="AK103" s="1182"/>
      <c r="AL103" s="1182"/>
      <c r="AM103" s="1363"/>
      <c r="AN103" s="1182"/>
      <c r="AP103" s="1180"/>
      <c r="AQ103" s="1180"/>
      <c r="AR103" s="1180"/>
      <c r="AS103" s="1178"/>
      <c r="AT103" s="1172"/>
      <c r="AU103" s="1181"/>
      <c r="AV103" s="1181"/>
      <c r="AW103" s="1181"/>
      <c r="AX103" s="1178"/>
      <c r="AY103" s="1172"/>
      <c r="AZ103" s="1182"/>
      <c r="BA103" s="1182"/>
      <c r="BB103" s="1182"/>
      <c r="BC103" s="1182"/>
      <c r="BE103" s="1646"/>
      <c r="BF103" s="689" t="s">
        <v>5088</v>
      </c>
      <c r="BG103" s="1659"/>
    </row>
    <row r="104" spans="2:59" ht="78.75">
      <c r="B104" s="1369"/>
      <c r="C104" s="1324"/>
      <c r="D104" s="1446"/>
      <c r="E104" s="324" t="s">
        <v>165</v>
      </c>
      <c r="F104" s="1450"/>
      <c r="G104" s="1448"/>
      <c r="H104" s="1448"/>
      <c r="I104" s="1448"/>
      <c r="J104" s="1448"/>
      <c r="K104" s="238"/>
      <c r="L104" s="1485"/>
      <c r="M104" s="1487"/>
      <c r="N104" s="1303"/>
      <c r="O104" s="1303"/>
      <c r="P104" s="232" t="s">
        <v>5306</v>
      </c>
      <c r="Q104" s="344" t="s">
        <v>5307</v>
      </c>
      <c r="R104" s="324">
        <v>0.15</v>
      </c>
      <c r="S104" s="325">
        <v>44309</v>
      </c>
      <c r="T104" s="325">
        <v>44330</v>
      </c>
      <c r="U104" s="1481"/>
      <c r="V104" s="1481"/>
      <c r="W104" s="1481"/>
      <c r="X104" s="1481"/>
      <c r="Y104" s="244"/>
      <c r="Z104" s="429">
        <v>0</v>
      </c>
      <c r="AA104" s="263" t="s">
        <v>148</v>
      </c>
      <c r="AB104" s="667">
        <v>1</v>
      </c>
      <c r="AC104" s="263" t="s">
        <v>5308</v>
      </c>
      <c r="AD104" s="429">
        <v>1</v>
      </c>
      <c r="AE104" s="289" t="s">
        <v>4642</v>
      </c>
      <c r="AF104" s="675">
        <v>1</v>
      </c>
      <c r="AG104" s="265" t="s">
        <v>4642</v>
      </c>
      <c r="AH104" s="1294"/>
      <c r="AI104" s="1182"/>
      <c r="AJ104" s="1182"/>
      <c r="AK104" s="1182"/>
      <c r="AL104" s="1182"/>
      <c r="AM104" s="1290"/>
      <c r="AN104" s="1182"/>
      <c r="AP104" s="1180"/>
      <c r="AQ104" s="1180"/>
      <c r="AR104" s="1180"/>
      <c r="AS104" s="1179"/>
      <c r="AT104" s="1172"/>
      <c r="AU104" s="1181"/>
      <c r="AV104" s="1181"/>
      <c r="AW104" s="1181"/>
      <c r="AX104" s="1179"/>
      <c r="AY104" s="1172"/>
      <c r="AZ104" s="1182"/>
      <c r="BA104" s="1182"/>
      <c r="BB104" s="1182"/>
      <c r="BC104" s="1182"/>
      <c r="BE104" s="1647"/>
      <c r="BF104" s="689" t="s">
        <v>5088</v>
      </c>
      <c r="BG104" s="1660"/>
    </row>
    <row r="105" spans="2:59" ht="78.75">
      <c r="B105" s="1369"/>
      <c r="C105" s="1497" t="s">
        <v>3682</v>
      </c>
      <c r="D105" s="1477" t="s">
        <v>5309</v>
      </c>
      <c r="E105" s="310" t="s">
        <v>165</v>
      </c>
      <c r="F105" s="1457" t="s">
        <v>3684</v>
      </c>
      <c r="G105" s="1440" t="s">
        <v>61</v>
      </c>
      <c r="H105" s="1440" t="s">
        <v>61</v>
      </c>
      <c r="I105" s="1440" t="s">
        <v>761</v>
      </c>
      <c r="J105" s="1440" t="s">
        <v>63</v>
      </c>
      <c r="K105" s="238"/>
      <c r="L105" s="1459" t="s">
        <v>5310</v>
      </c>
      <c r="M105" s="1461" t="s">
        <v>5311</v>
      </c>
      <c r="N105" s="1472">
        <f>MIN(S105:S107)</f>
        <v>44200</v>
      </c>
      <c r="O105" s="1472">
        <f t="shared" ref="O105:O129" si="7">MAX(T105:T107)</f>
        <v>44400</v>
      </c>
      <c r="P105" s="308" t="s">
        <v>5312</v>
      </c>
      <c r="Q105" s="346" t="s">
        <v>5313</v>
      </c>
      <c r="R105" s="310">
        <v>0.3</v>
      </c>
      <c r="S105" s="311">
        <v>44200</v>
      </c>
      <c r="T105" s="311">
        <v>44286</v>
      </c>
      <c r="U105" s="1451">
        <v>0.46499999999999997</v>
      </c>
      <c r="V105" s="1451">
        <v>0.8650000000000001</v>
      </c>
      <c r="W105" s="1451">
        <v>1</v>
      </c>
      <c r="X105" s="1451">
        <v>1</v>
      </c>
      <c r="Y105" s="244"/>
      <c r="Z105" s="429">
        <v>0.98</v>
      </c>
      <c r="AA105" s="455" t="s">
        <v>5314</v>
      </c>
      <c r="AB105" s="667">
        <v>1</v>
      </c>
      <c r="AC105" s="455" t="s">
        <v>5315</v>
      </c>
      <c r="AD105" s="429">
        <v>1</v>
      </c>
      <c r="AE105" s="312" t="s">
        <v>2691</v>
      </c>
      <c r="AF105" s="675">
        <v>1</v>
      </c>
      <c r="AG105" s="240" t="s">
        <v>2691</v>
      </c>
      <c r="AH105" s="1293">
        <f>SUMPRODUCT(R105:R107,AF105:AF107)</f>
        <v>1</v>
      </c>
      <c r="AI105" s="1165" t="s">
        <v>5316</v>
      </c>
      <c r="AJ105" s="1165" t="s">
        <v>5317</v>
      </c>
      <c r="AK105" s="1165" t="s">
        <v>5318</v>
      </c>
      <c r="AL105" s="1165" t="s">
        <v>61</v>
      </c>
      <c r="AM105" s="1289" t="str">
        <f>IF(AH105&lt;1%,"Sin iniciar",IF(AH105=100%,"Terminado","En gestión"))</f>
        <v>Terminado</v>
      </c>
      <c r="AN105" s="1165" t="s">
        <v>4523</v>
      </c>
      <c r="AP105" s="1163">
        <v>49250334.652969696</v>
      </c>
      <c r="AQ105" s="1163">
        <v>0</v>
      </c>
      <c r="AR105" s="1163">
        <v>49250334.652969696</v>
      </c>
      <c r="AS105" s="1167">
        <f>AR105/AP105</f>
        <v>1</v>
      </c>
      <c r="AT105" s="1172"/>
      <c r="AU105" s="1164">
        <v>23233710</v>
      </c>
      <c r="AV105" s="1164">
        <v>0</v>
      </c>
      <c r="AW105" s="1164">
        <v>23233710</v>
      </c>
      <c r="AX105" s="1167">
        <f>AW105/AU105</f>
        <v>1</v>
      </c>
      <c r="AY105" s="1172"/>
      <c r="AZ105" s="1165" t="s">
        <v>5086</v>
      </c>
      <c r="BA105" s="1165" t="s">
        <v>5286</v>
      </c>
      <c r="BB105" s="1165" t="s">
        <v>5287</v>
      </c>
      <c r="BC105" s="1165" t="s">
        <v>5288</v>
      </c>
      <c r="BE105" s="1646" t="s">
        <v>5118</v>
      </c>
      <c r="BF105" s="689" t="s">
        <v>5088</v>
      </c>
      <c r="BG105" s="1659" t="s">
        <v>5319</v>
      </c>
    </row>
    <row r="106" spans="2:59" ht="131.25">
      <c r="B106" s="1369"/>
      <c r="C106" s="1522"/>
      <c r="D106" s="1477"/>
      <c r="E106" s="310" t="s">
        <v>165</v>
      </c>
      <c r="F106" s="1457"/>
      <c r="G106" s="1441"/>
      <c r="H106" s="1441"/>
      <c r="I106" s="1441"/>
      <c r="J106" s="1441"/>
      <c r="K106" s="238"/>
      <c r="L106" s="1459"/>
      <c r="M106" s="1462"/>
      <c r="N106" s="1402"/>
      <c r="O106" s="1402"/>
      <c r="P106" s="308" t="s">
        <v>5320</v>
      </c>
      <c r="Q106" s="346" t="s">
        <v>5321</v>
      </c>
      <c r="R106" s="310">
        <v>0.55000000000000004</v>
      </c>
      <c r="S106" s="311">
        <v>44256</v>
      </c>
      <c r="T106" s="311">
        <v>44372</v>
      </c>
      <c r="U106" s="1408"/>
      <c r="V106" s="1408"/>
      <c r="W106" s="1408"/>
      <c r="X106" s="1408"/>
      <c r="Y106" s="244"/>
      <c r="Z106" s="429">
        <v>0.3</v>
      </c>
      <c r="AA106" s="455" t="s">
        <v>5322</v>
      </c>
      <c r="AB106" s="667">
        <v>1</v>
      </c>
      <c r="AC106" s="455" t="s">
        <v>5323</v>
      </c>
      <c r="AD106" s="429">
        <v>1</v>
      </c>
      <c r="AE106" s="312" t="s">
        <v>4642</v>
      </c>
      <c r="AF106" s="675">
        <v>1</v>
      </c>
      <c r="AG106" s="240" t="s">
        <v>4642</v>
      </c>
      <c r="AH106" s="1362"/>
      <c r="AI106" s="1165"/>
      <c r="AJ106" s="1165"/>
      <c r="AK106" s="1165"/>
      <c r="AL106" s="1165"/>
      <c r="AM106" s="1363"/>
      <c r="AN106" s="1165"/>
      <c r="AP106" s="1163"/>
      <c r="AQ106" s="1163"/>
      <c r="AR106" s="1163"/>
      <c r="AS106" s="1168"/>
      <c r="AT106" s="1172"/>
      <c r="AU106" s="1164"/>
      <c r="AV106" s="1164"/>
      <c r="AW106" s="1164"/>
      <c r="AX106" s="1168"/>
      <c r="AY106" s="1172"/>
      <c r="AZ106" s="1165"/>
      <c r="BA106" s="1165"/>
      <c r="BB106" s="1165"/>
      <c r="BC106" s="1165"/>
      <c r="BE106" s="1646"/>
      <c r="BF106" s="689" t="s">
        <v>5088</v>
      </c>
      <c r="BG106" s="1659"/>
    </row>
    <row r="107" spans="2:59" ht="78.75">
      <c r="B107" s="1369"/>
      <c r="C107" s="1518"/>
      <c r="D107" s="1477"/>
      <c r="E107" s="310" t="s">
        <v>165</v>
      </c>
      <c r="F107" s="1457"/>
      <c r="G107" s="1469"/>
      <c r="H107" s="1469"/>
      <c r="I107" s="1469"/>
      <c r="J107" s="1469"/>
      <c r="K107" s="238"/>
      <c r="L107" s="1459"/>
      <c r="M107" s="1471"/>
      <c r="N107" s="1403"/>
      <c r="O107" s="1403"/>
      <c r="P107" s="308" t="s">
        <v>5324</v>
      </c>
      <c r="Q107" s="346" t="s">
        <v>5325</v>
      </c>
      <c r="R107" s="310">
        <v>0.15</v>
      </c>
      <c r="S107" s="311">
        <v>44375</v>
      </c>
      <c r="T107" s="311">
        <v>44400</v>
      </c>
      <c r="U107" s="1409"/>
      <c r="V107" s="1409"/>
      <c r="W107" s="1409"/>
      <c r="X107" s="1409"/>
      <c r="Y107" s="244"/>
      <c r="Z107" s="429">
        <v>0</v>
      </c>
      <c r="AA107" s="455" t="s">
        <v>148</v>
      </c>
      <c r="AB107" s="667">
        <v>0.1</v>
      </c>
      <c r="AC107" s="455" t="s">
        <v>5326</v>
      </c>
      <c r="AD107" s="429">
        <v>1</v>
      </c>
      <c r="AE107" s="312" t="s">
        <v>5327</v>
      </c>
      <c r="AF107" s="675">
        <v>1</v>
      </c>
      <c r="AG107" s="240" t="s">
        <v>5083</v>
      </c>
      <c r="AH107" s="1294"/>
      <c r="AI107" s="1165"/>
      <c r="AJ107" s="1165"/>
      <c r="AK107" s="1165"/>
      <c r="AL107" s="1165"/>
      <c r="AM107" s="1290"/>
      <c r="AN107" s="1165"/>
      <c r="AP107" s="1163"/>
      <c r="AQ107" s="1163"/>
      <c r="AR107" s="1163"/>
      <c r="AS107" s="1169"/>
      <c r="AT107" s="1172"/>
      <c r="AU107" s="1164"/>
      <c r="AV107" s="1164"/>
      <c r="AW107" s="1164"/>
      <c r="AX107" s="1169"/>
      <c r="AY107" s="1172"/>
      <c r="AZ107" s="1165"/>
      <c r="BA107" s="1165"/>
      <c r="BB107" s="1165"/>
      <c r="BC107" s="1165"/>
      <c r="BE107" s="1647"/>
      <c r="BF107" s="689" t="s">
        <v>5328</v>
      </c>
      <c r="BG107" s="1660"/>
    </row>
    <row r="108" spans="2:59" ht="78.75">
      <c r="B108" s="1369"/>
      <c r="C108" s="1323" t="s">
        <v>3682</v>
      </c>
      <c r="D108" s="1446" t="s">
        <v>5329</v>
      </c>
      <c r="E108" s="324" t="s">
        <v>165</v>
      </c>
      <c r="F108" s="1450" t="s">
        <v>3684</v>
      </c>
      <c r="G108" s="1534" t="s">
        <v>61</v>
      </c>
      <c r="H108" s="1534" t="s">
        <v>61</v>
      </c>
      <c r="I108" s="1534" t="s">
        <v>761</v>
      </c>
      <c r="J108" s="1534" t="s">
        <v>63</v>
      </c>
      <c r="K108" s="238"/>
      <c r="L108" s="1485" t="s">
        <v>5330</v>
      </c>
      <c r="M108" s="1539" t="s">
        <v>416</v>
      </c>
      <c r="N108" s="1302">
        <f>MIN(S108:S110)</f>
        <v>44256</v>
      </c>
      <c r="O108" s="1302">
        <f t="shared" si="7"/>
        <v>44442</v>
      </c>
      <c r="P108" s="232" t="s">
        <v>5331</v>
      </c>
      <c r="Q108" s="344" t="s">
        <v>5332</v>
      </c>
      <c r="R108" s="324">
        <v>0.3</v>
      </c>
      <c r="S108" s="325">
        <v>44256</v>
      </c>
      <c r="T108" s="325">
        <v>44337</v>
      </c>
      <c r="U108" s="1512">
        <v>0.09</v>
      </c>
      <c r="V108" s="1512">
        <v>0.46499999999999997</v>
      </c>
      <c r="W108" s="1512">
        <v>1</v>
      </c>
      <c r="X108" s="1512">
        <v>1</v>
      </c>
      <c r="Y108" s="244"/>
      <c r="Z108" s="429">
        <v>0.3</v>
      </c>
      <c r="AA108" s="263" t="s">
        <v>5333</v>
      </c>
      <c r="AB108" s="667">
        <v>1</v>
      </c>
      <c r="AC108" s="263" t="s">
        <v>5334</v>
      </c>
      <c r="AD108" s="429">
        <v>1</v>
      </c>
      <c r="AE108" s="289" t="s">
        <v>4642</v>
      </c>
      <c r="AF108" s="675">
        <v>1</v>
      </c>
      <c r="AG108" s="265" t="s">
        <v>4642</v>
      </c>
      <c r="AH108" s="1293">
        <f>SUMPRODUCT(R108:R110,AF108:AF110)</f>
        <v>1</v>
      </c>
      <c r="AI108" s="1182" t="s">
        <v>5335</v>
      </c>
      <c r="AJ108" s="1182" t="s">
        <v>5336</v>
      </c>
      <c r="AK108" s="1182" t="s">
        <v>5337</v>
      </c>
      <c r="AL108" s="1182" t="s">
        <v>61</v>
      </c>
      <c r="AM108" s="1289" t="str">
        <f>IF(AH108&lt;1%,"Sin iniciar",IF(AH108=100%,"Terminado","En gestión"))</f>
        <v>Terminado</v>
      </c>
      <c r="AN108" s="1182" t="s">
        <v>4523</v>
      </c>
      <c r="AP108" s="1180">
        <v>19989320.956969693</v>
      </c>
      <c r="AQ108" s="1180">
        <v>0</v>
      </c>
      <c r="AR108" s="1180">
        <v>19989320.956969693</v>
      </c>
      <c r="AS108" s="1177">
        <f>AR108/AP108</f>
        <v>1</v>
      </c>
      <c r="AT108" s="1172"/>
      <c r="AU108" s="1181">
        <v>23085184</v>
      </c>
      <c r="AV108" s="1181">
        <v>0</v>
      </c>
      <c r="AW108" s="1181">
        <v>23085184</v>
      </c>
      <c r="AX108" s="1177">
        <f>AW108/AU108</f>
        <v>1</v>
      </c>
      <c r="AY108" s="1172"/>
      <c r="AZ108" s="1182" t="s">
        <v>5086</v>
      </c>
      <c r="BA108" s="1182" t="s">
        <v>5338</v>
      </c>
      <c r="BB108" s="1182" t="s">
        <v>5339</v>
      </c>
      <c r="BC108" s="1182" t="s">
        <v>5340</v>
      </c>
      <c r="BE108" s="1646" t="s">
        <v>5118</v>
      </c>
      <c r="BF108" s="689" t="s">
        <v>5088</v>
      </c>
      <c r="BG108" s="1659" t="s">
        <v>5341</v>
      </c>
    </row>
    <row r="109" spans="2:59" ht="105">
      <c r="B109" s="1369"/>
      <c r="C109" s="1533"/>
      <c r="D109" s="1446"/>
      <c r="E109" s="324" t="s">
        <v>165</v>
      </c>
      <c r="F109" s="1450"/>
      <c r="G109" s="1535"/>
      <c r="H109" s="1535"/>
      <c r="I109" s="1535"/>
      <c r="J109" s="1535"/>
      <c r="K109" s="238"/>
      <c r="L109" s="1485"/>
      <c r="M109" s="1540"/>
      <c r="N109" s="1351"/>
      <c r="O109" s="1351"/>
      <c r="P109" s="232" t="s">
        <v>5342</v>
      </c>
      <c r="Q109" s="344" t="s">
        <v>5343</v>
      </c>
      <c r="R109" s="324">
        <v>0.55000000000000004</v>
      </c>
      <c r="S109" s="325">
        <v>44340</v>
      </c>
      <c r="T109" s="325">
        <v>44414</v>
      </c>
      <c r="U109" s="1355"/>
      <c r="V109" s="1355"/>
      <c r="W109" s="1355"/>
      <c r="X109" s="1355"/>
      <c r="Y109" s="244"/>
      <c r="Z109" s="429">
        <v>0</v>
      </c>
      <c r="AA109" s="263" t="s">
        <v>148</v>
      </c>
      <c r="AB109" s="667">
        <v>0.3</v>
      </c>
      <c r="AC109" s="263" t="s">
        <v>5344</v>
      </c>
      <c r="AD109" s="429">
        <v>1</v>
      </c>
      <c r="AE109" s="289" t="s">
        <v>5345</v>
      </c>
      <c r="AF109" s="675">
        <v>1</v>
      </c>
      <c r="AG109" s="265" t="s">
        <v>5083</v>
      </c>
      <c r="AH109" s="1362"/>
      <c r="AI109" s="1182"/>
      <c r="AJ109" s="1182"/>
      <c r="AK109" s="1182"/>
      <c r="AL109" s="1182"/>
      <c r="AM109" s="1363"/>
      <c r="AN109" s="1182"/>
      <c r="AP109" s="1180"/>
      <c r="AQ109" s="1180"/>
      <c r="AR109" s="1180"/>
      <c r="AS109" s="1178"/>
      <c r="AT109" s="1172"/>
      <c r="AU109" s="1181"/>
      <c r="AV109" s="1181"/>
      <c r="AW109" s="1181"/>
      <c r="AX109" s="1178"/>
      <c r="AY109" s="1172"/>
      <c r="AZ109" s="1182"/>
      <c r="BA109" s="1182"/>
      <c r="BB109" s="1182"/>
      <c r="BC109" s="1182"/>
      <c r="BE109" s="1646"/>
      <c r="BF109" s="689" t="s">
        <v>5346</v>
      </c>
      <c r="BG109" s="1659"/>
    </row>
    <row r="110" spans="2:59" ht="105">
      <c r="B110" s="1369"/>
      <c r="C110" s="1324"/>
      <c r="D110" s="1446"/>
      <c r="E110" s="324" t="s">
        <v>165</v>
      </c>
      <c r="F110" s="1450"/>
      <c r="G110" s="1448"/>
      <c r="H110" s="1448"/>
      <c r="I110" s="1448"/>
      <c r="J110" s="1448"/>
      <c r="K110" s="238"/>
      <c r="L110" s="1485"/>
      <c r="M110" s="1487"/>
      <c r="N110" s="1303"/>
      <c r="O110" s="1303"/>
      <c r="P110" s="232" t="s">
        <v>5347</v>
      </c>
      <c r="Q110" s="344" t="s">
        <v>5348</v>
      </c>
      <c r="R110" s="324">
        <v>0.15</v>
      </c>
      <c r="S110" s="325">
        <v>44417</v>
      </c>
      <c r="T110" s="325">
        <v>44442</v>
      </c>
      <c r="U110" s="1481"/>
      <c r="V110" s="1481"/>
      <c r="W110" s="1481"/>
      <c r="X110" s="1481"/>
      <c r="Y110" s="244"/>
      <c r="Z110" s="429">
        <v>0</v>
      </c>
      <c r="AA110" s="263" t="s">
        <v>148</v>
      </c>
      <c r="AB110" s="667">
        <v>0</v>
      </c>
      <c r="AC110" s="263" t="s">
        <v>458</v>
      </c>
      <c r="AD110" s="429">
        <v>1</v>
      </c>
      <c r="AE110" s="289" t="s">
        <v>5349</v>
      </c>
      <c r="AF110" s="675">
        <v>1</v>
      </c>
      <c r="AG110" s="265" t="s">
        <v>5083</v>
      </c>
      <c r="AH110" s="1294"/>
      <c r="AI110" s="1182"/>
      <c r="AJ110" s="1182"/>
      <c r="AK110" s="1182"/>
      <c r="AL110" s="1182"/>
      <c r="AM110" s="1290"/>
      <c r="AN110" s="1182"/>
      <c r="AP110" s="1180"/>
      <c r="AQ110" s="1180"/>
      <c r="AR110" s="1180"/>
      <c r="AS110" s="1179"/>
      <c r="AT110" s="1172"/>
      <c r="AU110" s="1181"/>
      <c r="AV110" s="1181"/>
      <c r="AW110" s="1181"/>
      <c r="AX110" s="1179"/>
      <c r="AY110" s="1172"/>
      <c r="AZ110" s="1182"/>
      <c r="BA110" s="1182"/>
      <c r="BB110" s="1182"/>
      <c r="BC110" s="1182"/>
      <c r="BE110" s="1647"/>
      <c r="BF110" s="689" t="s">
        <v>5350</v>
      </c>
      <c r="BG110" s="1660"/>
    </row>
    <row r="111" spans="2:59" ht="78.75">
      <c r="B111" s="1369"/>
      <c r="C111" s="1497" t="s">
        <v>3682</v>
      </c>
      <c r="D111" s="1477" t="s">
        <v>5351</v>
      </c>
      <c r="E111" s="310" t="s">
        <v>165</v>
      </c>
      <c r="F111" s="1457" t="s">
        <v>3684</v>
      </c>
      <c r="G111" s="1440" t="s">
        <v>61</v>
      </c>
      <c r="H111" s="1440" t="s">
        <v>61</v>
      </c>
      <c r="I111" s="1440" t="s">
        <v>761</v>
      </c>
      <c r="J111" s="1440" t="s">
        <v>63</v>
      </c>
      <c r="K111" s="238"/>
      <c r="L111" s="1459" t="s">
        <v>5352</v>
      </c>
      <c r="M111" s="1461" t="s">
        <v>416</v>
      </c>
      <c r="N111" s="1472">
        <f>MIN(S111:S113)</f>
        <v>44319</v>
      </c>
      <c r="O111" s="1472">
        <f t="shared" si="7"/>
        <v>44469</v>
      </c>
      <c r="P111" s="308" t="s">
        <v>5353</v>
      </c>
      <c r="Q111" s="346" t="s">
        <v>5354</v>
      </c>
      <c r="R111" s="310">
        <v>0.3</v>
      </c>
      <c r="S111" s="311">
        <v>44319</v>
      </c>
      <c r="T111" s="311">
        <v>44379</v>
      </c>
      <c r="U111" s="1451">
        <v>0</v>
      </c>
      <c r="V111" s="1451">
        <v>0.24</v>
      </c>
      <c r="W111" s="1451">
        <v>1</v>
      </c>
      <c r="X111" s="1451">
        <v>1</v>
      </c>
      <c r="Y111" s="244"/>
      <c r="Z111" s="429">
        <v>0</v>
      </c>
      <c r="AA111" s="455" t="s">
        <v>148</v>
      </c>
      <c r="AB111" s="667">
        <v>0.8</v>
      </c>
      <c r="AC111" s="455" t="s">
        <v>5355</v>
      </c>
      <c r="AD111" s="429">
        <v>1</v>
      </c>
      <c r="AE111" s="312" t="s">
        <v>5356</v>
      </c>
      <c r="AF111" s="675">
        <v>1</v>
      </c>
      <c r="AG111" s="240" t="s">
        <v>5083</v>
      </c>
      <c r="AH111" s="1293">
        <f>SUMPRODUCT(R111:R113,AF111:AF113)</f>
        <v>1</v>
      </c>
      <c r="AI111" s="1165" t="s">
        <v>61</v>
      </c>
      <c r="AJ111" s="1165" t="s">
        <v>5357</v>
      </c>
      <c r="AK111" s="1165" t="s">
        <v>5358</v>
      </c>
      <c r="AL111" s="1165" t="s">
        <v>61</v>
      </c>
      <c r="AM111" s="1289" t="str">
        <f>IF(AH111&lt;1%,"Sin iniciar",IF(AH111=100%,"Terminado","En gestión"))</f>
        <v>Terminado</v>
      </c>
      <c r="AN111" s="1165" t="s">
        <v>4523</v>
      </c>
      <c r="AP111" s="1163">
        <v>49475918.308969691</v>
      </c>
      <c r="AQ111" s="1163">
        <v>0</v>
      </c>
      <c r="AR111" s="1163">
        <v>49475918.308969691</v>
      </c>
      <c r="AS111" s="1167">
        <f>AR111/AP111</f>
        <v>1</v>
      </c>
      <c r="AT111" s="1172"/>
      <c r="AU111" s="1164">
        <v>12889935</v>
      </c>
      <c r="AV111" s="1164">
        <v>0</v>
      </c>
      <c r="AW111" s="1164">
        <v>12889935</v>
      </c>
      <c r="AX111" s="1167">
        <f>AW111/AU111</f>
        <v>1</v>
      </c>
      <c r="AY111" s="1172"/>
      <c r="AZ111" s="1165" t="s">
        <v>5086</v>
      </c>
      <c r="BA111" s="1165" t="s">
        <v>5359</v>
      </c>
      <c r="BB111" s="1165" t="s">
        <v>5287</v>
      </c>
      <c r="BC111" s="1165" t="s">
        <v>5288</v>
      </c>
      <c r="BE111" s="1646" t="s">
        <v>5118</v>
      </c>
      <c r="BF111" s="689" t="s">
        <v>5360</v>
      </c>
      <c r="BG111" s="1659" t="s">
        <v>5361</v>
      </c>
    </row>
    <row r="112" spans="2:59" ht="105">
      <c r="B112" s="1369"/>
      <c r="C112" s="1522"/>
      <c r="D112" s="1477"/>
      <c r="E112" s="310" t="s">
        <v>165</v>
      </c>
      <c r="F112" s="1457"/>
      <c r="G112" s="1441"/>
      <c r="H112" s="1441"/>
      <c r="I112" s="1441"/>
      <c r="J112" s="1441"/>
      <c r="K112" s="238"/>
      <c r="L112" s="1459"/>
      <c r="M112" s="1462"/>
      <c r="N112" s="1402"/>
      <c r="O112" s="1402"/>
      <c r="P112" s="308" t="s">
        <v>5362</v>
      </c>
      <c r="Q112" s="346" t="s">
        <v>5363</v>
      </c>
      <c r="R112" s="310">
        <v>0.55000000000000004</v>
      </c>
      <c r="S112" s="311">
        <v>44382</v>
      </c>
      <c r="T112" s="311">
        <v>44435</v>
      </c>
      <c r="U112" s="1408"/>
      <c r="V112" s="1408"/>
      <c r="W112" s="1408"/>
      <c r="X112" s="1408"/>
      <c r="Y112" s="244"/>
      <c r="Z112" s="429">
        <v>0</v>
      </c>
      <c r="AA112" s="455" t="s">
        <v>148</v>
      </c>
      <c r="AB112" s="667">
        <v>0</v>
      </c>
      <c r="AC112" s="455" t="s">
        <v>458</v>
      </c>
      <c r="AD112" s="429">
        <v>1</v>
      </c>
      <c r="AE112" s="312" t="s">
        <v>5364</v>
      </c>
      <c r="AF112" s="675">
        <v>1</v>
      </c>
      <c r="AG112" s="240" t="s">
        <v>5083</v>
      </c>
      <c r="AH112" s="1362"/>
      <c r="AI112" s="1165"/>
      <c r="AJ112" s="1165"/>
      <c r="AK112" s="1165"/>
      <c r="AL112" s="1165"/>
      <c r="AM112" s="1363"/>
      <c r="AN112" s="1165"/>
      <c r="AP112" s="1163"/>
      <c r="AQ112" s="1163"/>
      <c r="AR112" s="1163"/>
      <c r="AS112" s="1168"/>
      <c r="AT112" s="1172"/>
      <c r="AU112" s="1164"/>
      <c r="AV112" s="1164"/>
      <c r="AW112" s="1164"/>
      <c r="AX112" s="1168"/>
      <c r="AY112" s="1172"/>
      <c r="AZ112" s="1165"/>
      <c r="BA112" s="1165"/>
      <c r="BB112" s="1165"/>
      <c r="BC112" s="1165"/>
      <c r="BE112" s="1646"/>
      <c r="BF112" s="689" t="s">
        <v>5365</v>
      </c>
      <c r="BG112" s="1659"/>
    </row>
    <row r="113" spans="2:59" ht="78.75">
      <c r="B113" s="1369"/>
      <c r="C113" s="1518"/>
      <c r="D113" s="1477"/>
      <c r="E113" s="310" t="s">
        <v>165</v>
      </c>
      <c r="F113" s="1457"/>
      <c r="G113" s="1469"/>
      <c r="H113" s="1469"/>
      <c r="I113" s="1469"/>
      <c r="J113" s="1469"/>
      <c r="K113" s="238"/>
      <c r="L113" s="1459"/>
      <c r="M113" s="1471"/>
      <c r="N113" s="1403"/>
      <c r="O113" s="1403"/>
      <c r="P113" s="308" t="s">
        <v>5366</v>
      </c>
      <c r="Q113" s="346" t="s">
        <v>5367</v>
      </c>
      <c r="R113" s="310">
        <v>0.15</v>
      </c>
      <c r="S113" s="311">
        <v>44438</v>
      </c>
      <c r="T113" s="311">
        <v>44469</v>
      </c>
      <c r="U113" s="1409"/>
      <c r="V113" s="1409"/>
      <c r="W113" s="1409"/>
      <c r="X113" s="1409"/>
      <c r="Y113" s="244"/>
      <c r="Z113" s="429">
        <v>0</v>
      </c>
      <c r="AA113" s="455" t="s">
        <v>148</v>
      </c>
      <c r="AB113" s="667">
        <v>0</v>
      </c>
      <c r="AC113" s="455" t="s">
        <v>458</v>
      </c>
      <c r="AD113" s="429">
        <v>1</v>
      </c>
      <c r="AE113" s="312" t="s">
        <v>5368</v>
      </c>
      <c r="AF113" s="675">
        <v>1</v>
      </c>
      <c r="AG113" s="240" t="s">
        <v>5083</v>
      </c>
      <c r="AH113" s="1294"/>
      <c r="AI113" s="1165"/>
      <c r="AJ113" s="1165"/>
      <c r="AK113" s="1165"/>
      <c r="AL113" s="1165"/>
      <c r="AM113" s="1290"/>
      <c r="AN113" s="1165"/>
      <c r="AP113" s="1163"/>
      <c r="AQ113" s="1163"/>
      <c r="AR113" s="1163"/>
      <c r="AS113" s="1169"/>
      <c r="AT113" s="1172"/>
      <c r="AU113" s="1164"/>
      <c r="AV113" s="1164"/>
      <c r="AW113" s="1164"/>
      <c r="AX113" s="1169"/>
      <c r="AY113" s="1172"/>
      <c r="AZ113" s="1165"/>
      <c r="BA113" s="1165"/>
      <c r="BB113" s="1165"/>
      <c r="BC113" s="1165"/>
      <c r="BE113" s="1647"/>
      <c r="BF113" s="689" t="s">
        <v>5369</v>
      </c>
      <c r="BG113" s="1660"/>
    </row>
    <row r="114" spans="2:59" ht="105">
      <c r="B114" s="1369"/>
      <c r="C114" s="1323" t="s">
        <v>3682</v>
      </c>
      <c r="D114" s="1446" t="s">
        <v>5370</v>
      </c>
      <c r="E114" s="324" t="s">
        <v>165</v>
      </c>
      <c r="F114" s="1450" t="s">
        <v>3684</v>
      </c>
      <c r="G114" s="1534" t="s">
        <v>61</v>
      </c>
      <c r="H114" s="1534" t="s">
        <v>61</v>
      </c>
      <c r="I114" s="1534" t="s">
        <v>761</v>
      </c>
      <c r="J114" s="1534" t="s">
        <v>63</v>
      </c>
      <c r="K114" s="238"/>
      <c r="L114" s="1485" t="s">
        <v>5371</v>
      </c>
      <c r="M114" s="1539" t="s">
        <v>416</v>
      </c>
      <c r="N114" s="1302">
        <f>MIN(S114:S116)</f>
        <v>44348</v>
      </c>
      <c r="O114" s="1302">
        <f t="shared" si="7"/>
        <v>44491</v>
      </c>
      <c r="P114" s="232" t="s">
        <v>5372</v>
      </c>
      <c r="Q114" s="344" t="s">
        <v>5373</v>
      </c>
      <c r="R114" s="324">
        <v>0.3</v>
      </c>
      <c r="S114" s="325">
        <v>44348</v>
      </c>
      <c r="T114" s="325">
        <v>44393</v>
      </c>
      <c r="U114" s="1512">
        <v>0</v>
      </c>
      <c r="V114" s="1512">
        <v>0.21</v>
      </c>
      <c r="W114" s="1512">
        <v>0.9850000000000001</v>
      </c>
      <c r="X114" s="1512">
        <v>1</v>
      </c>
      <c r="Y114" s="244"/>
      <c r="Z114" s="429">
        <v>0</v>
      </c>
      <c r="AA114" s="263" t="s">
        <v>148</v>
      </c>
      <c r="AB114" s="667">
        <v>0.7</v>
      </c>
      <c r="AC114" s="263" t="s">
        <v>5374</v>
      </c>
      <c r="AD114" s="429">
        <v>1</v>
      </c>
      <c r="AE114" s="289" t="s">
        <v>5375</v>
      </c>
      <c r="AF114" s="675">
        <v>1</v>
      </c>
      <c r="AG114" s="265" t="s">
        <v>5083</v>
      </c>
      <c r="AH114" s="1293">
        <f>SUMPRODUCT(R114:R116,AF114:AF116)</f>
        <v>1</v>
      </c>
      <c r="AI114" s="1182" t="s">
        <v>61</v>
      </c>
      <c r="AJ114" s="1182" t="s">
        <v>5376</v>
      </c>
      <c r="AK114" s="1182" t="s">
        <v>5377</v>
      </c>
      <c r="AL114" s="1182" t="s">
        <v>5378</v>
      </c>
      <c r="AM114" s="1289" t="str">
        <f>IF(AH114&lt;1%,"Sin iniciar",IF(AH114=100%,"Terminado","En gestión"))</f>
        <v>Terminado</v>
      </c>
      <c r="AN114" s="1182" t="s">
        <v>4523</v>
      </c>
      <c r="AP114" s="1180">
        <v>20127033.700969696</v>
      </c>
      <c r="AQ114" s="1180">
        <v>0</v>
      </c>
      <c r="AR114" s="1180">
        <v>20127033.700969696</v>
      </c>
      <c r="AS114" s="1177">
        <f>AR114/AP114</f>
        <v>1</v>
      </c>
      <c r="AT114" s="1172"/>
      <c r="AU114" s="1181">
        <v>23085184</v>
      </c>
      <c r="AV114" s="1181">
        <v>0</v>
      </c>
      <c r="AW114" s="1181">
        <v>23085184</v>
      </c>
      <c r="AX114" s="1177">
        <f>AW114/AU114</f>
        <v>1</v>
      </c>
      <c r="AY114" s="1172"/>
      <c r="AZ114" s="1182" t="s">
        <v>5086</v>
      </c>
      <c r="BA114" s="1182" t="s">
        <v>5338</v>
      </c>
      <c r="BB114" s="1182" t="s">
        <v>5339</v>
      </c>
      <c r="BC114" s="1182" t="s">
        <v>5340</v>
      </c>
      <c r="BE114" s="1646" t="s">
        <v>5118</v>
      </c>
      <c r="BF114" s="689" t="s">
        <v>5379</v>
      </c>
      <c r="BG114" s="1659" t="s">
        <v>5380</v>
      </c>
    </row>
    <row r="115" spans="2:59" ht="105">
      <c r="B115" s="1369"/>
      <c r="C115" s="1533"/>
      <c r="D115" s="1446"/>
      <c r="E115" s="324" t="s">
        <v>165</v>
      </c>
      <c r="F115" s="1450"/>
      <c r="G115" s="1535"/>
      <c r="H115" s="1535"/>
      <c r="I115" s="1535"/>
      <c r="J115" s="1535"/>
      <c r="K115" s="238"/>
      <c r="L115" s="1485"/>
      <c r="M115" s="1540"/>
      <c r="N115" s="1351"/>
      <c r="O115" s="1351"/>
      <c r="P115" s="232" t="s">
        <v>5381</v>
      </c>
      <c r="Q115" s="344" t="s">
        <v>5382</v>
      </c>
      <c r="R115" s="324">
        <v>0.55000000000000004</v>
      </c>
      <c r="S115" s="325">
        <v>44396</v>
      </c>
      <c r="T115" s="325">
        <v>44463</v>
      </c>
      <c r="U115" s="1355"/>
      <c r="V115" s="1355"/>
      <c r="W115" s="1355"/>
      <c r="X115" s="1355"/>
      <c r="Y115" s="244"/>
      <c r="Z115" s="429">
        <v>0</v>
      </c>
      <c r="AA115" s="263" t="s">
        <v>148</v>
      </c>
      <c r="AB115" s="667">
        <v>0</v>
      </c>
      <c r="AC115" s="263" t="s">
        <v>458</v>
      </c>
      <c r="AD115" s="429">
        <v>1</v>
      </c>
      <c r="AE115" s="289" t="s">
        <v>5383</v>
      </c>
      <c r="AF115" s="675">
        <v>1</v>
      </c>
      <c r="AG115" s="265" t="s">
        <v>5083</v>
      </c>
      <c r="AH115" s="1362"/>
      <c r="AI115" s="1182"/>
      <c r="AJ115" s="1182"/>
      <c r="AK115" s="1182"/>
      <c r="AL115" s="1182"/>
      <c r="AM115" s="1363"/>
      <c r="AN115" s="1182"/>
      <c r="AP115" s="1180"/>
      <c r="AQ115" s="1180"/>
      <c r="AR115" s="1180"/>
      <c r="AS115" s="1178"/>
      <c r="AT115" s="1172"/>
      <c r="AU115" s="1181"/>
      <c r="AV115" s="1181"/>
      <c r="AW115" s="1181"/>
      <c r="AX115" s="1178"/>
      <c r="AY115" s="1172"/>
      <c r="AZ115" s="1182"/>
      <c r="BA115" s="1182"/>
      <c r="BB115" s="1182"/>
      <c r="BC115" s="1182"/>
      <c r="BE115" s="1646"/>
      <c r="BF115" s="689" t="s">
        <v>5384</v>
      </c>
      <c r="BG115" s="1659"/>
    </row>
    <row r="116" spans="2:59" ht="105">
      <c r="B116" s="1369"/>
      <c r="C116" s="1324"/>
      <c r="D116" s="1446"/>
      <c r="E116" s="324" t="s">
        <v>165</v>
      </c>
      <c r="F116" s="1450"/>
      <c r="G116" s="1448"/>
      <c r="H116" s="1448"/>
      <c r="I116" s="1448"/>
      <c r="J116" s="1448"/>
      <c r="K116" s="238"/>
      <c r="L116" s="1485"/>
      <c r="M116" s="1487"/>
      <c r="N116" s="1303"/>
      <c r="O116" s="1303"/>
      <c r="P116" s="232" t="s">
        <v>5385</v>
      </c>
      <c r="Q116" s="344" t="s">
        <v>5386</v>
      </c>
      <c r="R116" s="324">
        <v>0.15</v>
      </c>
      <c r="S116" s="325">
        <v>44466</v>
      </c>
      <c r="T116" s="325">
        <v>44491</v>
      </c>
      <c r="U116" s="1481"/>
      <c r="V116" s="1481"/>
      <c r="W116" s="1481"/>
      <c r="X116" s="1481"/>
      <c r="Y116" s="244"/>
      <c r="Z116" s="429">
        <v>0</v>
      </c>
      <c r="AA116" s="263" t="s">
        <v>148</v>
      </c>
      <c r="AB116" s="667">
        <v>0</v>
      </c>
      <c r="AC116" s="263" t="s">
        <v>458</v>
      </c>
      <c r="AD116" s="429">
        <v>0.9</v>
      </c>
      <c r="AE116" s="289" t="s">
        <v>5387</v>
      </c>
      <c r="AF116" s="675">
        <v>1</v>
      </c>
      <c r="AG116" s="265" t="s">
        <v>5388</v>
      </c>
      <c r="AH116" s="1294"/>
      <c r="AI116" s="1182"/>
      <c r="AJ116" s="1182"/>
      <c r="AK116" s="1182"/>
      <c r="AL116" s="1182"/>
      <c r="AM116" s="1290"/>
      <c r="AN116" s="1182"/>
      <c r="AP116" s="1180"/>
      <c r="AQ116" s="1180"/>
      <c r="AR116" s="1180"/>
      <c r="AS116" s="1179"/>
      <c r="AT116" s="1172"/>
      <c r="AU116" s="1181"/>
      <c r="AV116" s="1181"/>
      <c r="AW116" s="1181"/>
      <c r="AX116" s="1179"/>
      <c r="AY116" s="1172"/>
      <c r="AZ116" s="1182"/>
      <c r="BA116" s="1182"/>
      <c r="BB116" s="1182"/>
      <c r="BC116" s="1182"/>
      <c r="BE116" s="1647"/>
      <c r="BF116" s="689" t="s">
        <v>5389</v>
      </c>
      <c r="BG116" s="1660"/>
    </row>
    <row r="117" spans="2:59" ht="78.75">
      <c r="B117" s="1369"/>
      <c r="C117" s="1497" t="s">
        <v>3682</v>
      </c>
      <c r="D117" s="1477" t="s">
        <v>5390</v>
      </c>
      <c r="E117" s="310" t="s">
        <v>165</v>
      </c>
      <c r="F117" s="1457" t="s">
        <v>3684</v>
      </c>
      <c r="G117" s="1440" t="s">
        <v>61</v>
      </c>
      <c r="H117" s="1440" t="s">
        <v>61</v>
      </c>
      <c r="I117" s="1440" t="s">
        <v>761</v>
      </c>
      <c r="J117" s="1440" t="s">
        <v>63</v>
      </c>
      <c r="K117" s="238"/>
      <c r="L117" s="1459" t="s">
        <v>5391</v>
      </c>
      <c r="M117" s="1461" t="s">
        <v>416</v>
      </c>
      <c r="N117" s="1472">
        <f>MIN(S117:S119)</f>
        <v>44256</v>
      </c>
      <c r="O117" s="1472">
        <f t="shared" si="7"/>
        <v>44498</v>
      </c>
      <c r="P117" s="308" t="s">
        <v>5392</v>
      </c>
      <c r="Q117" s="346" t="s">
        <v>5393</v>
      </c>
      <c r="R117" s="310">
        <v>0.3</v>
      </c>
      <c r="S117" s="311">
        <v>44256</v>
      </c>
      <c r="T117" s="311">
        <v>44400</v>
      </c>
      <c r="U117" s="1451">
        <v>0.15</v>
      </c>
      <c r="V117" s="1451">
        <v>0.52</v>
      </c>
      <c r="W117" s="1451">
        <v>0.85000000000000009</v>
      </c>
      <c r="X117" s="1451">
        <v>1</v>
      </c>
      <c r="Y117" s="244"/>
      <c r="Z117" s="429">
        <v>0.5</v>
      </c>
      <c r="AA117" s="455" t="s">
        <v>5394</v>
      </c>
      <c r="AB117" s="667">
        <v>1</v>
      </c>
      <c r="AC117" s="455" t="s">
        <v>5395</v>
      </c>
      <c r="AD117" s="429">
        <v>1</v>
      </c>
      <c r="AE117" s="312" t="s">
        <v>148</v>
      </c>
      <c r="AF117" s="675">
        <v>1</v>
      </c>
      <c r="AG117" s="240" t="s">
        <v>4642</v>
      </c>
      <c r="AH117" s="1293">
        <f>SUMPRODUCT(R117:R119,AF117:AF119)</f>
        <v>1</v>
      </c>
      <c r="AI117" s="1165" t="s">
        <v>5394</v>
      </c>
      <c r="AJ117" s="1165" t="s">
        <v>5396</v>
      </c>
      <c r="AK117" s="1165" t="s">
        <v>5397</v>
      </c>
      <c r="AL117" s="1165" t="s">
        <v>5398</v>
      </c>
      <c r="AM117" s="1289" t="str">
        <f>IF(AH117&lt;1%,"Sin iniciar",IF(AH117=100%,"Terminado","En gestión"))</f>
        <v>Terminado</v>
      </c>
      <c r="AN117" s="1165" t="s">
        <v>4523</v>
      </c>
      <c r="AP117" s="1163">
        <v>100137150.55696967</v>
      </c>
      <c r="AQ117" s="1163">
        <v>0</v>
      </c>
      <c r="AR117" s="1163">
        <v>100137150.55696967</v>
      </c>
      <c r="AS117" s="1167">
        <f>AR117/AP117</f>
        <v>1</v>
      </c>
      <c r="AT117" s="1172"/>
      <c r="AU117" s="1164">
        <v>0</v>
      </c>
      <c r="AV117" s="1164">
        <v>0</v>
      </c>
      <c r="AW117" s="1164">
        <v>0</v>
      </c>
      <c r="AX117" s="1167" t="s">
        <v>4532</v>
      </c>
      <c r="AY117" s="1172"/>
      <c r="AZ117" s="1165"/>
      <c r="BA117" s="1165"/>
      <c r="BB117" s="1165"/>
      <c r="BC117" s="1165"/>
      <c r="BE117" s="1646" t="s">
        <v>5118</v>
      </c>
      <c r="BF117" s="689" t="s">
        <v>5399</v>
      </c>
      <c r="BG117" s="1659" t="s">
        <v>5400</v>
      </c>
    </row>
    <row r="118" spans="2:59" ht="105">
      <c r="B118" s="1369"/>
      <c r="C118" s="1522"/>
      <c r="D118" s="1477"/>
      <c r="E118" s="310" t="s">
        <v>165</v>
      </c>
      <c r="F118" s="1457"/>
      <c r="G118" s="1441"/>
      <c r="H118" s="1441"/>
      <c r="I118" s="1441"/>
      <c r="J118" s="1441"/>
      <c r="K118" s="238"/>
      <c r="L118" s="1459"/>
      <c r="M118" s="1462"/>
      <c r="N118" s="1402"/>
      <c r="O118" s="1402"/>
      <c r="P118" s="308" t="s">
        <v>5401</v>
      </c>
      <c r="Q118" s="346" t="s">
        <v>5402</v>
      </c>
      <c r="R118" s="310">
        <v>0.55000000000000004</v>
      </c>
      <c r="S118" s="311">
        <v>44326</v>
      </c>
      <c r="T118" s="311">
        <v>44469</v>
      </c>
      <c r="U118" s="1408"/>
      <c r="V118" s="1408"/>
      <c r="W118" s="1408"/>
      <c r="X118" s="1408"/>
      <c r="Y118" s="244"/>
      <c r="Z118" s="429">
        <v>0</v>
      </c>
      <c r="AA118" s="455" t="s">
        <v>148</v>
      </c>
      <c r="AB118" s="667">
        <v>0.4</v>
      </c>
      <c r="AC118" s="455" t="s">
        <v>5403</v>
      </c>
      <c r="AD118" s="429">
        <v>1</v>
      </c>
      <c r="AE118" s="312" t="s">
        <v>5404</v>
      </c>
      <c r="AF118" s="675">
        <v>1</v>
      </c>
      <c r="AG118" s="240" t="s">
        <v>5083</v>
      </c>
      <c r="AH118" s="1362"/>
      <c r="AI118" s="1165"/>
      <c r="AJ118" s="1165"/>
      <c r="AK118" s="1165"/>
      <c r="AL118" s="1165"/>
      <c r="AM118" s="1363"/>
      <c r="AN118" s="1165"/>
      <c r="AP118" s="1163"/>
      <c r="AQ118" s="1163"/>
      <c r="AR118" s="1163"/>
      <c r="AS118" s="1168"/>
      <c r="AT118" s="1172"/>
      <c r="AU118" s="1164"/>
      <c r="AV118" s="1164"/>
      <c r="AW118" s="1164"/>
      <c r="AX118" s="1168"/>
      <c r="AY118" s="1172"/>
      <c r="AZ118" s="1165"/>
      <c r="BA118" s="1165"/>
      <c r="BB118" s="1165"/>
      <c r="BC118" s="1165"/>
      <c r="BE118" s="1646"/>
      <c r="BF118" s="689" t="s">
        <v>5405</v>
      </c>
      <c r="BG118" s="1659"/>
    </row>
    <row r="119" spans="2:59" ht="105">
      <c r="B119" s="1369"/>
      <c r="C119" s="1518"/>
      <c r="D119" s="1477"/>
      <c r="E119" s="310" t="s">
        <v>165</v>
      </c>
      <c r="F119" s="1457"/>
      <c r="G119" s="1469"/>
      <c r="H119" s="1469"/>
      <c r="I119" s="1469"/>
      <c r="J119" s="1469"/>
      <c r="K119" s="238"/>
      <c r="L119" s="1459"/>
      <c r="M119" s="1471"/>
      <c r="N119" s="1403"/>
      <c r="O119" s="1403"/>
      <c r="P119" s="308" t="s">
        <v>5406</v>
      </c>
      <c r="Q119" s="346" t="s">
        <v>5407</v>
      </c>
      <c r="R119" s="310">
        <v>0.15</v>
      </c>
      <c r="S119" s="311">
        <v>44473</v>
      </c>
      <c r="T119" s="311">
        <v>44498</v>
      </c>
      <c r="U119" s="1409"/>
      <c r="V119" s="1409"/>
      <c r="W119" s="1409"/>
      <c r="X119" s="1409"/>
      <c r="Y119" s="244"/>
      <c r="Z119" s="429">
        <v>0</v>
      </c>
      <c r="AA119" s="455" t="s">
        <v>148</v>
      </c>
      <c r="AB119" s="667">
        <v>0</v>
      </c>
      <c r="AC119" s="455" t="s">
        <v>458</v>
      </c>
      <c r="AD119" s="429">
        <v>0</v>
      </c>
      <c r="AE119" s="312" t="s">
        <v>148</v>
      </c>
      <c r="AF119" s="675">
        <v>1</v>
      </c>
      <c r="AG119" s="240" t="s">
        <v>5408</v>
      </c>
      <c r="AH119" s="1294"/>
      <c r="AI119" s="1165"/>
      <c r="AJ119" s="1165"/>
      <c r="AK119" s="1165"/>
      <c r="AL119" s="1165"/>
      <c r="AM119" s="1290"/>
      <c r="AN119" s="1165"/>
      <c r="AP119" s="1163"/>
      <c r="AQ119" s="1163"/>
      <c r="AR119" s="1163"/>
      <c r="AS119" s="1169"/>
      <c r="AT119" s="1172"/>
      <c r="AU119" s="1164"/>
      <c r="AV119" s="1164"/>
      <c r="AW119" s="1164"/>
      <c r="AX119" s="1169"/>
      <c r="AY119" s="1172"/>
      <c r="AZ119" s="1165"/>
      <c r="BA119" s="1165"/>
      <c r="BB119" s="1165"/>
      <c r="BC119" s="1165"/>
      <c r="BE119" s="1647"/>
      <c r="BF119" s="689" t="s">
        <v>5409</v>
      </c>
      <c r="BG119" s="1660"/>
    </row>
    <row r="120" spans="2:59" ht="105">
      <c r="B120" s="1369"/>
      <c r="C120" s="1323" t="s">
        <v>3682</v>
      </c>
      <c r="D120" s="1446" t="s">
        <v>5410</v>
      </c>
      <c r="E120" s="324" t="s">
        <v>165</v>
      </c>
      <c r="F120" s="1450" t="s">
        <v>3684</v>
      </c>
      <c r="G120" s="1534" t="s">
        <v>61</v>
      </c>
      <c r="H120" s="1534" t="s">
        <v>61</v>
      </c>
      <c r="I120" s="1534" t="s">
        <v>761</v>
      </c>
      <c r="J120" s="1534" t="s">
        <v>63</v>
      </c>
      <c r="K120" s="238"/>
      <c r="L120" s="1485" t="s">
        <v>5411</v>
      </c>
      <c r="M120" s="1539" t="s">
        <v>416</v>
      </c>
      <c r="N120" s="1302">
        <f>MIN(S120:S122)</f>
        <v>44368</v>
      </c>
      <c r="O120" s="1302">
        <f t="shared" si="7"/>
        <v>44512</v>
      </c>
      <c r="P120" s="232" t="s">
        <v>5412</v>
      </c>
      <c r="Q120" s="344" t="s">
        <v>5413</v>
      </c>
      <c r="R120" s="324">
        <v>0.3</v>
      </c>
      <c r="S120" s="325">
        <v>44368</v>
      </c>
      <c r="T120" s="325">
        <v>44407</v>
      </c>
      <c r="U120" s="1512">
        <v>0</v>
      </c>
      <c r="V120" s="1512">
        <v>0.15</v>
      </c>
      <c r="W120" s="1512">
        <v>0.68500000000000005</v>
      </c>
      <c r="X120" s="1512">
        <v>1</v>
      </c>
      <c r="Y120" s="244"/>
      <c r="Z120" s="429">
        <v>0</v>
      </c>
      <c r="AA120" s="263" t="s">
        <v>148</v>
      </c>
      <c r="AB120" s="667">
        <v>0.5</v>
      </c>
      <c r="AC120" s="263" t="s">
        <v>5414</v>
      </c>
      <c r="AD120" s="429">
        <v>1</v>
      </c>
      <c r="AE120" s="289" t="s">
        <v>5415</v>
      </c>
      <c r="AF120" s="675">
        <v>1</v>
      </c>
      <c r="AG120" s="265" t="s">
        <v>5083</v>
      </c>
      <c r="AH120" s="1293">
        <f>SUMPRODUCT(R120:R122,AF120:AF122)</f>
        <v>1</v>
      </c>
      <c r="AI120" s="1182" t="s">
        <v>61</v>
      </c>
      <c r="AJ120" s="1182" t="s">
        <v>5416</v>
      </c>
      <c r="AK120" s="1182" t="s">
        <v>5417</v>
      </c>
      <c r="AL120" s="1182" t="s">
        <v>5418</v>
      </c>
      <c r="AM120" s="1289" t="str">
        <f>IF(AH120&lt;1%,"Sin iniciar",IF(AH120=100%,"Terminado","En gestión"))</f>
        <v>Terminado</v>
      </c>
      <c r="AN120" s="1182" t="s">
        <v>4523</v>
      </c>
      <c r="AP120" s="1180">
        <v>20127033.700969696</v>
      </c>
      <c r="AQ120" s="1180">
        <v>0</v>
      </c>
      <c r="AR120" s="1180">
        <v>20127033.700969696</v>
      </c>
      <c r="AS120" s="1177">
        <f>AR120/AP120</f>
        <v>1</v>
      </c>
      <c r="AT120" s="1172"/>
      <c r="AU120" s="1181">
        <v>23085184</v>
      </c>
      <c r="AV120" s="1181">
        <v>0</v>
      </c>
      <c r="AW120" s="1181">
        <v>23085184</v>
      </c>
      <c r="AX120" s="1177">
        <f>AW120/AU120</f>
        <v>1</v>
      </c>
      <c r="AY120" s="1172"/>
      <c r="AZ120" s="1182" t="s">
        <v>5086</v>
      </c>
      <c r="BA120" s="1182" t="s">
        <v>5338</v>
      </c>
      <c r="BB120" s="1182" t="s">
        <v>5339</v>
      </c>
      <c r="BC120" s="1182" t="s">
        <v>5340</v>
      </c>
      <c r="BE120" s="1646" t="s">
        <v>5118</v>
      </c>
      <c r="BF120" s="689" t="s">
        <v>5419</v>
      </c>
      <c r="BG120" s="1659" t="s">
        <v>5420</v>
      </c>
    </row>
    <row r="121" spans="2:59" ht="105">
      <c r="B121" s="1369"/>
      <c r="C121" s="1533"/>
      <c r="D121" s="1446"/>
      <c r="E121" s="324" t="s">
        <v>165</v>
      </c>
      <c r="F121" s="1450"/>
      <c r="G121" s="1535"/>
      <c r="H121" s="1535"/>
      <c r="I121" s="1535"/>
      <c r="J121" s="1535"/>
      <c r="K121" s="238"/>
      <c r="L121" s="1485"/>
      <c r="M121" s="1540"/>
      <c r="N121" s="1351"/>
      <c r="O121" s="1351"/>
      <c r="P121" s="232" t="s">
        <v>5421</v>
      </c>
      <c r="Q121" s="344" t="s">
        <v>5422</v>
      </c>
      <c r="R121" s="324">
        <v>0.55000000000000004</v>
      </c>
      <c r="S121" s="325">
        <v>44410</v>
      </c>
      <c r="T121" s="325">
        <v>44484</v>
      </c>
      <c r="U121" s="1355"/>
      <c r="V121" s="1355"/>
      <c r="W121" s="1355"/>
      <c r="X121" s="1355"/>
      <c r="Y121" s="244"/>
      <c r="Z121" s="429">
        <v>0</v>
      </c>
      <c r="AA121" s="263" t="s">
        <v>148</v>
      </c>
      <c r="AB121" s="667">
        <v>0</v>
      </c>
      <c r="AC121" s="263" t="s">
        <v>458</v>
      </c>
      <c r="AD121" s="429">
        <v>0.7</v>
      </c>
      <c r="AE121" s="289" t="s">
        <v>5423</v>
      </c>
      <c r="AF121" s="675">
        <v>1</v>
      </c>
      <c r="AG121" s="265" t="s">
        <v>5424</v>
      </c>
      <c r="AH121" s="1362"/>
      <c r="AI121" s="1182"/>
      <c r="AJ121" s="1182"/>
      <c r="AK121" s="1182"/>
      <c r="AL121" s="1182"/>
      <c r="AM121" s="1363"/>
      <c r="AN121" s="1182"/>
      <c r="AP121" s="1180"/>
      <c r="AQ121" s="1180"/>
      <c r="AR121" s="1180"/>
      <c r="AS121" s="1178"/>
      <c r="AT121" s="1172"/>
      <c r="AU121" s="1181"/>
      <c r="AV121" s="1181"/>
      <c r="AW121" s="1181"/>
      <c r="AX121" s="1178"/>
      <c r="AY121" s="1172"/>
      <c r="AZ121" s="1182"/>
      <c r="BA121" s="1182"/>
      <c r="BB121" s="1182"/>
      <c r="BC121" s="1182"/>
      <c r="BE121" s="1646"/>
      <c r="BF121" s="689" t="s">
        <v>5425</v>
      </c>
      <c r="BG121" s="1659"/>
    </row>
    <row r="122" spans="2:59" ht="105">
      <c r="B122" s="1369"/>
      <c r="C122" s="1324"/>
      <c r="D122" s="1446"/>
      <c r="E122" s="324" t="s">
        <v>165</v>
      </c>
      <c r="F122" s="1450"/>
      <c r="G122" s="1448"/>
      <c r="H122" s="1448"/>
      <c r="I122" s="1448"/>
      <c r="J122" s="1448"/>
      <c r="K122" s="238"/>
      <c r="L122" s="1485"/>
      <c r="M122" s="1487"/>
      <c r="N122" s="1303"/>
      <c r="O122" s="1303"/>
      <c r="P122" s="232" t="s">
        <v>5426</v>
      </c>
      <c r="Q122" s="344" t="s">
        <v>5427</v>
      </c>
      <c r="R122" s="324">
        <v>0.15</v>
      </c>
      <c r="S122" s="325">
        <v>44487</v>
      </c>
      <c r="T122" s="325">
        <v>44512</v>
      </c>
      <c r="U122" s="1481"/>
      <c r="V122" s="1481"/>
      <c r="W122" s="1481"/>
      <c r="X122" s="1481"/>
      <c r="Y122" s="244"/>
      <c r="Z122" s="429">
        <v>0</v>
      </c>
      <c r="AA122" s="263" t="s">
        <v>148</v>
      </c>
      <c r="AB122" s="667">
        <v>0</v>
      </c>
      <c r="AC122" s="263" t="s">
        <v>458</v>
      </c>
      <c r="AD122" s="429">
        <v>0</v>
      </c>
      <c r="AE122" s="289" t="s">
        <v>148</v>
      </c>
      <c r="AF122" s="675">
        <v>1</v>
      </c>
      <c r="AG122" s="265" t="s">
        <v>5428</v>
      </c>
      <c r="AH122" s="1294"/>
      <c r="AI122" s="1182"/>
      <c r="AJ122" s="1182"/>
      <c r="AK122" s="1182"/>
      <c r="AL122" s="1182"/>
      <c r="AM122" s="1290"/>
      <c r="AN122" s="1182"/>
      <c r="AP122" s="1180"/>
      <c r="AQ122" s="1180"/>
      <c r="AR122" s="1180"/>
      <c r="AS122" s="1179"/>
      <c r="AT122" s="1172"/>
      <c r="AU122" s="1181"/>
      <c r="AV122" s="1181"/>
      <c r="AW122" s="1181"/>
      <c r="AX122" s="1179"/>
      <c r="AY122" s="1172"/>
      <c r="AZ122" s="1182"/>
      <c r="BA122" s="1182"/>
      <c r="BB122" s="1182"/>
      <c r="BC122" s="1182"/>
      <c r="BE122" s="1647"/>
      <c r="BF122" s="689" t="s">
        <v>5429</v>
      </c>
      <c r="BG122" s="1660"/>
    </row>
    <row r="123" spans="2:59" ht="131.25">
      <c r="B123" s="1369"/>
      <c r="C123" s="1497" t="s">
        <v>3682</v>
      </c>
      <c r="D123" s="1477" t="s">
        <v>5430</v>
      </c>
      <c r="E123" s="310" t="s">
        <v>165</v>
      </c>
      <c r="F123" s="1457" t="s">
        <v>5126</v>
      </c>
      <c r="G123" s="1440" t="s">
        <v>61</v>
      </c>
      <c r="H123" s="1440" t="s">
        <v>61</v>
      </c>
      <c r="I123" s="1440" t="s">
        <v>761</v>
      </c>
      <c r="J123" s="1440" t="s">
        <v>139</v>
      </c>
      <c r="K123" s="238"/>
      <c r="L123" s="1459" t="s">
        <v>5431</v>
      </c>
      <c r="M123" s="1461" t="s">
        <v>416</v>
      </c>
      <c r="N123" s="1472">
        <f>MIN(S123:S125)</f>
        <v>44211</v>
      </c>
      <c r="O123" s="1472">
        <f t="shared" si="7"/>
        <v>44560</v>
      </c>
      <c r="P123" s="308" t="s">
        <v>5432</v>
      </c>
      <c r="Q123" s="346" t="s">
        <v>5433</v>
      </c>
      <c r="R123" s="310">
        <v>0.2</v>
      </c>
      <c r="S123" s="311">
        <v>44211</v>
      </c>
      <c r="T123" s="311">
        <v>44530</v>
      </c>
      <c r="U123" s="1451">
        <v>0.25</v>
      </c>
      <c r="V123" s="1451">
        <v>0.5</v>
      </c>
      <c r="W123" s="1451">
        <v>0.75</v>
      </c>
      <c r="X123" s="1451">
        <v>1</v>
      </c>
      <c r="Y123" s="244"/>
      <c r="Z123" s="429">
        <v>0.25</v>
      </c>
      <c r="AA123" s="455" t="s">
        <v>5434</v>
      </c>
      <c r="AB123" s="667">
        <v>0.5</v>
      </c>
      <c r="AC123" s="455" t="s">
        <v>5434</v>
      </c>
      <c r="AD123" s="429">
        <v>0.75</v>
      </c>
      <c r="AE123" s="312" t="s">
        <v>5435</v>
      </c>
      <c r="AF123" s="675">
        <v>1</v>
      </c>
      <c r="AG123" s="240" t="s">
        <v>5436</v>
      </c>
      <c r="AH123" s="1293">
        <f>SUMPRODUCT(R123:R125,AF123:AF125)</f>
        <v>1</v>
      </c>
      <c r="AI123" s="1165" t="s">
        <v>5437</v>
      </c>
      <c r="AJ123" s="1165" t="s">
        <v>5438</v>
      </c>
      <c r="AK123" s="1165" t="s">
        <v>5439</v>
      </c>
      <c r="AL123" s="1165" t="s">
        <v>5440</v>
      </c>
      <c r="AM123" s="1289" t="str">
        <f>IF(AH123&lt;1%,"Sin iniciar",IF(AH123=100%,"Terminado","En gestión"))</f>
        <v>Terminado</v>
      </c>
      <c r="AN123" s="1165" t="s">
        <v>4523</v>
      </c>
      <c r="AP123" s="1163">
        <v>90476734.660969675</v>
      </c>
      <c r="AQ123" s="1163">
        <v>0</v>
      </c>
      <c r="AR123" s="1163">
        <v>90476734.660969675</v>
      </c>
      <c r="AS123" s="1167">
        <f>AR123/AP123</f>
        <v>1</v>
      </c>
      <c r="AT123" s="1172"/>
      <c r="AU123" s="1164">
        <v>60400780.833333299</v>
      </c>
      <c r="AV123" s="1164">
        <v>0</v>
      </c>
      <c r="AW123" s="1164">
        <v>60400780.833333299</v>
      </c>
      <c r="AX123" s="1167">
        <f>AW123/AU123</f>
        <v>1</v>
      </c>
      <c r="AY123" s="1172"/>
      <c r="AZ123" s="1165" t="s">
        <v>5086</v>
      </c>
      <c r="BA123" s="1165" t="s">
        <v>3766</v>
      </c>
      <c r="BB123" s="1165" t="s">
        <v>3767</v>
      </c>
      <c r="BC123" s="1165" t="s">
        <v>3768</v>
      </c>
      <c r="BE123" s="1646" t="s">
        <v>5118</v>
      </c>
      <c r="BF123" s="689" t="s">
        <v>5441</v>
      </c>
      <c r="BG123" s="1659" t="s">
        <v>5442</v>
      </c>
    </row>
    <row r="124" spans="2:59" ht="157.5">
      <c r="B124" s="1369"/>
      <c r="C124" s="1522"/>
      <c r="D124" s="1477"/>
      <c r="E124" s="310" t="s">
        <v>165</v>
      </c>
      <c r="F124" s="1457"/>
      <c r="G124" s="1441"/>
      <c r="H124" s="1441"/>
      <c r="I124" s="1441"/>
      <c r="J124" s="1441"/>
      <c r="K124" s="238"/>
      <c r="L124" s="1459"/>
      <c r="M124" s="1462"/>
      <c r="N124" s="1402"/>
      <c r="O124" s="1402"/>
      <c r="P124" s="308" t="s">
        <v>5443</v>
      </c>
      <c r="Q124" s="346" t="s">
        <v>5444</v>
      </c>
      <c r="R124" s="310">
        <v>0.6</v>
      </c>
      <c r="S124" s="311">
        <v>44228</v>
      </c>
      <c r="T124" s="311">
        <v>44547</v>
      </c>
      <c r="U124" s="1408"/>
      <c r="V124" s="1408"/>
      <c r="W124" s="1408"/>
      <c r="X124" s="1408"/>
      <c r="Y124" s="244"/>
      <c r="Z124" s="429">
        <v>0.25</v>
      </c>
      <c r="AA124" s="455" t="s">
        <v>5445</v>
      </c>
      <c r="AB124" s="667">
        <v>0.5</v>
      </c>
      <c r="AC124" s="455" t="s">
        <v>5445</v>
      </c>
      <c r="AD124" s="429">
        <v>0.75</v>
      </c>
      <c r="AE124" s="312" t="s">
        <v>5446</v>
      </c>
      <c r="AF124" s="675">
        <v>1</v>
      </c>
      <c r="AG124" s="240" t="s">
        <v>5447</v>
      </c>
      <c r="AH124" s="1362"/>
      <c r="AI124" s="1165"/>
      <c r="AJ124" s="1165"/>
      <c r="AK124" s="1165"/>
      <c r="AL124" s="1165"/>
      <c r="AM124" s="1363"/>
      <c r="AN124" s="1165"/>
      <c r="AP124" s="1163"/>
      <c r="AQ124" s="1163"/>
      <c r="AR124" s="1163"/>
      <c r="AS124" s="1168"/>
      <c r="AT124" s="1172"/>
      <c r="AU124" s="1164"/>
      <c r="AV124" s="1164"/>
      <c r="AW124" s="1164"/>
      <c r="AX124" s="1168"/>
      <c r="AY124" s="1172"/>
      <c r="AZ124" s="1165"/>
      <c r="BA124" s="1165"/>
      <c r="BB124" s="1165"/>
      <c r="BC124" s="1165"/>
      <c r="BE124" s="1646"/>
      <c r="BF124" s="689" t="s">
        <v>5448</v>
      </c>
      <c r="BG124" s="1659"/>
    </row>
    <row r="125" spans="2:59" ht="157.5">
      <c r="B125" s="1369"/>
      <c r="C125" s="1518"/>
      <c r="D125" s="1477"/>
      <c r="E125" s="310" t="s">
        <v>165</v>
      </c>
      <c r="F125" s="1457"/>
      <c r="G125" s="1469"/>
      <c r="H125" s="1469"/>
      <c r="I125" s="1469"/>
      <c r="J125" s="1469"/>
      <c r="K125" s="238"/>
      <c r="L125" s="1459"/>
      <c r="M125" s="1471"/>
      <c r="N125" s="1403"/>
      <c r="O125" s="1403"/>
      <c r="P125" s="308" t="s">
        <v>5449</v>
      </c>
      <c r="Q125" s="346" t="s">
        <v>5450</v>
      </c>
      <c r="R125" s="310">
        <v>0.2</v>
      </c>
      <c r="S125" s="311">
        <v>44272</v>
      </c>
      <c r="T125" s="311">
        <v>44560</v>
      </c>
      <c r="U125" s="1409"/>
      <c r="V125" s="1409"/>
      <c r="W125" s="1409"/>
      <c r="X125" s="1409"/>
      <c r="Y125" s="244"/>
      <c r="Z125" s="429">
        <v>0.25</v>
      </c>
      <c r="AA125" s="455" t="s">
        <v>5451</v>
      </c>
      <c r="AB125" s="667">
        <v>0.5</v>
      </c>
      <c r="AC125" s="455" t="s">
        <v>5451</v>
      </c>
      <c r="AD125" s="429">
        <v>0.75</v>
      </c>
      <c r="AE125" s="312" t="s">
        <v>5452</v>
      </c>
      <c r="AF125" s="675">
        <v>1</v>
      </c>
      <c r="AG125" s="240" t="s">
        <v>5453</v>
      </c>
      <c r="AH125" s="1294"/>
      <c r="AI125" s="1165"/>
      <c r="AJ125" s="1165"/>
      <c r="AK125" s="1165"/>
      <c r="AL125" s="1165"/>
      <c r="AM125" s="1290"/>
      <c r="AN125" s="1165"/>
      <c r="AP125" s="1163"/>
      <c r="AQ125" s="1163"/>
      <c r="AR125" s="1163"/>
      <c r="AS125" s="1169"/>
      <c r="AT125" s="1172"/>
      <c r="AU125" s="1164"/>
      <c r="AV125" s="1164"/>
      <c r="AW125" s="1164"/>
      <c r="AX125" s="1169"/>
      <c r="AY125" s="1172"/>
      <c r="AZ125" s="1165"/>
      <c r="BA125" s="1165"/>
      <c r="BB125" s="1165"/>
      <c r="BC125" s="1165"/>
      <c r="BE125" s="1647"/>
      <c r="BF125" s="689" t="s">
        <v>5454</v>
      </c>
      <c r="BG125" s="1660"/>
    </row>
    <row r="126" spans="2:59" ht="131.25">
      <c r="B126" s="1369"/>
      <c r="C126" s="1323" t="s">
        <v>3682</v>
      </c>
      <c r="D126" s="1446" t="s">
        <v>5455</v>
      </c>
      <c r="E126" s="324" t="s">
        <v>618</v>
      </c>
      <c r="F126" s="1450" t="s">
        <v>5456</v>
      </c>
      <c r="G126" s="1534" t="s">
        <v>61</v>
      </c>
      <c r="H126" s="1534" t="s">
        <v>61</v>
      </c>
      <c r="I126" s="1534" t="s">
        <v>761</v>
      </c>
      <c r="J126" s="1534" t="s">
        <v>63</v>
      </c>
      <c r="K126" s="238"/>
      <c r="L126" s="1485" t="s">
        <v>5457</v>
      </c>
      <c r="M126" s="1539" t="s">
        <v>416</v>
      </c>
      <c r="N126" s="1302">
        <f>MIN(S126:S128)</f>
        <v>44221</v>
      </c>
      <c r="O126" s="1302">
        <f t="shared" si="7"/>
        <v>44516</v>
      </c>
      <c r="P126" s="232" t="s">
        <v>5458</v>
      </c>
      <c r="Q126" s="344" t="s">
        <v>5459</v>
      </c>
      <c r="R126" s="324">
        <v>0.4</v>
      </c>
      <c r="S126" s="325">
        <v>44221</v>
      </c>
      <c r="T126" s="325">
        <v>44510</v>
      </c>
      <c r="U126" s="1512">
        <v>0.25</v>
      </c>
      <c r="V126" s="1512">
        <v>0.5</v>
      </c>
      <c r="W126" s="1512">
        <v>0.75000000000000011</v>
      </c>
      <c r="X126" s="1512">
        <v>1</v>
      </c>
      <c r="Y126" s="244"/>
      <c r="Z126" s="429">
        <v>0.25</v>
      </c>
      <c r="AA126" s="263" t="s">
        <v>5460</v>
      </c>
      <c r="AB126" s="667">
        <v>0.5</v>
      </c>
      <c r="AC126" s="263" t="s">
        <v>5460</v>
      </c>
      <c r="AD126" s="429">
        <v>0.75</v>
      </c>
      <c r="AE126" s="289" t="s">
        <v>5461</v>
      </c>
      <c r="AF126" s="675">
        <v>1</v>
      </c>
      <c r="AG126" s="265" t="s">
        <v>5462</v>
      </c>
      <c r="AH126" s="1293">
        <f>SUMPRODUCT(R126:R128,AF126:AF128)</f>
        <v>1</v>
      </c>
      <c r="AI126" s="1182" t="s">
        <v>5463</v>
      </c>
      <c r="AJ126" s="1182" t="s">
        <v>5463</v>
      </c>
      <c r="AK126" s="1182" t="s">
        <v>5464</v>
      </c>
      <c r="AL126" s="1182" t="s">
        <v>5465</v>
      </c>
      <c r="AM126" s="1289" t="str">
        <f>IF(AH126&lt;1%,"Sin iniciar",IF(AH126=100%,"Terminado","En gestión"))</f>
        <v>Terminado</v>
      </c>
      <c r="AN126" s="1182" t="s">
        <v>4523</v>
      </c>
      <c r="AP126" s="1180">
        <v>121345768.51096968</v>
      </c>
      <c r="AQ126" s="1180"/>
      <c r="AR126" s="1180">
        <v>121345768.51096968</v>
      </c>
      <c r="AS126" s="1177">
        <f>AR126/AP126</f>
        <v>1</v>
      </c>
      <c r="AT126" s="1172"/>
      <c r="AU126" s="1181">
        <v>324204840</v>
      </c>
      <c r="AV126" s="1181"/>
      <c r="AW126" s="1181">
        <v>324204840</v>
      </c>
      <c r="AX126" s="1177">
        <f>AW126/AU126</f>
        <v>1</v>
      </c>
      <c r="AY126" s="1172"/>
      <c r="AZ126" s="1182" t="s">
        <v>5086</v>
      </c>
      <c r="BA126" s="1182" t="s">
        <v>5466</v>
      </c>
      <c r="BB126" s="1182" t="s">
        <v>5467</v>
      </c>
      <c r="BC126" s="1182" t="s">
        <v>5468</v>
      </c>
      <c r="BE126" s="1646" t="s">
        <v>5118</v>
      </c>
      <c r="BF126" s="689" t="s">
        <v>5469</v>
      </c>
      <c r="BG126" s="1659" t="s">
        <v>5470</v>
      </c>
    </row>
    <row r="127" spans="2:59" ht="131.25">
      <c r="B127" s="1369"/>
      <c r="C127" s="1533"/>
      <c r="D127" s="1446"/>
      <c r="E127" s="324" t="s">
        <v>618</v>
      </c>
      <c r="F127" s="1450"/>
      <c r="G127" s="1535"/>
      <c r="H127" s="1535"/>
      <c r="I127" s="1535"/>
      <c r="J127" s="1535"/>
      <c r="K127" s="238"/>
      <c r="L127" s="1485"/>
      <c r="M127" s="1540"/>
      <c r="N127" s="1351"/>
      <c r="O127" s="1351"/>
      <c r="P127" s="232" t="s">
        <v>5471</v>
      </c>
      <c r="Q127" s="344" t="s">
        <v>5472</v>
      </c>
      <c r="R127" s="324">
        <v>0.4</v>
      </c>
      <c r="S127" s="325">
        <v>44225</v>
      </c>
      <c r="T127" s="325">
        <v>44512</v>
      </c>
      <c r="U127" s="1355"/>
      <c r="V127" s="1355"/>
      <c r="W127" s="1355"/>
      <c r="X127" s="1355"/>
      <c r="Y127" s="244"/>
      <c r="Z127" s="429">
        <v>0.25</v>
      </c>
      <c r="AA127" s="263" t="s">
        <v>5473</v>
      </c>
      <c r="AB127" s="667">
        <v>0.5</v>
      </c>
      <c r="AC127" s="263" t="s">
        <v>5474</v>
      </c>
      <c r="AD127" s="429">
        <v>0.75</v>
      </c>
      <c r="AE127" s="289" t="s">
        <v>5475</v>
      </c>
      <c r="AF127" s="675">
        <v>1</v>
      </c>
      <c r="AG127" s="265" t="s">
        <v>5476</v>
      </c>
      <c r="AH127" s="1362"/>
      <c r="AI127" s="1182"/>
      <c r="AJ127" s="1182"/>
      <c r="AK127" s="1182"/>
      <c r="AL127" s="1182"/>
      <c r="AM127" s="1363"/>
      <c r="AN127" s="1182"/>
      <c r="AP127" s="1180"/>
      <c r="AQ127" s="1180"/>
      <c r="AR127" s="1180"/>
      <c r="AS127" s="1178"/>
      <c r="AT127" s="1172"/>
      <c r="AU127" s="1181"/>
      <c r="AV127" s="1181"/>
      <c r="AW127" s="1181"/>
      <c r="AX127" s="1178"/>
      <c r="AY127" s="1172"/>
      <c r="AZ127" s="1182"/>
      <c r="BA127" s="1182"/>
      <c r="BB127" s="1182"/>
      <c r="BC127" s="1182"/>
      <c r="BE127" s="1646"/>
      <c r="BF127" s="689" t="s">
        <v>5477</v>
      </c>
      <c r="BG127" s="1659"/>
    </row>
    <row r="128" spans="2:59" ht="131.25">
      <c r="B128" s="1369"/>
      <c r="C128" s="1324"/>
      <c r="D128" s="1446"/>
      <c r="E128" s="324" t="s">
        <v>618</v>
      </c>
      <c r="F128" s="1450"/>
      <c r="G128" s="1448"/>
      <c r="H128" s="1448"/>
      <c r="I128" s="1448"/>
      <c r="J128" s="1448"/>
      <c r="K128" s="238"/>
      <c r="L128" s="1485"/>
      <c r="M128" s="1487"/>
      <c r="N128" s="1303"/>
      <c r="O128" s="1303"/>
      <c r="P128" s="232" t="s">
        <v>5478</v>
      </c>
      <c r="Q128" s="344" t="s">
        <v>5479</v>
      </c>
      <c r="R128" s="324">
        <v>0.2</v>
      </c>
      <c r="S128" s="325">
        <v>44232</v>
      </c>
      <c r="T128" s="325">
        <v>44516</v>
      </c>
      <c r="U128" s="1481"/>
      <c r="V128" s="1481"/>
      <c r="W128" s="1481"/>
      <c r="X128" s="1481"/>
      <c r="Y128" s="244"/>
      <c r="Z128" s="429">
        <v>0.25</v>
      </c>
      <c r="AA128" s="263" t="s">
        <v>5480</v>
      </c>
      <c r="AB128" s="667">
        <v>0.5</v>
      </c>
      <c r="AC128" s="263" t="s">
        <v>5481</v>
      </c>
      <c r="AD128" s="429">
        <v>0.75</v>
      </c>
      <c r="AE128" s="289" t="s">
        <v>5482</v>
      </c>
      <c r="AF128" s="675">
        <v>1</v>
      </c>
      <c r="AG128" s="265" t="s">
        <v>5483</v>
      </c>
      <c r="AH128" s="1294"/>
      <c r="AI128" s="1182"/>
      <c r="AJ128" s="1182"/>
      <c r="AK128" s="1182"/>
      <c r="AL128" s="1182"/>
      <c r="AM128" s="1290"/>
      <c r="AN128" s="1182"/>
      <c r="AP128" s="1180"/>
      <c r="AQ128" s="1180"/>
      <c r="AR128" s="1180"/>
      <c r="AS128" s="1179"/>
      <c r="AT128" s="1172"/>
      <c r="AU128" s="1181"/>
      <c r="AV128" s="1181"/>
      <c r="AW128" s="1181"/>
      <c r="AX128" s="1179"/>
      <c r="AY128" s="1172"/>
      <c r="AZ128" s="1182"/>
      <c r="BA128" s="1182"/>
      <c r="BB128" s="1182"/>
      <c r="BC128" s="1182"/>
      <c r="BE128" s="1647"/>
      <c r="BF128" s="689" t="s">
        <v>5477</v>
      </c>
      <c r="BG128" s="1660"/>
    </row>
    <row r="129" spans="2:59" ht="131.25">
      <c r="B129" s="1369"/>
      <c r="C129" s="1497" t="s">
        <v>3682</v>
      </c>
      <c r="D129" s="1477" t="s">
        <v>5484</v>
      </c>
      <c r="E129" s="310" t="s">
        <v>165</v>
      </c>
      <c r="F129" s="1457" t="s">
        <v>3684</v>
      </c>
      <c r="G129" s="1440" t="s">
        <v>61</v>
      </c>
      <c r="H129" s="1440" t="s">
        <v>61</v>
      </c>
      <c r="I129" s="1440" t="s">
        <v>761</v>
      </c>
      <c r="J129" s="1440" t="s">
        <v>63</v>
      </c>
      <c r="K129" s="238"/>
      <c r="L129" s="1459" t="s">
        <v>5485</v>
      </c>
      <c r="M129" s="1461" t="s">
        <v>416</v>
      </c>
      <c r="N129" s="1472">
        <f>MIN(S129:S131)</f>
        <v>44201</v>
      </c>
      <c r="O129" s="1472">
        <f t="shared" si="7"/>
        <v>44547</v>
      </c>
      <c r="P129" s="308" t="s">
        <v>5486</v>
      </c>
      <c r="Q129" s="346" t="s">
        <v>5487</v>
      </c>
      <c r="R129" s="310">
        <v>0.4</v>
      </c>
      <c r="S129" s="311">
        <v>44201</v>
      </c>
      <c r="T129" s="311">
        <v>44540</v>
      </c>
      <c r="U129" s="1451">
        <v>0.25</v>
      </c>
      <c r="V129" s="1451">
        <v>0.5</v>
      </c>
      <c r="W129" s="1451">
        <v>0.75000000000000011</v>
      </c>
      <c r="X129" s="1451">
        <v>1</v>
      </c>
      <c r="Y129" s="244"/>
      <c r="Z129" s="429">
        <v>0.25</v>
      </c>
      <c r="AA129" s="455" t="s">
        <v>5488</v>
      </c>
      <c r="AB129" s="667">
        <v>0.5</v>
      </c>
      <c r="AC129" s="455" t="s">
        <v>5489</v>
      </c>
      <c r="AD129" s="429">
        <v>0.75</v>
      </c>
      <c r="AE129" s="312" t="s">
        <v>5490</v>
      </c>
      <c r="AF129" s="675">
        <v>1</v>
      </c>
      <c r="AG129" s="240" t="s">
        <v>5491</v>
      </c>
      <c r="AH129" s="1293">
        <f>SUMPRODUCT(R129:R131,AF129:AF131)</f>
        <v>1</v>
      </c>
      <c r="AI129" s="1165" t="s">
        <v>5492</v>
      </c>
      <c r="AJ129" s="1165" t="s">
        <v>5492</v>
      </c>
      <c r="AK129" s="1165" t="s">
        <v>5493</v>
      </c>
      <c r="AL129" s="1165" t="s">
        <v>5494</v>
      </c>
      <c r="AM129" s="1289" t="str">
        <f>IF(AH129&lt;1%,"Sin iniciar",IF(AH129=100%,"Terminado","En gestión"))</f>
        <v>Terminado</v>
      </c>
      <c r="AN129" s="1165" t="s">
        <v>4523</v>
      </c>
      <c r="AP129" s="1163">
        <v>121386657.49096969</v>
      </c>
      <c r="AQ129" s="1163">
        <v>0</v>
      </c>
      <c r="AR129" s="1163">
        <v>121386657.49096969</v>
      </c>
      <c r="AS129" s="1167">
        <f>AR129/AP129</f>
        <v>1</v>
      </c>
      <c r="AT129" s="1172"/>
      <c r="AU129" s="1164">
        <v>304505810</v>
      </c>
      <c r="AV129" s="1164">
        <v>0</v>
      </c>
      <c r="AW129" s="1164">
        <v>304505810</v>
      </c>
      <c r="AX129" s="1167">
        <f>AW129/AU129</f>
        <v>1</v>
      </c>
      <c r="AY129" s="1172"/>
      <c r="AZ129" s="1165" t="s">
        <v>5086</v>
      </c>
      <c r="BA129" s="1165" t="s">
        <v>5495</v>
      </c>
      <c r="BB129" s="1165" t="s">
        <v>5496</v>
      </c>
      <c r="BC129" s="1165" t="s">
        <v>5497</v>
      </c>
      <c r="BE129" s="1646" t="s">
        <v>5118</v>
      </c>
      <c r="BF129" s="689" t="s">
        <v>5498</v>
      </c>
      <c r="BG129" s="1659" t="s">
        <v>5499</v>
      </c>
    </row>
    <row r="130" spans="2:59" ht="131.25">
      <c r="B130" s="1369"/>
      <c r="C130" s="1522"/>
      <c r="D130" s="1477"/>
      <c r="E130" s="310" t="s">
        <v>165</v>
      </c>
      <c r="F130" s="1457"/>
      <c r="G130" s="1441"/>
      <c r="H130" s="1441"/>
      <c r="I130" s="1441"/>
      <c r="J130" s="1441"/>
      <c r="K130" s="238"/>
      <c r="L130" s="1459"/>
      <c r="M130" s="1462"/>
      <c r="N130" s="1402"/>
      <c r="O130" s="1402"/>
      <c r="P130" s="308" t="s">
        <v>5500</v>
      </c>
      <c r="Q130" s="346" t="s">
        <v>5501</v>
      </c>
      <c r="R130" s="310">
        <v>0.4</v>
      </c>
      <c r="S130" s="311">
        <v>44207</v>
      </c>
      <c r="T130" s="311">
        <v>44543</v>
      </c>
      <c r="U130" s="1408"/>
      <c r="V130" s="1408"/>
      <c r="W130" s="1408"/>
      <c r="X130" s="1408"/>
      <c r="Y130" s="244"/>
      <c r="Z130" s="429">
        <v>0.25</v>
      </c>
      <c r="AA130" s="455" t="s">
        <v>5502</v>
      </c>
      <c r="AB130" s="667">
        <v>0.5</v>
      </c>
      <c r="AC130" s="455" t="s">
        <v>5503</v>
      </c>
      <c r="AD130" s="429">
        <v>0.75</v>
      </c>
      <c r="AE130" s="312" t="s">
        <v>5504</v>
      </c>
      <c r="AF130" s="675">
        <v>1</v>
      </c>
      <c r="AG130" s="240" t="s">
        <v>5505</v>
      </c>
      <c r="AH130" s="1362"/>
      <c r="AI130" s="1165"/>
      <c r="AJ130" s="1165"/>
      <c r="AK130" s="1165"/>
      <c r="AL130" s="1165"/>
      <c r="AM130" s="1363"/>
      <c r="AN130" s="1165"/>
      <c r="AP130" s="1163"/>
      <c r="AQ130" s="1163"/>
      <c r="AR130" s="1163"/>
      <c r="AS130" s="1168"/>
      <c r="AT130" s="1172"/>
      <c r="AU130" s="1164"/>
      <c r="AV130" s="1164"/>
      <c r="AW130" s="1164"/>
      <c r="AX130" s="1168"/>
      <c r="AY130" s="1172"/>
      <c r="AZ130" s="1165"/>
      <c r="BA130" s="1165"/>
      <c r="BB130" s="1165"/>
      <c r="BC130" s="1165"/>
      <c r="BE130" s="1646"/>
      <c r="BF130" s="689" t="s">
        <v>5506</v>
      </c>
      <c r="BG130" s="1659"/>
    </row>
    <row r="131" spans="2:59" s="253" customFormat="1" ht="131.25">
      <c r="B131" s="1370"/>
      <c r="C131" s="1498"/>
      <c r="D131" s="1499"/>
      <c r="E131" s="315" t="s">
        <v>165</v>
      </c>
      <c r="F131" s="1458"/>
      <c r="G131" s="1442"/>
      <c r="H131" s="1442"/>
      <c r="I131" s="1442"/>
      <c r="J131" s="1442"/>
      <c r="K131" s="247"/>
      <c r="L131" s="1460"/>
      <c r="M131" s="1463"/>
      <c r="N131" s="1553"/>
      <c r="O131" s="1553"/>
      <c r="P131" s="313" t="s">
        <v>5507</v>
      </c>
      <c r="Q131" s="349" t="s">
        <v>5508</v>
      </c>
      <c r="R131" s="315">
        <v>0.2</v>
      </c>
      <c r="S131" s="316">
        <v>44209</v>
      </c>
      <c r="T131" s="316">
        <v>44547</v>
      </c>
      <c r="U131" s="1452"/>
      <c r="V131" s="1452"/>
      <c r="W131" s="1452"/>
      <c r="X131" s="1452"/>
      <c r="Y131" s="251"/>
      <c r="Z131" s="432">
        <v>0.25</v>
      </c>
      <c r="AA131" s="364" t="s">
        <v>5509</v>
      </c>
      <c r="AB131" s="668">
        <v>0.5</v>
      </c>
      <c r="AC131" s="364" t="s">
        <v>5510</v>
      </c>
      <c r="AD131" s="432">
        <v>0.75</v>
      </c>
      <c r="AE131" s="317" t="s">
        <v>5511</v>
      </c>
      <c r="AF131" s="676">
        <v>1</v>
      </c>
      <c r="AG131" s="365" t="s">
        <v>5512</v>
      </c>
      <c r="AH131" s="1349"/>
      <c r="AI131" s="1253"/>
      <c r="AJ131" s="1253"/>
      <c r="AK131" s="1253"/>
      <c r="AL131" s="1253"/>
      <c r="AM131" s="1350"/>
      <c r="AN131" s="1253"/>
      <c r="AP131" s="1163"/>
      <c r="AQ131" s="1163"/>
      <c r="AR131" s="1163"/>
      <c r="AS131" s="1169"/>
      <c r="AT131" s="1173"/>
      <c r="AU131" s="1164"/>
      <c r="AV131" s="1164"/>
      <c r="AW131" s="1164"/>
      <c r="AX131" s="1169"/>
      <c r="AY131" s="1173"/>
      <c r="AZ131" s="1165"/>
      <c r="BA131" s="1165"/>
      <c r="BB131" s="1165"/>
      <c r="BC131" s="1165"/>
      <c r="BE131" s="1647"/>
      <c r="BF131" s="689" t="s">
        <v>5513</v>
      </c>
      <c r="BG131" s="1660"/>
    </row>
    <row r="132" spans="2:59" s="260" customFormat="1" ht="409.5">
      <c r="B132" s="1544" t="s">
        <v>3929</v>
      </c>
      <c r="C132" s="1507" t="s">
        <v>3929</v>
      </c>
      <c r="D132" s="1547" t="s">
        <v>5514</v>
      </c>
      <c r="E132" s="1549" t="s">
        <v>137</v>
      </c>
      <c r="F132" s="1549" t="s">
        <v>5515</v>
      </c>
      <c r="G132" s="1549" t="s">
        <v>61</v>
      </c>
      <c r="H132" s="1549" t="s">
        <v>61</v>
      </c>
      <c r="I132" s="1549" t="s">
        <v>167</v>
      </c>
      <c r="J132" s="388" t="s">
        <v>4183</v>
      </c>
      <c r="K132" s="337"/>
      <c r="L132" s="1551" t="s">
        <v>5516</v>
      </c>
      <c r="M132" s="1568" t="s">
        <v>141</v>
      </c>
      <c r="N132" s="1571">
        <f>MIN(S132:S137)</f>
        <v>44197</v>
      </c>
      <c r="O132" s="1571">
        <f>MAX(T132:T137)</f>
        <v>44561</v>
      </c>
      <c r="P132" s="389" t="s">
        <v>5517</v>
      </c>
      <c r="Q132" s="390" t="s">
        <v>5518</v>
      </c>
      <c r="R132" s="388">
        <v>0.1</v>
      </c>
      <c r="S132" s="321">
        <v>44197</v>
      </c>
      <c r="T132" s="321">
        <v>44561</v>
      </c>
      <c r="U132" s="1558">
        <v>0.25</v>
      </c>
      <c r="V132" s="1558">
        <v>0.49</v>
      </c>
      <c r="W132" s="1558">
        <v>0.74</v>
      </c>
      <c r="X132" s="1558">
        <v>1</v>
      </c>
      <c r="Z132" s="435">
        <v>0.25</v>
      </c>
      <c r="AA132" s="391" t="s">
        <v>5519</v>
      </c>
      <c r="AB132" s="669">
        <v>0.5</v>
      </c>
      <c r="AC132" s="391" t="s">
        <v>5519</v>
      </c>
      <c r="AD132" s="435">
        <v>0.75</v>
      </c>
      <c r="AE132" s="392" t="s">
        <v>5519</v>
      </c>
      <c r="AF132" s="677">
        <v>1</v>
      </c>
      <c r="AG132" s="392" t="s">
        <v>5519</v>
      </c>
      <c r="AH132" s="1385">
        <f>SUMPRODUCT(AF132:AF137,R132:R137)</f>
        <v>1</v>
      </c>
      <c r="AI132" s="1560" t="s">
        <v>5520</v>
      </c>
      <c r="AJ132" s="1560" t="s">
        <v>5521</v>
      </c>
      <c r="AK132" s="1562" t="s">
        <v>5522</v>
      </c>
      <c r="AL132" s="1563" t="s">
        <v>5523</v>
      </c>
      <c r="AM132" s="1621" t="str">
        <f>IF(AH132&lt;1%,"Sin iniciar",IF(AH132=100%,"Terminado","En gestión"))</f>
        <v>Terminado</v>
      </c>
      <c r="AN132" s="1563" t="s">
        <v>4523</v>
      </c>
      <c r="AP132" s="1152">
        <v>152590226</v>
      </c>
      <c r="AQ132" s="1152"/>
      <c r="AR132" s="1152">
        <v>152590226</v>
      </c>
      <c r="AS132" s="1148">
        <f>AR132/AP132</f>
        <v>1</v>
      </c>
      <c r="AT132" s="1171">
        <f>AVERAGE(AS132:AS222)</f>
        <v>1</v>
      </c>
      <c r="AU132" s="1152">
        <f>186317500+6007943083</f>
        <v>6194260583</v>
      </c>
      <c r="AV132" s="1152"/>
      <c r="AW132" s="1152">
        <f>154875025+6007943083</f>
        <v>6162818108</v>
      </c>
      <c r="AX132" s="1148">
        <f>AW132/AU132</f>
        <v>0.99492393408725921</v>
      </c>
      <c r="AY132" s="1171">
        <f>AVERAGE(AX132:AX222)</f>
        <v>0.99970140788748596</v>
      </c>
      <c r="AZ132" s="1162" t="s">
        <v>5524</v>
      </c>
      <c r="BA132" s="1162" t="s">
        <v>3946</v>
      </c>
      <c r="BB132" s="1162" t="s">
        <v>3947</v>
      </c>
      <c r="BC132" s="1162" t="s">
        <v>5525</v>
      </c>
      <c r="BE132" s="1652" t="s">
        <v>4264</v>
      </c>
      <c r="BF132" s="686" t="s">
        <v>5526</v>
      </c>
      <c r="BG132" s="1663" t="s">
        <v>5527</v>
      </c>
    </row>
    <row r="133" spans="2:59" ht="262.5">
      <c r="B133" s="1545"/>
      <c r="C133" s="1533"/>
      <c r="D133" s="1548"/>
      <c r="E133" s="1550"/>
      <c r="F133" s="1550"/>
      <c r="G133" s="1550"/>
      <c r="H133" s="1550"/>
      <c r="I133" s="1550"/>
      <c r="J133" s="393" t="s">
        <v>2279</v>
      </c>
      <c r="L133" s="1552"/>
      <c r="M133" s="1569"/>
      <c r="N133" s="1162"/>
      <c r="O133" s="1162"/>
      <c r="P133" s="394" t="s">
        <v>5528</v>
      </c>
      <c r="Q133" s="344" t="s">
        <v>3934</v>
      </c>
      <c r="R133" s="393">
        <v>0.2</v>
      </c>
      <c r="S133" s="325">
        <v>44197</v>
      </c>
      <c r="T133" s="325">
        <v>44561</v>
      </c>
      <c r="U133" s="1559"/>
      <c r="V133" s="1559"/>
      <c r="W133" s="1559"/>
      <c r="X133" s="1559"/>
      <c r="Z133" s="429">
        <v>0.25</v>
      </c>
      <c r="AA133" s="395" t="s">
        <v>5529</v>
      </c>
      <c r="AB133" s="667">
        <v>0.5</v>
      </c>
      <c r="AC133" s="395" t="s">
        <v>5530</v>
      </c>
      <c r="AD133" s="429">
        <v>1</v>
      </c>
      <c r="AE133" s="396" t="s">
        <v>5531</v>
      </c>
      <c r="AF133" s="675">
        <v>1</v>
      </c>
      <c r="AG133" s="396" t="s">
        <v>5532</v>
      </c>
      <c r="AH133" s="1362"/>
      <c r="AI133" s="1561"/>
      <c r="AJ133" s="1561"/>
      <c r="AK133" s="1234"/>
      <c r="AL133" s="1564"/>
      <c r="AM133" s="1567"/>
      <c r="AN133" s="1564"/>
      <c r="AP133" s="1152"/>
      <c r="AQ133" s="1152"/>
      <c r="AR133" s="1152"/>
      <c r="AS133" s="1149"/>
      <c r="AT133" s="1172"/>
      <c r="AU133" s="1152"/>
      <c r="AV133" s="1152"/>
      <c r="AW133" s="1152"/>
      <c r="AX133" s="1149"/>
      <c r="AY133" s="1172"/>
      <c r="AZ133" s="1162"/>
      <c r="BA133" s="1162"/>
      <c r="BB133" s="1162"/>
      <c r="BC133" s="1162"/>
      <c r="BE133" s="1646"/>
      <c r="BF133" s="689" t="s">
        <v>5533</v>
      </c>
      <c r="BG133" s="1664"/>
    </row>
    <row r="134" spans="2:59" ht="288.75">
      <c r="B134" s="1545"/>
      <c r="C134" s="1533"/>
      <c r="D134" s="1548"/>
      <c r="E134" s="1550"/>
      <c r="F134" s="1550"/>
      <c r="G134" s="1550"/>
      <c r="H134" s="1550"/>
      <c r="I134" s="1550"/>
      <c r="J134" s="393" t="s">
        <v>342</v>
      </c>
      <c r="L134" s="1552"/>
      <c r="M134" s="1569"/>
      <c r="N134" s="1162"/>
      <c r="O134" s="1162"/>
      <c r="P134" s="394" t="s">
        <v>5534</v>
      </c>
      <c r="Q134" s="344" t="s">
        <v>5535</v>
      </c>
      <c r="R134" s="393">
        <v>0.1</v>
      </c>
      <c r="S134" s="325">
        <v>44197</v>
      </c>
      <c r="T134" s="325">
        <v>44561</v>
      </c>
      <c r="U134" s="1559"/>
      <c r="V134" s="1559"/>
      <c r="W134" s="1559"/>
      <c r="X134" s="1559"/>
      <c r="Z134" s="429">
        <v>0.25</v>
      </c>
      <c r="AA134" s="395" t="s">
        <v>5536</v>
      </c>
      <c r="AB134" s="667">
        <v>0.5</v>
      </c>
      <c r="AC134" s="395" t="s">
        <v>5537</v>
      </c>
      <c r="AD134" s="429">
        <v>0.75</v>
      </c>
      <c r="AE134" s="345" t="s">
        <v>5538</v>
      </c>
      <c r="AF134" s="675">
        <v>1</v>
      </c>
      <c r="AG134" s="345" t="s">
        <v>5538</v>
      </c>
      <c r="AH134" s="1362"/>
      <c r="AI134" s="1561"/>
      <c r="AJ134" s="1561"/>
      <c r="AK134" s="1234"/>
      <c r="AL134" s="1564"/>
      <c r="AM134" s="1567"/>
      <c r="AN134" s="1564"/>
      <c r="AP134" s="1152"/>
      <c r="AQ134" s="1152"/>
      <c r="AR134" s="1152"/>
      <c r="AS134" s="1149"/>
      <c r="AT134" s="1172"/>
      <c r="AU134" s="1152"/>
      <c r="AV134" s="1152"/>
      <c r="AW134" s="1152"/>
      <c r="AX134" s="1149"/>
      <c r="AY134" s="1172"/>
      <c r="AZ134" s="467" t="s">
        <v>5524</v>
      </c>
      <c r="BA134" s="467" t="s">
        <v>5539</v>
      </c>
      <c r="BB134" s="396" t="s">
        <v>4149</v>
      </c>
      <c r="BC134" s="485" t="s">
        <v>5540</v>
      </c>
      <c r="BE134" s="1646"/>
      <c r="BF134" s="689" t="s">
        <v>5541</v>
      </c>
      <c r="BG134" s="1664"/>
    </row>
    <row r="135" spans="2:59" ht="367.5">
      <c r="B135" s="1545"/>
      <c r="C135" s="1533"/>
      <c r="D135" s="1548"/>
      <c r="E135" s="1550"/>
      <c r="F135" s="1550"/>
      <c r="G135" s="1550"/>
      <c r="H135" s="1550"/>
      <c r="I135" s="1550"/>
      <c r="J135" s="393" t="s">
        <v>414</v>
      </c>
      <c r="L135" s="1552"/>
      <c r="M135" s="1569"/>
      <c r="N135" s="1162"/>
      <c r="O135" s="1162"/>
      <c r="P135" s="394" t="s">
        <v>5542</v>
      </c>
      <c r="Q135" s="344" t="s">
        <v>3963</v>
      </c>
      <c r="R135" s="393">
        <v>0.2</v>
      </c>
      <c r="S135" s="325">
        <v>44197</v>
      </c>
      <c r="T135" s="325">
        <v>44561</v>
      </c>
      <c r="U135" s="1559"/>
      <c r="V135" s="1559"/>
      <c r="W135" s="1559"/>
      <c r="X135" s="1559"/>
      <c r="Z135" s="429">
        <v>0.25</v>
      </c>
      <c r="AA135" s="395" t="s">
        <v>5543</v>
      </c>
      <c r="AB135" s="667">
        <v>0.5</v>
      </c>
      <c r="AC135" s="395" t="s">
        <v>5544</v>
      </c>
      <c r="AD135" s="429">
        <v>0.75</v>
      </c>
      <c r="AE135" s="396" t="s">
        <v>5545</v>
      </c>
      <c r="AF135" s="675">
        <v>1</v>
      </c>
      <c r="AG135" s="396" t="s">
        <v>5546</v>
      </c>
      <c r="AH135" s="1362"/>
      <c r="AI135" s="1561"/>
      <c r="AJ135" s="1561"/>
      <c r="AK135" s="1234"/>
      <c r="AL135" s="1564"/>
      <c r="AM135" s="1567"/>
      <c r="AN135" s="1564"/>
      <c r="AP135" s="1152"/>
      <c r="AQ135" s="1152"/>
      <c r="AR135" s="1152"/>
      <c r="AS135" s="1149"/>
      <c r="AT135" s="1172"/>
      <c r="AU135" s="1152"/>
      <c r="AV135" s="1152"/>
      <c r="AW135" s="1152"/>
      <c r="AX135" s="1149"/>
      <c r="AY135" s="1172"/>
      <c r="AZ135" s="1162" t="s">
        <v>5547</v>
      </c>
      <c r="BA135" s="1162" t="s">
        <v>5548</v>
      </c>
      <c r="BB135" s="1162" t="s">
        <v>5549</v>
      </c>
      <c r="BC135" s="1162" t="s">
        <v>5550</v>
      </c>
      <c r="BE135" s="1646"/>
      <c r="BF135" s="689" t="s">
        <v>5551</v>
      </c>
      <c r="BG135" s="1664"/>
    </row>
    <row r="136" spans="2:59" ht="236.25">
      <c r="B136" s="1545"/>
      <c r="C136" s="1533"/>
      <c r="D136" s="1548"/>
      <c r="E136" s="1550"/>
      <c r="F136" s="1550"/>
      <c r="G136" s="1550"/>
      <c r="H136" s="1550"/>
      <c r="I136" s="1550"/>
      <c r="J136" s="393" t="s">
        <v>434</v>
      </c>
      <c r="L136" s="1552"/>
      <c r="M136" s="1569"/>
      <c r="N136" s="1162"/>
      <c r="O136" s="1162"/>
      <c r="P136" s="394" t="s">
        <v>5552</v>
      </c>
      <c r="Q136" s="344" t="s">
        <v>3974</v>
      </c>
      <c r="R136" s="393">
        <v>0.1</v>
      </c>
      <c r="S136" s="325">
        <v>44197</v>
      </c>
      <c r="T136" s="325">
        <v>44561</v>
      </c>
      <c r="U136" s="1559"/>
      <c r="V136" s="1559"/>
      <c r="W136" s="1559"/>
      <c r="X136" s="1559"/>
      <c r="Z136" s="429">
        <v>0.25</v>
      </c>
      <c r="AA136" s="395" t="s">
        <v>5553</v>
      </c>
      <c r="AB136" s="667">
        <v>0.5</v>
      </c>
      <c r="AC136" s="395" t="s">
        <v>5554</v>
      </c>
      <c r="AD136" s="429">
        <v>0.75</v>
      </c>
      <c r="AE136" s="396" t="s">
        <v>5555</v>
      </c>
      <c r="AF136" s="675">
        <v>1</v>
      </c>
      <c r="AG136" s="396" t="s">
        <v>5556</v>
      </c>
      <c r="AH136" s="1362"/>
      <c r="AI136" s="1561"/>
      <c r="AJ136" s="1561"/>
      <c r="AK136" s="1234"/>
      <c r="AL136" s="1564"/>
      <c r="AM136" s="1567"/>
      <c r="AN136" s="1564"/>
      <c r="AP136" s="1152"/>
      <c r="AQ136" s="1152"/>
      <c r="AR136" s="1152"/>
      <c r="AS136" s="1149"/>
      <c r="AT136" s="1172"/>
      <c r="AU136" s="1152"/>
      <c r="AV136" s="1152"/>
      <c r="AW136" s="1152"/>
      <c r="AX136" s="1149"/>
      <c r="AY136" s="1172"/>
      <c r="AZ136" s="1162"/>
      <c r="BA136" s="1162"/>
      <c r="BB136" s="1162"/>
      <c r="BC136" s="1162"/>
      <c r="BE136" s="1646"/>
      <c r="BF136" s="689" t="s">
        <v>5557</v>
      </c>
      <c r="BG136" s="1664"/>
    </row>
    <row r="137" spans="2:59" ht="236.25">
      <c r="B137" s="1545"/>
      <c r="C137" s="1324"/>
      <c r="D137" s="1548"/>
      <c r="E137" s="1550"/>
      <c r="F137" s="1550"/>
      <c r="G137" s="1550"/>
      <c r="H137" s="1550"/>
      <c r="I137" s="1550"/>
      <c r="J137" s="393" t="s">
        <v>139</v>
      </c>
      <c r="L137" s="1552"/>
      <c r="M137" s="1570"/>
      <c r="N137" s="1162"/>
      <c r="O137" s="1162"/>
      <c r="P137" s="394" t="s">
        <v>5558</v>
      </c>
      <c r="Q137" s="344" t="s">
        <v>5559</v>
      </c>
      <c r="R137" s="393">
        <v>0.3</v>
      </c>
      <c r="S137" s="325">
        <v>44197</v>
      </c>
      <c r="T137" s="325">
        <v>44561</v>
      </c>
      <c r="U137" s="1559"/>
      <c r="V137" s="1559"/>
      <c r="W137" s="1559"/>
      <c r="X137" s="1559"/>
      <c r="Z137" s="429">
        <v>0.24</v>
      </c>
      <c r="AA137" s="395" t="s">
        <v>5553</v>
      </c>
      <c r="AB137" s="667">
        <v>0.5</v>
      </c>
      <c r="AC137" s="395" t="s">
        <v>5560</v>
      </c>
      <c r="AD137" s="429">
        <v>0.75</v>
      </c>
      <c r="AE137" s="396" t="s">
        <v>5555</v>
      </c>
      <c r="AF137" s="675">
        <v>1</v>
      </c>
      <c r="AG137" s="396" t="s">
        <v>5556</v>
      </c>
      <c r="AH137" s="1294"/>
      <c r="AI137" s="1561"/>
      <c r="AJ137" s="1561"/>
      <c r="AK137" s="1234"/>
      <c r="AL137" s="1565"/>
      <c r="AM137" s="1567"/>
      <c r="AN137" s="1565"/>
      <c r="AP137" s="1152"/>
      <c r="AQ137" s="1152"/>
      <c r="AR137" s="1152"/>
      <c r="AS137" s="1150"/>
      <c r="AT137" s="1172"/>
      <c r="AU137" s="1152"/>
      <c r="AV137" s="1152"/>
      <c r="AW137" s="1152"/>
      <c r="AX137" s="1150"/>
      <c r="AY137" s="1172"/>
      <c r="AZ137" s="1162"/>
      <c r="BA137" s="1162"/>
      <c r="BB137" s="1162"/>
      <c r="BC137" s="1162"/>
      <c r="BE137" s="1647"/>
      <c r="BF137" s="689" t="s">
        <v>5561</v>
      </c>
      <c r="BG137" s="1665"/>
    </row>
    <row r="138" spans="2:59" ht="157.5">
      <c r="B138" s="1545"/>
      <c r="C138" s="1497" t="s">
        <v>3929</v>
      </c>
      <c r="D138" s="1578" t="s">
        <v>5562</v>
      </c>
      <c r="E138" s="1579" t="s">
        <v>137</v>
      </c>
      <c r="F138" s="1579" t="s">
        <v>5563</v>
      </c>
      <c r="G138" s="1579" t="s">
        <v>61</v>
      </c>
      <c r="H138" s="1579" t="s">
        <v>61</v>
      </c>
      <c r="I138" s="1579" t="s">
        <v>167</v>
      </c>
      <c r="J138" s="397" t="s">
        <v>3159</v>
      </c>
      <c r="L138" s="1580" t="s">
        <v>5564</v>
      </c>
      <c r="M138" s="1170" t="s">
        <v>141</v>
      </c>
      <c r="N138" s="1575">
        <f>MIN(S138:S142)</f>
        <v>44197</v>
      </c>
      <c r="O138" s="1575">
        <f>MAX(T138:T142)</f>
        <v>44561</v>
      </c>
      <c r="P138" s="398" t="s">
        <v>5565</v>
      </c>
      <c r="Q138" s="346" t="s">
        <v>5518</v>
      </c>
      <c r="R138" s="397">
        <v>0.1</v>
      </c>
      <c r="S138" s="311">
        <v>44197</v>
      </c>
      <c r="T138" s="311">
        <v>44561</v>
      </c>
      <c r="U138" s="1577">
        <v>0.25</v>
      </c>
      <c r="V138" s="1577">
        <v>0.5</v>
      </c>
      <c r="W138" s="1577">
        <v>0.75</v>
      </c>
      <c r="X138" s="1577">
        <v>1</v>
      </c>
      <c r="Z138" s="429">
        <v>0.25</v>
      </c>
      <c r="AA138" s="399" t="s">
        <v>5566</v>
      </c>
      <c r="AB138" s="667">
        <v>0.5</v>
      </c>
      <c r="AC138" s="399" t="s">
        <v>5566</v>
      </c>
      <c r="AD138" s="429">
        <v>0.75</v>
      </c>
      <c r="AE138" s="400" t="s">
        <v>5566</v>
      </c>
      <c r="AF138" s="675">
        <v>1</v>
      </c>
      <c r="AG138" s="400" t="s">
        <v>5566</v>
      </c>
      <c r="AH138" s="1293">
        <f>SUMPRODUCT(AF138:AF142,R138:R142)</f>
        <v>1</v>
      </c>
      <c r="AI138" s="1554" t="s">
        <v>5567</v>
      </c>
      <c r="AJ138" s="1554" t="s">
        <v>5567</v>
      </c>
      <c r="AK138" s="400" t="s">
        <v>5568</v>
      </c>
      <c r="AL138" s="1555" t="s">
        <v>5569</v>
      </c>
      <c r="AM138" s="1574" t="str">
        <f>IF(AH138&lt;1%,"Sin iniciar",IF(AH138=100%,"Terminado","En gestión"))</f>
        <v>Terminado</v>
      </c>
      <c r="AN138" s="1555" t="s">
        <v>4523</v>
      </c>
      <c r="AP138" s="1151">
        <v>116033305</v>
      </c>
      <c r="AQ138" s="1151"/>
      <c r="AR138" s="1151">
        <v>116033305</v>
      </c>
      <c r="AS138" s="1154">
        <f>AR138/AP138</f>
        <v>1</v>
      </c>
      <c r="AT138" s="1172"/>
      <c r="AU138" s="1151">
        <f>77695000+2098249668</f>
        <v>2175944668</v>
      </c>
      <c r="AV138" s="1151"/>
      <c r="AW138" s="1151">
        <f>77695000+2098249668</f>
        <v>2175944668</v>
      </c>
      <c r="AX138" s="1154">
        <f>AW138/AU138</f>
        <v>1</v>
      </c>
      <c r="AY138" s="1172"/>
      <c r="AZ138" s="468" t="s">
        <v>3945</v>
      </c>
      <c r="BA138" s="468" t="s">
        <v>5570</v>
      </c>
      <c r="BB138" s="400" t="s">
        <v>5571</v>
      </c>
      <c r="BC138" s="494" t="s">
        <v>5572</v>
      </c>
      <c r="BE138" s="1652" t="s">
        <v>4264</v>
      </c>
      <c r="BF138" s="686" t="s">
        <v>5573</v>
      </c>
      <c r="BG138" s="1663" t="s">
        <v>5574</v>
      </c>
    </row>
    <row r="139" spans="2:59" ht="393.75">
      <c r="B139" s="1545"/>
      <c r="C139" s="1522"/>
      <c r="D139" s="1578"/>
      <c r="E139" s="1579"/>
      <c r="F139" s="1579"/>
      <c r="G139" s="1579"/>
      <c r="H139" s="1579"/>
      <c r="I139" s="1579"/>
      <c r="J139" s="397" t="s">
        <v>2279</v>
      </c>
      <c r="L139" s="1580"/>
      <c r="M139" s="1170"/>
      <c r="N139" s="1576"/>
      <c r="O139" s="1576"/>
      <c r="P139" s="398" t="s">
        <v>5575</v>
      </c>
      <c r="Q139" s="346" t="s">
        <v>5576</v>
      </c>
      <c r="R139" s="397">
        <v>0.1</v>
      </c>
      <c r="S139" s="311">
        <v>44197</v>
      </c>
      <c r="T139" s="311">
        <v>44561</v>
      </c>
      <c r="U139" s="1577"/>
      <c r="V139" s="1577"/>
      <c r="W139" s="1577"/>
      <c r="X139" s="1577"/>
      <c r="Z139" s="429">
        <v>0.25</v>
      </c>
      <c r="AA139" s="399" t="s">
        <v>5577</v>
      </c>
      <c r="AB139" s="667">
        <v>0.5</v>
      </c>
      <c r="AC139" s="399" t="s">
        <v>5577</v>
      </c>
      <c r="AD139" s="429">
        <v>0.75</v>
      </c>
      <c r="AE139" s="400" t="s">
        <v>5577</v>
      </c>
      <c r="AF139" s="675">
        <v>1</v>
      </c>
      <c r="AG139" s="400" t="s">
        <v>5577</v>
      </c>
      <c r="AH139" s="1362"/>
      <c r="AI139" s="1554"/>
      <c r="AJ139" s="1554"/>
      <c r="AK139" s="400" t="s">
        <v>5578</v>
      </c>
      <c r="AL139" s="1556"/>
      <c r="AM139" s="1574"/>
      <c r="AN139" s="1556"/>
      <c r="AP139" s="1151"/>
      <c r="AQ139" s="1151"/>
      <c r="AR139" s="1151"/>
      <c r="AS139" s="1155"/>
      <c r="AT139" s="1172"/>
      <c r="AU139" s="1151"/>
      <c r="AV139" s="1151"/>
      <c r="AW139" s="1151"/>
      <c r="AX139" s="1155"/>
      <c r="AY139" s="1172"/>
      <c r="AZ139" s="468" t="s">
        <v>3945</v>
      </c>
      <c r="BA139" s="468" t="s">
        <v>5579</v>
      </c>
      <c r="BB139" s="400" t="s">
        <v>5580</v>
      </c>
      <c r="BC139" s="494" t="s">
        <v>5581</v>
      </c>
      <c r="BE139" s="1646"/>
      <c r="BF139" s="689" t="s">
        <v>5582</v>
      </c>
      <c r="BG139" s="1664"/>
    </row>
    <row r="140" spans="2:59" ht="409.5">
      <c r="B140" s="1545"/>
      <c r="C140" s="1522"/>
      <c r="D140" s="1578"/>
      <c r="E140" s="1579"/>
      <c r="F140" s="1579"/>
      <c r="G140" s="1579"/>
      <c r="H140" s="1579"/>
      <c r="I140" s="1579"/>
      <c r="J140" s="397" t="s">
        <v>414</v>
      </c>
      <c r="L140" s="1580"/>
      <c r="M140" s="1170"/>
      <c r="N140" s="1576"/>
      <c r="O140" s="1576"/>
      <c r="P140" s="398" t="s">
        <v>5583</v>
      </c>
      <c r="Q140" s="346" t="s">
        <v>5584</v>
      </c>
      <c r="R140" s="397">
        <v>0.3</v>
      </c>
      <c r="S140" s="311">
        <v>44197</v>
      </c>
      <c r="T140" s="311">
        <v>44561</v>
      </c>
      <c r="U140" s="1577"/>
      <c r="V140" s="1577"/>
      <c r="W140" s="1577"/>
      <c r="X140" s="1577"/>
      <c r="Z140" s="429">
        <v>0.25</v>
      </c>
      <c r="AA140" s="399" t="s">
        <v>5585</v>
      </c>
      <c r="AB140" s="667">
        <v>0.5</v>
      </c>
      <c r="AC140" s="399" t="s">
        <v>5586</v>
      </c>
      <c r="AD140" s="429">
        <v>0.75</v>
      </c>
      <c r="AE140" s="400" t="s">
        <v>5586</v>
      </c>
      <c r="AF140" s="675">
        <v>1</v>
      </c>
      <c r="AG140" s="400" t="s">
        <v>5586</v>
      </c>
      <c r="AH140" s="1362"/>
      <c r="AI140" s="1554"/>
      <c r="AJ140" s="1554"/>
      <c r="AK140" s="400" t="s">
        <v>5567</v>
      </c>
      <c r="AL140" s="1556"/>
      <c r="AM140" s="1574"/>
      <c r="AN140" s="1556"/>
      <c r="AP140" s="1151"/>
      <c r="AQ140" s="1151"/>
      <c r="AR140" s="1151"/>
      <c r="AS140" s="1155"/>
      <c r="AT140" s="1172"/>
      <c r="AU140" s="1151"/>
      <c r="AV140" s="1151"/>
      <c r="AW140" s="1151"/>
      <c r="AX140" s="1155"/>
      <c r="AY140" s="1172"/>
      <c r="AZ140" s="1170" t="s">
        <v>5547</v>
      </c>
      <c r="BA140" s="1170" t="s">
        <v>5548</v>
      </c>
      <c r="BB140" s="1170" t="s">
        <v>5549</v>
      </c>
      <c r="BC140" s="1170" t="s">
        <v>5587</v>
      </c>
      <c r="BE140" s="1646"/>
      <c r="BF140" s="689" t="s">
        <v>5588</v>
      </c>
      <c r="BG140" s="1664"/>
    </row>
    <row r="141" spans="2:59" ht="409.5">
      <c r="B141" s="1545"/>
      <c r="C141" s="1522"/>
      <c r="D141" s="1578"/>
      <c r="E141" s="1579"/>
      <c r="F141" s="1579"/>
      <c r="G141" s="1579"/>
      <c r="H141" s="1579"/>
      <c r="I141" s="1579"/>
      <c r="J141" s="397" t="s">
        <v>434</v>
      </c>
      <c r="L141" s="1580"/>
      <c r="M141" s="1170"/>
      <c r="N141" s="1576"/>
      <c r="O141" s="1576"/>
      <c r="P141" s="398" t="s">
        <v>5589</v>
      </c>
      <c r="Q141" s="346" t="s">
        <v>3974</v>
      </c>
      <c r="R141" s="397">
        <v>0.2</v>
      </c>
      <c r="S141" s="311">
        <v>44197</v>
      </c>
      <c r="T141" s="311">
        <v>44561</v>
      </c>
      <c r="U141" s="1577"/>
      <c r="V141" s="1577"/>
      <c r="W141" s="1577"/>
      <c r="X141" s="1577"/>
      <c r="Z141" s="429">
        <v>0.25</v>
      </c>
      <c r="AA141" s="399" t="s">
        <v>5590</v>
      </c>
      <c r="AB141" s="667">
        <v>0.5</v>
      </c>
      <c r="AC141" s="399" t="s">
        <v>5590</v>
      </c>
      <c r="AD141" s="429">
        <v>0.75</v>
      </c>
      <c r="AE141" s="400" t="s">
        <v>5590</v>
      </c>
      <c r="AF141" s="675">
        <v>1</v>
      </c>
      <c r="AG141" s="400" t="s">
        <v>5590</v>
      </c>
      <c r="AH141" s="1362"/>
      <c r="AI141" s="1554"/>
      <c r="AJ141" s="1554"/>
      <c r="AK141" s="400" t="s">
        <v>5567</v>
      </c>
      <c r="AL141" s="1556"/>
      <c r="AM141" s="1574"/>
      <c r="AN141" s="1556"/>
      <c r="AP141" s="1151"/>
      <c r="AQ141" s="1151"/>
      <c r="AR141" s="1151"/>
      <c r="AS141" s="1155"/>
      <c r="AT141" s="1172"/>
      <c r="AU141" s="1151"/>
      <c r="AV141" s="1151"/>
      <c r="AW141" s="1151"/>
      <c r="AX141" s="1155"/>
      <c r="AY141" s="1172"/>
      <c r="AZ141" s="1170"/>
      <c r="BA141" s="1170"/>
      <c r="BB141" s="1170"/>
      <c r="BC141" s="1170"/>
      <c r="BE141" s="1646"/>
      <c r="BF141" s="689" t="s">
        <v>5591</v>
      </c>
      <c r="BG141" s="1664"/>
    </row>
    <row r="142" spans="2:59" ht="409.5">
      <c r="B142" s="1545"/>
      <c r="C142" s="1518"/>
      <c r="D142" s="1578"/>
      <c r="E142" s="1579"/>
      <c r="F142" s="1579"/>
      <c r="G142" s="1579"/>
      <c r="H142" s="1579"/>
      <c r="I142" s="1579"/>
      <c r="J142" s="397" t="s">
        <v>139</v>
      </c>
      <c r="L142" s="1580"/>
      <c r="M142" s="1170"/>
      <c r="N142" s="1576"/>
      <c r="O142" s="1576"/>
      <c r="P142" s="398" t="s">
        <v>5592</v>
      </c>
      <c r="Q142" s="346" t="s">
        <v>5559</v>
      </c>
      <c r="R142" s="397">
        <v>0.3</v>
      </c>
      <c r="S142" s="311">
        <v>44197</v>
      </c>
      <c r="T142" s="311">
        <v>44561</v>
      </c>
      <c r="U142" s="1577"/>
      <c r="V142" s="1577"/>
      <c r="W142" s="1577"/>
      <c r="X142" s="1577"/>
      <c r="Z142" s="429">
        <v>0.25</v>
      </c>
      <c r="AA142" s="399" t="s">
        <v>5593</v>
      </c>
      <c r="AB142" s="667">
        <v>0.5</v>
      </c>
      <c r="AC142" s="399" t="s">
        <v>5593</v>
      </c>
      <c r="AD142" s="429">
        <v>0.75</v>
      </c>
      <c r="AE142" s="400" t="s">
        <v>5593</v>
      </c>
      <c r="AF142" s="675">
        <v>1</v>
      </c>
      <c r="AG142" s="400" t="s">
        <v>5593</v>
      </c>
      <c r="AH142" s="1362"/>
      <c r="AI142" s="1554"/>
      <c r="AJ142" s="1554"/>
      <c r="AK142" s="400" t="s">
        <v>5567</v>
      </c>
      <c r="AL142" s="1557"/>
      <c r="AM142" s="1574"/>
      <c r="AN142" s="1557"/>
      <c r="AP142" s="1151"/>
      <c r="AQ142" s="1151"/>
      <c r="AR142" s="1151"/>
      <c r="AS142" s="1156"/>
      <c r="AT142" s="1172"/>
      <c r="AU142" s="1151"/>
      <c r="AV142" s="1151"/>
      <c r="AW142" s="1151"/>
      <c r="AX142" s="1156"/>
      <c r="AY142" s="1172"/>
      <c r="AZ142" s="1170"/>
      <c r="BA142" s="1170"/>
      <c r="BB142" s="1170"/>
      <c r="BC142" s="1170"/>
      <c r="BE142" s="1647"/>
      <c r="BF142" s="689" t="s">
        <v>5594</v>
      </c>
      <c r="BG142" s="1665"/>
    </row>
    <row r="143" spans="2:59" ht="157.5">
      <c r="B143" s="1545"/>
      <c r="C143" s="1323" t="s">
        <v>3929</v>
      </c>
      <c r="D143" s="1548" t="s">
        <v>5595</v>
      </c>
      <c r="E143" s="1550" t="s">
        <v>137</v>
      </c>
      <c r="F143" s="1550" t="s">
        <v>5596</v>
      </c>
      <c r="G143" s="1550" t="s">
        <v>61</v>
      </c>
      <c r="H143" s="1550" t="s">
        <v>61</v>
      </c>
      <c r="I143" s="1550" t="s">
        <v>167</v>
      </c>
      <c r="J143" s="393" t="s">
        <v>3159</v>
      </c>
      <c r="L143" s="1552" t="s">
        <v>5597</v>
      </c>
      <c r="M143" s="1162" t="s">
        <v>141</v>
      </c>
      <c r="N143" s="1572">
        <f>MIN(S143:S148)</f>
        <v>44197</v>
      </c>
      <c r="O143" s="1572">
        <f>MAX(T143:T148)</f>
        <v>44561</v>
      </c>
      <c r="P143" s="394" t="s">
        <v>5598</v>
      </c>
      <c r="Q143" s="344" t="s">
        <v>5518</v>
      </c>
      <c r="R143" s="393">
        <v>0.1</v>
      </c>
      <c r="S143" s="325">
        <v>44197</v>
      </c>
      <c r="T143" s="325">
        <v>44561</v>
      </c>
      <c r="U143" s="1559">
        <v>0.25</v>
      </c>
      <c r="V143" s="1559">
        <v>0.5</v>
      </c>
      <c r="W143" s="1559">
        <v>0.75</v>
      </c>
      <c r="X143" s="1559">
        <v>1</v>
      </c>
      <c r="Z143" s="429">
        <v>0.25</v>
      </c>
      <c r="AA143" s="395" t="s">
        <v>5599</v>
      </c>
      <c r="AB143" s="667">
        <v>0.5</v>
      </c>
      <c r="AC143" s="395" t="s">
        <v>5599</v>
      </c>
      <c r="AD143" s="429">
        <v>0.75</v>
      </c>
      <c r="AE143" s="345" t="s">
        <v>5599</v>
      </c>
      <c r="AF143" s="675">
        <v>1</v>
      </c>
      <c r="AG143" s="345" t="s">
        <v>5599</v>
      </c>
      <c r="AH143" s="1362">
        <f>SUMPRODUCT(AF143:AF148,R143:R148)</f>
        <v>0.99500000000000011</v>
      </c>
      <c r="AI143" s="1561" t="s">
        <v>5600</v>
      </c>
      <c r="AJ143" s="1561" t="s">
        <v>5601</v>
      </c>
      <c r="AK143" s="1182" t="s">
        <v>5602</v>
      </c>
      <c r="AL143" s="1256" t="s">
        <v>5603</v>
      </c>
      <c r="AM143" s="1567" t="str">
        <f>IF(AH143&lt;1%,"Sin iniciar",IF(AH143=100%,"Terminado","En gestión"))</f>
        <v>En gestión</v>
      </c>
      <c r="AN143" s="1256" t="s">
        <v>5604</v>
      </c>
      <c r="AP143" s="1166">
        <v>45978996</v>
      </c>
      <c r="AQ143" s="1166"/>
      <c r="AR143" s="1166">
        <v>45978996</v>
      </c>
      <c r="AS143" s="1174">
        <f>AR143/AP143</f>
        <v>1</v>
      </c>
      <c r="AT143" s="1172"/>
      <c r="AU143" s="1166">
        <f>119958000+13193910194</f>
        <v>13313868194</v>
      </c>
      <c r="AV143" s="1166"/>
      <c r="AW143" s="1166">
        <f>119958000+13193910194</f>
        <v>13313868194</v>
      </c>
      <c r="AX143" s="1174">
        <f>AW143/AU143</f>
        <v>1</v>
      </c>
      <c r="AY143" s="1172"/>
      <c r="AZ143" s="486" t="s">
        <v>4092</v>
      </c>
      <c r="BA143" s="486" t="s">
        <v>4168</v>
      </c>
      <c r="BB143" s="486" t="s">
        <v>4169</v>
      </c>
      <c r="BC143" s="486" t="s">
        <v>4190</v>
      </c>
      <c r="BE143" s="1652" t="s">
        <v>4264</v>
      </c>
      <c r="BF143" s="686" t="s">
        <v>5605</v>
      </c>
      <c r="BG143" s="1663" t="s">
        <v>5606</v>
      </c>
    </row>
    <row r="144" spans="2:59" ht="105">
      <c r="B144" s="1545"/>
      <c r="C144" s="1533"/>
      <c r="D144" s="1548"/>
      <c r="E144" s="1550"/>
      <c r="F144" s="1550"/>
      <c r="G144" s="1550"/>
      <c r="H144" s="1550"/>
      <c r="I144" s="1550"/>
      <c r="J144" s="393" t="s">
        <v>2279</v>
      </c>
      <c r="L144" s="1552"/>
      <c r="M144" s="1162"/>
      <c r="N144" s="1573"/>
      <c r="O144" s="1573"/>
      <c r="P144" s="394" t="s">
        <v>5607</v>
      </c>
      <c r="Q144" s="344" t="s">
        <v>5608</v>
      </c>
      <c r="R144" s="393">
        <v>0.1</v>
      </c>
      <c r="S144" s="325">
        <v>44197</v>
      </c>
      <c r="T144" s="325">
        <v>44561</v>
      </c>
      <c r="U144" s="1559"/>
      <c r="V144" s="1559"/>
      <c r="W144" s="1559"/>
      <c r="X144" s="1559"/>
      <c r="Z144" s="429">
        <v>0.5</v>
      </c>
      <c r="AA144" s="395" t="s">
        <v>5609</v>
      </c>
      <c r="AB144" s="667">
        <v>0.6</v>
      </c>
      <c r="AC144" s="395" t="s">
        <v>5610</v>
      </c>
      <c r="AD144" s="429">
        <v>0.8</v>
      </c>
      <c r="AE144" s="345" t="s">
        <v>5611</v>
      </c>
      <c r="AF144" s="675">
        <v>0.95</v>
      </c>
      <c r="AG144" s="345" t="s">
        <v>5612</v>
      </c>
      <c r="AH144" s="1362"/>
      <c r="AI144" s="1561"/>
      <c r="AJ144" s="1561"/>
      <c r="AK144" s="1182"/>
      <c r="AL144" s="1566"/>
      <c r="AM144" s="1567"/>
      <c r="AN144" s="1566"/>
      <c r="AP144" s="1166"/>
      <c r="AQ144" s="1166"/>
      <c r="AR144" s="1166"/>
      <c r="AS144" s="1175"/>
      <c r="AT144" s="1172"/>
      <c r="AU144" s="1166"/>
      <c r="AV144" s="1166"/>
      <c r="AW144" s="1166"/>
      <c r="AX144" s="1175"/>
      <c r="AY144" s="1172"/>
      <c r="AZ144" s="1153" t="s">
        <v>5547</v>
      </c>
      <c r="BA144" s="1153" t="s">
        <v>5548</v>
      </c>
      <c r="BB144" s="1153" t="s">
        <v>5549</v>
      </c>
      <c r="BC144" s="1153" t="s">
        <v>5613</v>
      </c>
      <c r="BE144" s="1646"/>
      <c r="BF144" s="692" t="s">
        <v>5614</v>
      </c>
      <c r="BG144" s="1664"/>
    </row>
    <row r="145" spans="2:59" ht="236.25">
      <c r="B145" s="1545"/>
      <c r="C145" s="1533"/>
      <c r="D145" s="1548"/>
      <c r="E145" s="1550"/>
      <c r="F145" s="1550"/>
      <c r="G145" s="1550"/>
      <c r="H145" s="1550"/>
      <c r="I145" s="1550"/>
      <c r="J145" s="393" t="s">
        <v>342</v>
      </c>
      <c r="L145" s="1552"/>
      <c r="M145" s="1162"/>
      <c r="N145" s="1573"/>
      <c r="O145" s="1573"/>
      <c r="P145" s="394" t="s">
        <v>5615</v>
      </c>
      <c r="Q145" s="344" t="s">
        <v>5535</v>
      </c>
      <c r="R145" s="393">
        <v>0.1</v>
      </c>
      <c r="S145" s="325">
        <v>44197</v>
      </c>
      <c r="T145" s="325">
        <v>44561</v>
      </c>
      <c r="U145" s="1559"/>
      <c r="V145" s="1559"/>
      <c r="W145" s="1559"/>
      <c r="X145" s="1559"/>
      <c r="Z145" s="429">
        <v>0.5</v>
      </c>
      <c r="AA145" s="395" t="s">
        <v>5616</v>
      </c>
      <c r="AB145" s="667">
        <v>0.75</v>
      </c>
      <c r="AC145" s="395" t="s">
        <v>5617</v>
      </c>
      <c r="AD145" s="429">
        <v>1</v>
      </c>
      <c r="AE145" s="345" t="s">
        <v>5618</v>
      </c>
      <c r="AF145" s="675">
        <v>1</v>
      </c>
      <c r="AG145" s="345" t="s">
        <v>5619</v>
      </c>
      <c r="AH145" s="1362"/>
      <c r="AI145" s="1561"/>
      <c r="AJ145" s="1561"/>
      <c r="AK145" s="1182"/>
      <c r="AL145" s="1566"/>
      <c r="AM145" s="1567"/>
      <c r="AN145" s="1566"/>
      <c r="AP145" s="1166"/>
      <c r="AQ145" s="1166"/>
      <c r="AR145" s="1166"/>
      <c r="AS145" s="1175"/>
      <c r="AT145" s="1172"/>
      <c r="AU145" s="1166"/>
      <c r="AV145" s="1166"/>
      <c r="AW145" s="1166"/>
      <c r="AX145" s="1175"/>
      <c r="AY145" s="1172"/>
      <c r="AZ145" s="1153"/>
      <c r="BA145" s="1153"/>
      <c r="BB145" s="1153"/>
      <c r="BC145" s="1153"/>
      <c r="BE145" s="1646"/>
      <c r="BF145" s="692" t="s">
        <v>5620</v>
      </c>
      <c r="BG145" s="1664"/>
    </row>
    <row r="146" spans="2:59" ht="131.25">
      <c r="B146" s="1545"/>
      <c r="C146" s="1533"/>
      <c r="D146" s="1548"/>
      <c r="E146" s="1550"/>
      <c r="F146" s="1550"/>
      <c r="G146" s="1550"/>
      <c r="H146" s="1550"/>
      <c r="I146" s="1550"/>
      <c r="J146" s="393" t="s">
        <v>414</v>
      </c>
      <c r="L146" s="1552"/>
      <c r="M146" s="1162"/>
      <c r="N146" s="1573"/>
      <c r="O146" s="1573"/>
      <c r="P146" s="394" t="s">
        <v>5621</v>
      </c>
      <c r="Q146" s="344" t="s">
        <v>5622</v>
      </c>
      <c r="R146" s="393">
        <v>0.2</v>
      </c>
      <c r="S146" s="325">
        <v>44197</v>
      </c>
      <c r="T146" s="325">
        <v>44561</v>
      </c>
      <c r="U146" s="1559"/>
      <c r="V146" s="1559"/>
      <c r="W146" s="1559"/>
      <c r="X146" s="1559"/>
      <c r="Z146" s="429">
        <v>0.25</v>
      </c>
      <c r="AA146" s="395" t="s">
        <v>5623</v>
      </c>
      <c r="AB146" s="667">
        <v>0.5</v>
      </c>
      <c r="AC146" s="395" t="s">
        <v>5623</v>
      </c>
      <c r="AD146" s="429">
        <v>0.75</v>
      </c>
      <c r="AE146" s="345" t="s">
        <v>5623</v>
      </c>
      <c r="AF146" s="675">
        <v>1</v>
      </c>
      <c r="AG146" s="345" t="s">
        <v>5623</v>
      </c>
      <c r="AH146" s="1362"/>
      <c r="AI146" s="1561"/>
      <c r="AJ146" s="1561"/>
      <c r="AK146" s="1182"/>
      <c r="AL146" s="1566"/>
      <c r="AM146" s="1567"/>
      <c r="AN146" s="1566"/>
      <c r="AP146" s="1166"/>
      <c r="AQ146" s="1166"/>
      <c r="AR146" s="1166"/>
      <c r="AS146" s="1175"/>
      <c r="AT146" s="1172"/>
      <c r="AU146" s="1166"/>
      <c r="AV146" s="1166"/>
      <c r="AW146" s="1166"/>
      <c r="AX146" s="1175"/>
      <c r="AY146" s="1172"/>
      <c r="AZ146" s="1153"/>
      <c r="BA146" s="1153"/>
      <c r="BB146" s="1153"/>
      <c r="BC146" s="1153"/>
      <c r="BE146" s="1646"/>
      <c r="BF146" s="689" t="s">
        <v>5624</v>
      </c>
      <c r="BG146" s="1664"/>
    </row>
    <row r="147" spans="2:59" ht="131.25">
      <c r="B147" s="1545"/>
      <c r="C147" s="1533"/>
      <c r="D147" s="1548"/>
      <c r="E147" s="1550"/>
      <c r="F147" s="1550"/>
      <c r="G147" s="1550"/>
      <c r="H147" s="1550"/>
      <c r="I147" s="1550"/>
      <c r="J147" s="393" t="s">
        <v>434</v>
      </c>
      <c r="L147" s="1552"/>
      <c r="M147" s="1162"/>
      <c r="N147" s="1573"/>
      <c r="O147" s="1573"/>
      <c r="P147" s="394" t="s">
        <v>5625</v>
      </c>
      <c r="Q147" s="344" t="s">
        <v>3974</v>
      </c>
      <c r="R147" s="393">
        <v>0.2</v>
      </c>
      <c r="S147" s="325">
        <v>44197</v>
      </c>
      <c r="T147" s="325">
        <v>44561</v>
      </c>
      <c r="U147" s="1559"/>
      <c r="V147" s="1559"/>
      <c r="W147" s="1559"/>
      <c r="X147" s="1559"/>
      <c r="Z147" s="429">
        <v>0.25</v>
      </c>
      <c r="AA147" s="395" t="s">
        <v>5626</v>
      </c>
      <c r="AB147" s="667">
        <v>0.5</v>
      </c>
      <c r="AC147" s="395" t="s">
        <v>5626</v>
      </c>
      <c r="AD147" s="429">
        <v>0.75</v>
      </c>
      <c r="AE147" s="345" t="s">
        <v>5626</v>
      </c>
      <c r="AF147" s="675">
        <v>1</v>
      </c>
      <c r="AG147" s="345" t="s">
        <v>5626</v>
      </c>
      <c r="AH147" s="1362"/>
      <c r="AI147" s="1561"/>
      <c r="AJ147" s="1561"/>
      <c r="AK147" s="1182"/>
      <c r="AL147" s="1566"/>
      <c r="AM147" s="1567"/>
      <c r="AN147" s="1566"/>
      <c r="AP147" s="1166"/>
      <c r="AQ147" s="1166"/>
      <c r="AR147" s="1166"/>
      <c r="AS147" s="1175"/>
      <c r="AT147" s="1172"/>
      <c r="AU147" s="1166"/>
      <c r="AV147" s="1166"/>
      <c r="AW147" s="1166"/>
      <c r="AX147" s="1175"/>
      <c r="AY147" s="1172"/>
      <c r="AZ147" s="1153"/>
      <c r="BA147" s="1153"/>
      <c r="BB147" s="1153"/>
      <c r="BC147" s="1153"/>
      <c r="BE147" s="1646"/>
      <c r="BF147" s="689" t="s">
        <v>5627</v>
      </c>
      <c r="BG147" s="1664"/>
    </row>
    <row r="148" spans="2:59" ht="157.5">
      <c r="B148" s="1545"/>
      <c r="C148" s="1324"/>
      <c r="D148" s="1548"/>
      <c r="E148" s="1550"/>
      <c r="F148" s="1550"/>
      <c r="G148" s="1550"/>
      <c r="H148" s="1550"/>
      <c r="I148" s="1550"/>
      <c r="J148" s="393" t="s">
        <v>139</v>
      </c>
      <c r="L148" s="1552"/>
      <c r="M148" s="1162"/>
      <c r="N148" s="1573"/>
      <c r="O148" s="1573"/>
      <c r="P148" s="394" t="s">
        <v>5628</v>
      </c>
      <c r="Q148" s="344" t="s">
        <v>5629</v>
      </c>
      <c r="R148" s="393">
        <v>0.3</v>
      </c>
      <c r="S148" s="325">
        <v>44197</v>
      </c>
      <c r="T148" s="325">
        <v>44561</v>
      </c>
      <c r="U148" s="1559"/>
      <c r="V148" s="1559"/>
      <c r="W148" s="1559"/>
      <c r="X148" s="1559"/>
      <c r="Z148" s="429">
        <v>0.25</v>
      </c>
      <c r="AA148" s="395" t="s">
        <v>5630</v>
      </c>
      <c r="AB148" s="667">
        <v>0.5</v>
      </c>
      <c r="AC148" s="395" t="s">
        <v>5630</v>
      </c>
      <c r="AD148" s="429">
        <v>0.75</v>
      </c>
      <c r="AE148" s="345" t="s">
        <v>5630</v>
      </c>
      <c r="AF148" s="675">
        <v>1</v>
      </c>
      <c r="AG148" s="345" t="s">
        <v>5630</v>
      </c>
      <c r="AH148" s="1362"/>
      <c r="AI148" s="1561"/>
      <c r="AJ148" s="1561"/>
      <c r="AK148" s="1182"/>
      <c r="AL148" s="1257"/>
      <c r="AM148" s="1567"/>
      <c r="AN148" s="1257"/>
      <c r="AP148" s="1166"/>
      <c r="AQ148" s="1166"/>
      <c r="AR148" s="1166"/>
      <c r="AS148" s="1176"/>
      <c r="AT148" s="1172"/>
      <c r="AU148" s="1166"/>
      <c r="AV148" s="1166"/>
      <c r="AW148" s="1166"/>
      <c r="AX148" s="1176"/>
      <c r="AY148" s="1172"/>
      <c r="AZ148" s="1153"/>
      <c r="BA148" s="1153"/>
      <c r="BB148" s="1153"/>
      <c r="BC148" s="1153"/>
      <c r="BE148" s="1647"/>
      <c r="BF148" s="689" t="s">
        <v>5631</v>
      </c>
      <c r="BG148" s="1665"/>
    </row>
    <row r="149" spans="2:59" ht="105">
      <c r="B149" s="1545"/>
      <c r="C149" s="1497" t="s">
        <v>3929</v>
      </c>
      <c r="D149" s="1578" t="s">
        <v>5632</v>
      </c>
      <c r="E149" s="1579" t="s">
        <v>137</v>
      </c>
      <c r="F149" s="1579" t="s">
        <v>5633</v>
      </c>
      <c r="G149" s="1579" t="s">
        <v>61</v>
      </c>
      <c r="H149" s="1579" t="s">
        <v>61</v>
      </c>
      <c r="I149" s="1579" t="s">
        <v>167</v>
      </c>
      <c r="J149" s="397" t="s">
        <v>3159</v>
      </c>
      <c r="L149" s="1580" t="s">
        <v>5634</v>
      </c>
      <c r="M149" s="1170" t="s">
        <v>141</v>
      </c>
      <c r="N149" s="1575">
        <f>MIN(S149:S154)</f>
        <v>44197</v>
      </c>
      <c r="O149" s="1575">
        <f>MAX(T149:T154)</f>
        <v>44561</v>
      </c>
      <c r="P149" s="398" t="s">
        <v>5635</v>
      </c>
      <c r="Q149" s="346" t="s">
        <v>5518</v>
      </c>
      <c r="R149" s="397">
        <v>0.1</v>
      </c>
      <c r="S149" s="311">
        <v>44197</v>
      </c>
      <c r="T149" s="311">
        <v>44561</v>
      </c>
      <c r="U149" s="1577">
        <v>0.2</v>
      </c>
      <c r="V149" s="1577">
        <v>0.43</v>
      </c>
      <c r="W149" s="1577">
        <v>0.75</v>
      </c>
      <c r="X149" s="1577">
        <v>1</v>
      </c>
      <c r="Z149" s="429">
        <v>0.25</v>
      </c>
      <c r="AA149" s="399" t="s">
        <v>5636</v>
      </c>
      <c r="AB149" s="667">
        <v>0.5</v>
      </c>
      <c r="AC149" s="399" t="s">
        <v>5637</v>
      </c>
      <c r="AD149" s="429">
        <v>0.75</v>
      </c>
      <c r="AE149" s="347" t="s">
        <v>5638</v>
      </c>
      <c r="AF149" s="675">
        <v>1</v>
      </c>
      <c r="AG149" s="573" t="s">
        <v>5639</v>
      </c>
      <c r="AH149" s="1581">
        <f>SUMPRODUCT(AF149:AF154,R149:R154)</f>
        <v>1</v>
      </c>
      <c r="AI149" s="1554" t="s">
        <v>5640</v>
      </c>
      <c r="AJ149" s="1554" t="s">
        <v>5641</v>
      </c>
      <c r="AK149" s="1165" t="s">
        <v>5642</v>
      </c>
      <c r="AL149" s="1165" t="s">
        <v>5643</v>
      </c>
      <c r="AM149" s="1574" t="str">
        <f>IF(AH149&lt;1%,"Sin iniciar",IF(AH149=100%,"Terminado","En gestión"))</f>
        <v>Terminado</v>
      </c>
      <c r="AN149" s="1165" t="s">
        <v>4523</v>
      </c>
      <c r="AP149" s="1151">
        <v>34164104</v>
      </c>
      <c r="AQ149" s="1151"/>
      <c r="AR149" s="1151">
        <v>34164104</v>
      </c>
      <c r="AS149" s="1154">
        <f>AR149/AP149</f>
        <v>1</v>
      </c>
      <c r="AT149" s="1172"/>
      <c r="AU149" s="1151">
        <f>46157500+2165584968</f>
        <v>2211742468</v>
      </c>
      <c r="AV149" s="1151"/>
      <c r="AW149" s="1151">
        <f>46157500+2165584968</f>
        <v>2211742468</v>
      </c>
      <c r="AX149" s="1154">
        <f>AW149/AU149</f>
        <v>1</v>
      </c>
      <c r="AY149" s="1172"/>
      <c r="AZ149" s="1147" t="s">
        <v>4092</v>
      </c>
      <c r="BA149" s="495" t="s">
        <v>4093</v>
      </c>
      <c r="BB149" s="495" t="s">
        <v>5644</v>
      </c>
      <c r="BC149" s="495" t="s">
        <v>5645</v>
      </c>
      <c r="BE149" s="1652" t="s">
        <v>4264</v>
      </c>
      <c r="BF149" s="686" t="s">
        <v>5646</v>
      </c>
      <c r="BG149" s="1663" t="s">
        <v>5647</v>
      </c>
    </row>
    <row r="150" spans="2:59" ht="262.5">
      <c r="B150" s="1545"/>
      <c r="C150" s="1522"/>
      <c r="D150" s="1578"/>
      <c r="E150" s="1579"/>
      <c r="F150" s="1579"/>
      <c r="G150" s="1579"/>
      <c r="H150" s="1579"/>
      <c r="I150" s="1579"/>
      <c r="J150" s="397" t="s">
        <v>2279</v>
      </c>
      <c r="L150" s="1580"/>
      <c r="M150" s="1170"/>
      <c r="N150" s="1576"/>
      <c r="O150" s="1576"/>
      <c r="P150" s="398" t="s">
        <v>5648</v>
      </c>
      <c r="Q150" s="346" t="s">
        <v>5649</v>
      </c>
      <c r="R150" s="397">
        <v>0.1</v>
      </c>
      <c r="S150" s="311">
        <v>44228</v>
      </c>
      <c r="T150" s="311" t="s">
        <v>646</v>
      </c>
      <c r="U150" s="1577"/>
      <c r="V150" s="1577"/>
      <c r="W150" s="1577"/>
      <c r="X150" s="1577"/>
      <c r="Z150" s="429">
        <v>0.5</v>
      </c>
      <c r="AA150" s="399" t="s">
        <v>5650</v>
      </c>
      <c r="AB150" s="667">
        <v>0.95</v>
      </c>
      <c r="AC150" s="399" t="s">
        <v>4085</v>
      </c>
      <c r="AD150" s="429">
        <v>0.98</v>
      </c>
      <c r="AE150" s="347" t="s">
        <v>4086</v>
      </c>
      <c r="AF150" s="675">
        <v>1</v>
      </c>
      <c r="AG150" s="573" t="s">
        <v>4087</v>
      </c>
      <c r="AH150" s="1582"/>
      <c r="AI150" s="1554"/>
      <c r="AJ150" s="1554"/>
      <c r="AK150" s="1165"/>
      <c r="AL150" s="1165"/>
      <c r="AM150" s="1574"/>
      <c r="AN150" s="1165"/>
      <c r="AP150" s="1151"/>
      <c r="AQ150" s="1151"/>
      <c r="AR150" s="1151"/>
      <c r="AS150" s="1155"/>
      <c r="AT150" s="1172"/>
      <c r="AU150" s="1151"/>
      <c r="AV150" s="1151"/>
      <c r="AW150" s="1151"/>
      <c r="AX150" s="1155"/>
      <c r="AY150" s="1172"/>
      <c r="AZ150" s="1147"/>
      <c r="BA150" s="495" t="s">
        <v>5651</v>
      </c>
      <c r="BB150" s="495" t="s">
        <v>4119</v>
      </c>
      <c r="BC150" s="495" t="s">
        <v>5652</v>
      </c>
      <c r="BE150" s="1646"/>
      <c r="BF150" s="692" t="s">
        <v>5653</v>
      </c>
      <c r="BG150" s="1664"/>
    </row>
    <row r="151" spans="2:59" ht="236.25">
      <c r="B151" s="1545"/>
      <c r="C151" s="1522"/>
      <c r="D151" s="1578"/>
      <c r="E151" s="1579"/>
      <c r="F151" s="1579"/>
      <c r="G151" s="1579"/>
      <c r="H151" s="1579"/>
      <c r="I151" s="1579"/>
      <c r="J151" s="397" t="s">
        <v>342</v>
      </c>
      <c r="L151" s="1580"/>
      <c r="M151" s="1170"/>
      <c r="N151" s="1576"/>
      <c r="O151" s="1576"/>
      <c r="P151" s="398" t="s">
        <v>5654</v>
      </c>
      <c r="Q151" s="346" t="s">
        <v>5655</v>
      </c>
      <c r="R151" s="397">
        <v>0.15</v>
      </c>
      <c r="S151" s="311">
        <v>44197</v>
      </c>
      <c r="T151" s="311">
        <v>44348</v>
      </c>
      <c r="U151" s="1577"/>
      <c r="V151" s="1577"/>
      <c r="W151" s="1577"/>
      <c r="X151" s="1577"/>
      <c r="Z151" s="429">
        <v>0.5</v>
      </c>
      <c r="AA151" s="399" t="s">
        <v>5656</v>
      </c>
      <c r="AB151" s="667">
        <v>1</v>
      </c>
      <c r="AC151" s="399" t="s">
        <v>5657</v>
      </c>
      <c r="AD151" s="429">
        <v>1</v>
      </c>
      <c r="AE151" s="347" t="s">
        <v>5658</v>
      </c>
      <c r="AF151" s="675">
        <v>1</v>
      </c>
      <c r="AG151" s="573" t="s">
        <v>5658</v>
      </c>
      <c r="AH151" s="1582"/>
      <c r="AI151" s="1554"/>
      <c r="AJ151" s="1554"/>
      <c r="AK151" s="1165"/>
      <c r="AL151" s="1165"/>
      <c r="AM151" s="1574"/>
      <c r="AN151" s="1165"/>
      <c r="AP151" s="1151"/>
      <c r="AQ151" s="1151"/>
      <c r="AR151" s="1151"/>
      <c r="AS151" s="1155"/>
      <c r="AT151" s="1172"/>
      <c r="AU151" s="1151"/>
      <c r="AV151" s="1151"/>
      <c r="AW151" s="1151"/>
      <c r="AX151" s="1155"/>
      <c r="AY151" s="1172"/>
      <c r="AZ151" s="1147" t="s">
        <v>5547</v>
      </c>
      <c r="BA151" s="1147" t="s">
        <v>5548</v>
      </c>
      <c r="BB151" s="1147" t="s">
        <v>5549</v>
      </c>
      <c r="BC151" s="1147" t="s">
        <v>5659</v>
      </c>
      <c r="BE151" s="1646"/>
      <c r="BF151" s="692" t="s">
        <v>5660</v>
      </c>
      <c r="BG151" s="1664"/>
    </row>
    <row r="152" spans="2:59" ht="131.25">
      <c r="B152" s="1545"/>
      <c r="C152" s="1522"/>
      <c r="D152" s="1578"/>
      <c r="E152" s="1579"/>
      <c r="F152" s="1579"/>
      <c r="G152" s="1579"/>
      <c r="H152" s="1579"/>
      <c r="I152" s="1579"/>
      <c r="J152" s="397" t="s">
        <v>414</v>
      </c>
      <c r="L152" s="1580"/>
      <c r="M152" s="1170"/>
      <c r="N152" s="1576"/>
      <c r="O152" s="1576"/>
      <c r="P152" s="398" t="s">
        <v>5661</v>
      </c>
      <c r="Q152" s="346" t="s">
        <v>5622</v>
      </c>
      <c r="R152" s="397">
        <v>0.2</v>
      </c>
      <c r="S152" s="311">
        <v>44197</v>
      </c>
      <c r="T152" s="311">
        <v>44469</v>
      </c>
      <c r="U152" s="1577"/>
      <c r="V152" s="1577"/>
      <c r="W152" s="1577"/>
      <c r="X152" s="1577"/>
      <c r="Z152" s="429">
        <v>0</v>
      </c>
      <c r="AA152" s="399" t="s">
        <v>5662</v>
      </c>
      <c r="AB152" s="667">
        <v>0.25</v>
      </c>
      <c r="AC152" s="399" t="s">
        <v>4107</v>
      </c>
      <c r="AD152" s="429">
        <v>1</v>
      </c>
      <c r="AE152" s="347" t="s">
        <v>5663</v>
      </c>
      <c r="AF152" s="675">
        <v>1</v>
      </c>
      <c r="AG152" s="573" t="s">
        <v>5664</v>
      </c>
      <c r="AH152" s="1582"/>
      <c r="AI152" s="1554"/>
      <c r="AJ152" s="1554"/>
      <c r="AK152" s="1165"/>
      <c r="AL152" s="1165"/>
      <c r="AM152" s="1574"/>
      <c r="AN152" s="1165"/>
      <c r="AP152" s="1151"/>
      <c r="AQ152" s="1151"/>
      <c r="AR152" s="1151"/>
      <c r="AS152" s="1155"/>
      <c r="AT152" s="1172"/>
      <c r="AU152" s="1151"/>
      <c r="AV152" s="1151"/>
      <c r="AW152" s="1151"/>
      <c r="AX152" s="1155"/>
      <c r="AY152" s="1172"/>
      <c r="AZ152" s="1147"/>
      <c r="BA152" s="1147"/>
      <c r="BB152" s="1147"/>
      <c r="BC152" s="1147"/>
      <c r="BE152" s="1646"/>
      <c r="BF152" s="689" t="s">
        <v>5665</v>
      </c>
      <c r="BG152" s="1664"/>
    </row>
    <row r="153" spans="2:59" ht="131.25">
      <c r="B153" s="1545"/>
      <c r="C153" s="1522"/>
      <c r="D153" s="1578"/>
      <c r="E153" s="1579"/>
      <c r="F153" s="1579"/>
      <c r="G153" s="1579"/>
      <c r="H153" s="1579"/>
      <c r="I153" s="1579"/>
      <c r="J153" s="397" t="s">
        <v>434</v>
      </c>
      <c r="L153" s="1580"/>
      <c r="M153" s="1170"/>
      <c r="N153" s="1576"/>
      <c r="O153" s="1576"/>
      <c r="P153" s="398" t="s">
        <v>5666</v>
      </c>
      <c r="Q153" s="346" t="s">
        <v>3974</v>
      </c>
      <c r="R153" s="397">
        <v>0.2</v>
      </c>
      <c r="S153" s="311">
        <v>44378</v>
      </c>
      <c r="T153" s="311" t="s">
        <v>5667</v>
      </c>
      <c r="U153" s="1577"/>
      <c r="V153" s="1577"/>
      <c r="W153" s="1577"/>
      <c r="X153" s="1577"/>
      <c r="Z153" s="429">
        <v>0</v>
      </c>
      <c r="AA153" s="399" t="s">
        <v>5662</v>
      </c>
      <c r="AB153" s="667">
        <v>0</v>
      </c>
      <c r="AC153" s="399" t="s">
        <v>5668</v>
      </c>
      <c r="AD153" s="429">
        <v>0.7</v>
      </c>
      <c r="AE153" s="347" t="s">
        <v>5669</v>
      </c>
      <c r="AF153" s="675">
        <v>1</v>
      </c>
      <c r="AG153" s="573" t="s">
        <v>5670</v>
      </c>
      <c r="AH153" s="1582"/>
      <c r="AI153" s="1554"/>
      <c r="AJ153" s="1554"/>
      <c r="AK153" s="1165"/>
      <c r="AL153" s="1165"/>
      <c r="AM153" s="1574"/>
      <c r="AN153" s="1165"/>
      <c r="AP153" s="1151"/>
      <c r="AQ153" s="1151"/>
      <c r="AR153" s="1151"/>
      <c r="AS153" s="1155"/>
      <c r="AT153" s="1172"/>
      <c r="AU153" s="1151"/>
      <c r="AV153" s="1151"/>
      <c r="AW153" s="1151"/>
      <c r="AX153" s="1155"/>
      <c r="AY153" s="1172"/>
      <c r="AZ153" s="1147"/>
      <c r="BA153" s="1147"/>
      <c r="BB153" s="1147"/>
      <c r="BC153" s="1147"/>
      <c r="BE153" s="1646"/>
      <c r="BF153" s="689" t="s">
        <v>5671</v>
      </c>
      <c r="BG153" s="1664"/>
    </row>
    <row r="154" spans="2:59" ht="183.75">
      <c r="B154" s="1545"/>
      <c r="C154" s="1518"/>
      <c r="D154" s="1578"/>
      <c r="E154" s="1579"/>
      <c r="F154" s="1579"/>
      <c r="G154" s="1579"/>
      <c r="H154" s="1579"/>
      <c r="I154" s="1579"/>
      <c r="J154" s="397" t="s">
        <v>139</v>
      </c>
      <c r="L154" s="1580"/>
      <c r="M154" s="1170"/>
      <c r="N154" s="1576"/>
      <c r="O154" s="1576"/>
      <c r="P154" s="398" t="s">
        <v>5672</v>
      </c>
      <c r="Q154" s="346" t="s">
        <v>5629</v>
      </c>
      <c r="R154" s="397">
        <v>0.25</v>
      </c>
      <c r="S154" s="311">
        <v>44197</v>
      </c>
      <c r="T154" s="311">
        <v>44561</v>
      </c>
      <c r="U154" s="1577"/>
      <c r="V154" s="1577"/>
      <c r="W154" s="1577"/>
      <c r="X154" s="1577"/>
      <c r="Z154" s="429">
        <v>0</v>
      </c>
      <c r="AA154" s="399" t="s">
        <v>5662</v>
      </c>
      <c r="AB154" s="667">
        <v>0</v>
      </c>
      <c r="AC154" s="399" t="s">
        <v>5668</v>
      </c>
      <c r="AD154" s="429">
        <v>0.35</v>
      </c>
      <c r="AE154" s="347" t="s">
        <v>5673</v>
      </c>
      <c r="AF154" s="675">
        <v>1</v>
      </c>
      <c r="AG154" s="573" t="s">
        <v>4124</v>
      </c>
      <c r="AH154" s="1583"/>
      <c r="AI154" s="1554"/>
      <c r="AJ154" s="1554"/>
      <c r="AK154" s="1165"/>
      <c r="AL154" s="1165"/>
      <c r="AM154" s="1574"/>
      <c r="AN154" s="1165"/>
      <c r="AP154" s="1151"/>
      <c r="AQ154" s="1151"/>
      <c r="AR154" s="1151"/>
      <c r="AS154" s="1156"/>
      <c r="AT154" s="1172"/>
      <c r="AU154" s="1151"/>
      <c r="AV154" s="1151"/>
      <c r="AW154" s="1151"/>
      <c r="AX154" s="1156"/>
      <c r="AY154" s="1172"/>
      <c r="AZ154" s="1147"/>
      <c r="BA154" s="1147"/>
      <c r="BB154" s="1147"/>
      <c r="BC154" s="1147"/>
      <c r="BE154" s="1647"/>
      <c r="BF154" s="689" t="s">
        <v>5674</v>
      </c>
      <c r="BG154" s="1665"/>
    </row>
    <row r="155" spans="2:59" ht="157.5">
      <c r="B155" s="1545"/>
      <c r="C155" s="1323" t="s">
        <v>3929</v>
      </c>
      <c r="D155" s="1548" t="s">
        <v>5675</v>
      </c>
      <c r="E155" s="1550" t="s">
        <v>137</v>
      </c>
      <c r="F155" s="1550" t="s">
        <v>5676</v>
      </c>
      <c r="G155" s="1550" t="s">
        <v>61</v>
      </c>
      <c r="H155" s="1550" t="s">
        <v>61</v>
      </c>
      <c r="I155" s="1550" t="s">
        <v>167</v>
      </c>
      <c r="J155" s="393" t="s">
        <v>3159</v>
      </c>
      <c r="L155" s="1552" t="s">
        <v>5677</v>
      </c>
      <c r="M155" s="1162" t="s">
        <v>141</v>
      </c>
      <c r="N155" s="1572">
        <f>MIN(S155:S158)</f>
        <v>44197</v>
      </c>
      <c r="O155" s="1572">
        <f>MAX(T155:T158)</f>
        <v>44561</v>
      </c>
      <c r="P155" s="394" t="s">
        <v>5678</v>
      </c>
      <c r="Q155" s="344" t="s">
        <v>5518</v>
      </c>
      <c r="R155" s="393">
        <v>0.2</v>
      </c>
      <c r="S155" s="325">
        <v>44197</v>
      </c>
      <c r="T155" s="325">
        <v>44561</v>
      </c>
      <c r="U155" s="1559">
        <v>0.25</v>
      </c>
      <c r="V155" s="1559">
        <v>0.43</v>
      </c>
      <c r="W155" s="1559">
        <v>0.78</v>
      </c>
      <c r="X155" s="1559">
        <v>1</v>
      </c>
      <c r="Z155" s="429">
        <v>0.25</v>
      </c>
      <c r="AA155" s="395" t="s">
        <v>5636</v>
      </c>
      <c r="AB155" s="667">
        <v>0.5</v>
      </c>
      <c r="AC155" s="395" t="s">
        <v>5637</v>
      </c>
      <c r="AD155" s="429">
        <v>0.75</v>
      </c>
      <c r="AE155" s="345" t="s">
        <v>5679</v>
      </c>
      <c r="AF155" s="675">
        <v>1</v>
      </c>
      <c r="AG155" s="345" t="s">
        <v>5639</v>
      </c>
      <c r="AH155" s="1362">
        <f>SUMPRODUCT(AF155:AF158,R155:R158)</f>
        <v>1</v>
      </c>
      <c r="AI155" s="1561" t="s">
        <v>5680</v>
      </c>
      <c r="AJ155" s="1561" t="s">
        <v>5681</v>
      </c>
      <c r="AK155" s="1182" t="s">
        <v>5682</v>
      </c>
      <c r="AL155" s="1256" t="s">
        <v>5683</v>
      </c>
      <c r="AM155" s="1567" t="str">
        <f>IF(AH155&lt;1%,"Sin iniciar",IF(AH155=100%,"Terminado","En gestión"))</f>
        <v>Terminado</v>
      </c>
      <c r="AN155" s="1256" t="s">
        <v>4523</v>
      </c>
      <c r="AP155" s="1152">
        <v>106681026</v>
      </c>
      <c r="AQ155" s="1152"/>
      <c r="AR155" s="1152">
        <v>106681026</v>
      </c>
      <c r="AS155" s="1148">
        <f>AR155/AP155</f>
        <v>1</v>
      </c>
      <c r="AT155" s="1172"/>
      <c r="AU155" s="1152">
        <f>40000000+290859841</f>
        <v>330859841</v>
      </c>
      <c r="AV155" s="1152"/>
      <c r="AW155" s="1152">
        <f>40000000+290859841</f>
        <v>330859841</v>
      </c>
      <c r="AX155" s="1148">
        <f>AW155/AU155</f>
        <v>1</v>
      </c>
      <c r="AY155" s="1172"/>
      <c r="AZ155" s="486" t="s">
        <v>4092</v>
      </c>
      <c r="BA155" s="486" t="s">
        <v>5684</v>
      </c>
      <c r="BB155" s="486" t="s">
        <v>5685</v>
      </c>
      <c r="BC155" s="1152" t="s">
        <v>5686</v>
      </c>
      <c r="BE155" s="1652" t="s">
        <v>4264</v>
      </c>
      <c r="BF155" s="686" t="s">
        <v>5646</v>
      </c>
      <c r="BG155" s="1663" t="s">
        <v>5687</v>
      </c>
    </row>
    <row r="156" spans="2:59" ht="78.75">
      <c r="B156" s="1545"/>
      <c r="C156" s="1533"/>
      <c r="D156" s="1548"/>
      <c r="E156" s="1550"/>
      <c r="F156" s="1550"/>
      <c r="G156" s="1550"/>
      <c r="H156" s="1550"/>
      <c r="I156" s="1550"/>
      <c r="J156" s="393" t="s">
        <v>2279</v>
      </c>
      <c r="L156" s="1552"/>
      <c r="M156" s="1162"/>
      <c r="N156" s="1573"/>
      <c r="O156" s="1573"/>
      <c r="P156" s="394" t="s">
        <v>5688</v>
      </c>
      <c r="Q156" s="344" t="s">
        <v>5649</v>
      </c>
      <c r="R156" s="393">
        <v>0.2</v>
      </c>
      <c r="S156" s="325">
        <v>44197</v>
      </c>
      <c r="T156" s="325" t="s">
        <v>5689</v>
      </c>
      <c r="U156" s="1559"/>
      <c r="V156" s="1559"/>
      <c r="W156" s="1559"/>
      <c r="X156" s="1559"/>
      <c r="Z156" s="429">
        <v>0</v>
      </c>
      <c r="AA156" s="395" t="s">
        <v>148</v>
      </c>
      <c r="AB156" s="667">
        <v>0</v>
      </c>
      <c r="AC156" s="395" t="s">
        <v>5690</v>
      </c>
      <c r="AD156" s="429">
        <v>0.95</v>
      </c>
      <c r="AE156" s="345" t="s">
        <v>5691</v>
      </c>
      <c r="AF156" s="675">
        <v>1</v>
      </c>
      <c r="AG156" s="345" t="s">
        <v>5692</v>
      </c>
      <c r="AH156" s="1362"/>
      <c r="AI156" s="1561"/>
      <c r="AJ156" s="1561"/>
      <c r="AK156" s="1182"/>
      <c r="AL156" s="1566"/>
      <c r="AM156" s="1567"/>
      <c r="AN156" s="1566"/>
      <c r="AP156" s="1152"/>
      <c r="AQ156" s="1152"/>
      <c r="AR156" s="1152"/>
      <c r="AS156" s="1149"/>
      <c r="AT156" s="1172"/>
      <c r="AU156" s="1152"/>
      <c r="AV156" s="1152"/>
      <c r="AW156" s="1152"/>
      <c r="AX156" s="1149"/>
      <c r="AY156" s="1172"/>
      <c r="AZ156" s="1153" t="s">
        <v>5547</v>
      </c>
      <c r="BA156" s="1153" t="s">
        <v>5548</v>
      </c>
      <c r="BB156" s="1153" t="s">
        <v>5549</v>
      </c>
      <c r="BC156" s="1152"/>
      <c r="BE156" s="1646"/>
      <c r="BF156" s="689" t="s">
        <v>5693</v>
      </c>
      <c r="BG156" s="1664"/>
    </row>
    <row r="157" spans="2:59" ht="157.5">
      <c r="B157" s="1545"/>
      <c r="C157" s="1533"/>
      <c r="D157" s="1548"/>
      <c r="E157" s="1550"/>
      <c r="F157" s="1550"/>
      <c r="G157" s="1550"/>
      <c r="H157" s="1550"/>
      <c r="I157" s="1550"/>
      <c r="J157" s="393" t="s">
        <v>342</v>
      </c>
      <c r="L157" s="1552"/>
      <c r="M157" s="1162"/>
      <c r="N157" s="1573"/>
      <c r="O157" s="1573"/>
      <c r="P157" s="394" t="s">
        <v>5694</v>
      </c>
      <c r="Q157" s="344" t="s">
        <v>5655</v>
      </c>
      <c r="R157" s="393">
        <v>0.25</v>
      </c>
      <c r="S157" s="325">
        <v>44197</v>
      </c>
      <c r="T157" s="325" t="s">
        <v>5689</v>
      </c>
      <c r="U157" s="1559"/>
      <c r="V157" s="1559"/>
      <c r="W157" s="1559"/>
      <c r="X157" s="1559"/>
      <c r="Z157" s="429">
        <v>0.25</v>
      </c>
      <c r="AA157" s="395" t="s">
        <v>5695</v>
      </c>
      <c r="AB157" s="667">
        <v>0.5</v>
      </c>
      <c r="AC157" s="395" t="s">
        <v>5696</v>
      </c>
      <c r="AD157" s="429">
        <v>1</v>
      </c>
      <c r="AE157" s="345" t="s">
        <v>5697</v>
      </c>
      <c r="AF157" s="675">
        <v>1</v>
      </c>
      <c r="AG157" s="345" t="s">
        <v>5698</v>
      </c>
      <c r="AH157" s="1362"/>
      <c r="AI157" s="1561"/>
      <c r="AJ157" s="1561"/>
      <c r="AK157" s="1182"/>
      <c r="AL157" s="1566"/>
      <c r="AM157" s="1567"/>
      <c r="AN157" s="1566"/>
      <c r="AP157" s="1152"/>
      <c r="AQ157" s="1152"/>
      <c r="AR157" s="1152"/>
      <c r="AS157" s="1149"/>
      <c r="AT157" s="1172"/>
      <c r="AU157" s="1152"/>
      <c r="AV157" s="1152"/>
      <c r="AW157" s="1152"/>
      <c r="AX157" s="1149"/>
      <c r="AY157" s="1172"/>
      <c r="AZ157" s="1153"/>
      <c r="BA157" s="1153"/>
      <c r="BB157" s="1153"/>
      <c r="BC157" s="1152"/>
      <c r="BE157" s="1646"/>
      <c r="BF157" s="689" t="s">
        <v>5699</v>
      </c>
      <c r="BG157" s="1664"/>
    </row>
    <row r="158" spans="2:59" ht="262.5">
      <c r="B158" s="1545"/>
      <c r="C158" s="1324"/>
      <c r="D158" s="1548"/>
      <c r="E158" s="1550"/>
      <c r="F158" s="1550"/>
      <c r="G158" s="1550"/>
      <c r="H158" s="1550"/>
      <c r="I158" s="1550"/>
      <c r="J158" s="393" t="s">
        <v>414</v>
      </c>
      <c r="L158" s="1552"/>
      <c r="M158" s="1162"/>
      <c r="N158" s="1573"/>
      <c r="O158" s="1573"/>
      <c r="P158" s="394" t="s">
        <v>5700</v>
      </c>
      <c r="Q158" s="344" t="s">
        <v>5622</v>
      </c>
      <c r="R158" s="393">
        <v>0.35</v>
      </c>
      <c r="S158" s="325">
        <v>44197</v>
      </c>
      <c r="T158" s="325">
        <v>44561</v>
      </c>
      <c r="U158" s="1559"/>
      <c r="V158" s="1559"/>
      <c r="W158" s="1559"/>
      <c r="X158" s="1559"/>
      <c r="Z158" s="429">
        <v>0</v>
      </c>
      <c r="AA158" s="395" t="s">
        <v>5662</v>
      </c>
      <c r="AB158" s="667">
        <v>0</v>
      </c>
      <c r="AC158" s="395" t="s">
        <v>5668</v>
      </c>
      <c r="AD158" s="429">
        <v>0</v>
      </c>
      <c r="AE158" s="345" t="s">
        <v>5701</v>
      </c>
      <c r="AF158" s="675">
        <v>1</v>
      </c>
      <c r="AG158" s="345" t="s">
        <v>5702</v>
      </c>
      <c r="AH158" s="1362"/>
      <c r="AI158" s="1561"/>
      <c r="AJ158" s="1561"/>
      <c r="AK158" s="1182"/>
      <c r="AL158" s="1257"/>
      <c r="AM158" s="1567"/>
      <c r="AN158" s="1257"/>
      <c r="AP158" s="1152"/>
      <c r="AQ158" s="1152"/>
      <c r="AR158" s="1152"/>
      <c r="AS158" s="1150"/>
      <c r="AT158" s="1172"/>
      <c r="AU158" s="1152"/>
      <c r="AV158" s="1152"/>
      <c r="AW158" s="1152"/>
      <c r="AX158" s="1150"/>
      <c r="AY158" s="1172"/>
      <c r="AZ158" s="1153"/>
      <c r="BA158" s="1153"/>
      <c r="BB158" s="1153"/>
      <c r="BC158" s="1152"/>
      <c r="BE158" s="1647"/>
      <c r="BF158" s="689" t="s">
        <v>5703</v>
      </c>
      <c r="BG158" s="1665"/>
    </row>
    <row r="159" spans="2:59" ht="105">
      <c r="B159" s="1545"/>
      <c r="C159" s="1497" t="s">
        <v>3929</v>
      </c>
      <c r="D159" s="1578" t="s">
        <v>5704</v>
      </c>
      <c r="E159" s="1579" t="s">
        <v>137</v>
      </c>
      <c r="F159" s="1579" t="s">
        <v>5705</v>
      </c>
      <c r="G159" s="1579" t="s">
        <v>61</v>
      </c>
      <c r="H159" s="1579" t="s">
        <v>61</v>
      </c>
      <c r="I159" s="1579" t="s">
        <v>167</v>
      </c>
      <c r="J159" s="397" t="s">
        <v>3159</v>
      </c>
      <c r="L159" s="1580" t="s">
        <v>5706</v>
      </c>
      <c r="M159" s="1170" t="s">
        <v>141</v>
      </c>
      <c r="N159" s="1575">
        <f>MIN(S159:S160)</f>
        <v>44197</v>
      </c>
      <c r="O159" s="1575">
        <f>MAX(T159:T160)</f>
        <v>44561</v>
      </c>
      <c r="P159" s="398" t="s">
        <v>5707</v>
      </c>
      <c r="Q159" s="346" t="s">
        <v>5518</v>
      </c>
      <c r="R159" s="397">
        <v>0.5</v>
      </c>
      <c r="S159" s="311">
        <v>44197</v>
      </c>
      <c r="T159" s="311">
        <v>44561</v>
      </c>
      <c r="U159" s="1577">
        <v>0.25</v>
      </c>
      <c r="V159" s="1577">
        <v>0.75</v>
      </c>
      <c r="W159" s="1577">
        <v>0.88</v>
      </c>
      <c r="X159" s="1577">
        <v>1</v>
      </c>
      <c r="Z159" s="429">
        <v>0.25</v>
      </c>
      <c r="AA159" s="399" t="s">
        <v>5636</v>
      </c>
      <c r="AB159" s="667">
        <v>0.5</v>
      </c>
      <c r="AC159" s="399" t="s">
        <v>5637</v>
      </c>
      <c r="AD159" s="429">
        <v>0.75</v>
      </c>
      <c r="AE159" s="347" t="s">
        <v>5708</v>
      </c>
      <c r="AF159" s="675">
        <v>1</v>
      </c>
      <c r="AG159" s="573" t="s">
        <v>5639</v>
      </c>
      <c r="AH159" s="1584">
        <f>SUMPRODUCT(AF159:AF160,R159:R160)</f>
        <v>0.995</v>
      </c>
      <c r="AI159" s="1554" t="s">
        <v>5709</v>
      </c>
      <c r="AJ159" s="1554" t="s">
        <v>5710</v>
      </c>
      <c r="AK159" s="1165" t="s">
        <v>5711</v>
      </c>
      <c r="AL159" s="1251" t="s">
        <v>5712</v>
      </c>
      <c r="AM159" s="1574" t="str">
        <f>IF(AH159&lt;1%,"Sin iniciar",IF(AH159=100%,"Terminado","En gestión"))</f>
        <v>En gestión</v>
      </c>
      <c r="AN159" s="1251" t="s">
        <v>5604</v>
      </c>
      <c r="AP159" s="1151">
        <v>19498139</v>
      </c>
      <c r="AQ159" s="1151"/>
      <c r="AR159" s="1151">
        <v>19498139</v>
      </c>
      <c r="AS159" s="1154">
        <f>AR159/AP159</f>
        <v>1</v>
      </c>
      <c r="AT159" s="1172"/>
      <c r="AU159" s="1151">
        <v>41400000</v>
      </c>
      <c r="AV159" s="1151"/>
      <c r="AW159" s="1151">
        <v>41400000</v>
      </c>
      <c r="AX159" s="1154">
        <f>AW159/AU159</f>
        <v>1</v>
      </c>
      <c r="AY159" s="1172"/>
      <c r="AZ159" s="1147" t="s">
        <v>4092</v>
      </c>
      <c r="BA159" s="1147" t="s">
        <v>5684</v>
      </c>
      <c r="BB159" s="1147" t="s">
        <v>5685</v>
      </c>
      <c r="BC159" s="1147" t="s">
        <v>5686</v>
      </c>
      <c r="BE159" s="1652" t="s">
        <v>4264</v>
      </c>
      <c r="BF159" s="686" t="s">
        <v>5713</v>
      </c>
      <c r="BG159" s="1663" t="s">
        <v>5714</v>
      </c>
    </row>
    <row r="160" spans="2:59" ht="131.25">
      <c r="B160" s="1545"/>
      <c r="C160" s="1518"/>
      <c r="D160" s="1578"/>
      <c r="E160" s="1579"/>
      <c r="F160" s="1579"/>
      <c r="G160" s="1579"/>
      <c r="H160" s="1579"/>
      <c r="I160" s="1579"/>
      <c r="J160" s="397" t="s">
        <v>2279</v>
      </c>
      <c r="L160" s="1580"/>
      <c r="M160" s="1170"/>
      <c r="N160" s="1576"/>
      <c r="O160" s="1576"/>
      <c r="P160" s="398" t="s">
        <v>5715</v>
      </c>
      <c r="Q160" s="346" t="s">
        <v>5649</v>
      </c>
      <c r="R160" s="397">
        <v>0.5</v>
      </c>
      <c r="S160" s="311">
        <v>44197</v>
      </c>
      <c r="T160" s="311" t="s">
        <v>646</v>
      </c>
      <c r="U160" s="1577"/>
      <c r="V160" s="1577"/>
      <c r="W160" s="1577"/>
      <c r="X160" s="1577"/>
      <c r="Z160" s="429">
        <v>0.5</v>
      </c>
      <c r="AA160" s="399" t="s">
        <v>5716</v>
      </c>
      <c r="AB160" s="667">
        <v>0.9</v>
      </c>
      <c r="AC160" s="399" t="s">
        <v>5717</v>
      </c>
      <c r="AD160" s="429">
        <v>0.95</v>
      </c>
      <c r="AE160" s="347" t="s">
        <v>5718</v>
      </c>
      <c r="AF160" s="675">
        <v>0.99</v>
      </c>
      <c r="AG160" s="573" t="s">
        <v>5719</v>
      </c>
      <c r="AH160" s="1584"/>
      <c r="AI160" s="1554"/>
      <c r="AJ160" s="1554"/>
      <c r="AK160" s="1165"/>
      <c r="AL160" s="1252"/>
      <c r="AM160" s="1574"/>
      <c r="AN160" s="1252"/>
      <c r="AP160" s="1151"/>
      <c r="AQ160" s="1151"/>
      <c r="AR160" s="1151"/>
      <c r="AS160" s="1156"/>
      <c r="AT160" s="1172"/>
      <c r="AU160" s="1151"/>
      <c r="AV160" s="1151"/>
      <c r="AW160" s="1151"/>
      <c r="AX160" s="1156"/>
      <c r="AY160" s="1172"/>
      <c r="AZ160" s="1147"/>
      <c r="BA160" s="1147"/>
      <c r="BB160" s="1147"/>
      <c r="BC160" s="1147"/>
      <c r="BE160" s="1647"/>
      <c r="BF160" s="689" t="s">
        <v>5720</v>
      </c>
      <c r="BG160" s="1665"/>
    </row>
    <row r="161" spans="2:59" ht="367.5">
      <c r="B161" s="1545"/>
      <c r="C161" s="1323" t="s">
        <v>3929</v>
      </c>
      <c r="D161" s="1548" t="s">
        <v>5721</v>
      </c>
      <c r="E161" s="1550" t="s">
        <v>137</v>
      </c>
      <c r="F161" s="1550" t="s">
        <v>5722</v>
      </c>
      <c r="G161" s="1550" t="s">
        <v>61</v>
      </c>
      <c r="H161" s="1550" t="s">
        <v>61</v>
      </c>
      <c r="I161" s="1550" t="s">
        <v>167</v>
      </c>
      <c r="J161" s="393" t="s">
        <v>3159</v>
      </c>
      <c r="L161" s="1552" t="s">
        <v>5723</v>
      </c>
      <c r="M161" s="1162" t="s">
        <v>416</v>
      </c>
      <c r="N161" s="1572">
        <f>MIN(S161:S166)</f>
        <v>44197</v>
      </c>
      <c r="O161" s="1572">
        <f>MAX(T161:T166)</f>
        <v>44561</v>
      </c>
      <c r="P161" s="394" t="s">
        <v>5724</v>
      </c>
      <c r="Q161" s="344" t="s">
        <v>5518</v>
      </c>
      <c r="R161" s="393">
        <v>0.1</v>
      </c>
      <c r="S161" s="325">
        <v>44197</v>
      </c>
      <c r="T161" s="325">
        <v>44561</v>
      </c>
      <c r="U161" s="1559">
        <v>0.25</v>
      </c>
      <c r="V161" s="1559">
        <v>0.5</v>
      </c>
      <c r="W161" s="1559">
        <v>0.75</v>
      </c>
      <c r="X161" s="1559">
        <v>1</v>
      </c>
      <c r="Z161" s="429">
        <v>0.25</v>
      </c>
      <c r="AA161" s="395" t="s">
        <v>5725</v>
      </c>
      <c r="AB161" s="667">
        <v>0.5</v>
      </c>
      <c r="AC161" s="395" t="s">
        <v>5726</v>
      </c>
      <c r="AD161" s="429">
        <v>0.75</v>
      </c>
      <c r="AE161" s="396" t="s">
        <v>5727</v>
      </c>
      <c r="AF161" s="675">
        <v>1</v>
      </c>
      <c r="AG161" s="574" t="s">
        <v>5728</v>
      </c>
      <c r="AH161" s="1584">
        <f>SUMPRODUCT(AF161:AF166,R161:R166)</f>
        <v>0.92800000000000005</v>
      </c>
      <c r="AI161" s="1561" t="s">
        <v>5729</v>
      </c>
      <c r="AJ161" s="1561" t="s">
        <v>5730</v>
      </c>
      <c r="AK161" s="1234" t="s">
        <v>5730</v>
      </c>
      <c r="AL161" s="1234" t="s">
        <v>5731</v>
      </c>
      <c r="AM161" s="1567" t="str">
        <f>IF(AH161&lt;1%,"Sin iniciar",IF(AH161=100%,"Terminado","En gestión"))</f>
        <v>En gestión</v>
      </c>
      <c r="AN161" s="1234" t="s">
        <v>5732</v>
      </c>
      <c r="AP161" s="1152">
        <v>251567573</v>
      </c>
      <c r="AQ161" s="1152"/>
      <c r="AR161" s="1152">
        <v>251567573</v>
      </c>
      <c r="AS161" s="1148">
        <f>AR161/AP161</f>
        <v>1</v>
      </c>
      <c r="AT161" s="1172"/>
      <c r="AU161" s="1152">
        <f>266231000+6435939129</f>
        <v>6702170129</v>
      </c>
      <c r="AV161" s="1152"/>
      <c r="AW161" s="1152">
        <f>266231000+6435939129</f>
        <v>6702170129</v>
      </c>
      <c r="AX161" s="1148">
        <f>AW161/AU161</f>
        <v>1</v>
      </c>
      <c r="AY161" s="1172"/>
      <c r="AZ161" s="486" t="s">
        <v>3945</v>
      </c>
      <c r="BA161" s="486" t="s">
        <v>5733</v>
      </c>
      <c r="BB161" s="486" t="s">
        <v>5734</v>
      </c>
      <c r="BC161" s="486" t="s">
        <v>5735</v>
      </c>
      <c r="BE161" s="1652" t="s">
        <v>4264</v>
      </c>
      <c r="BF161" s="686" t="s">
        <v>5646</v>
      </c>
      <c r="BG161" s="1663" t="s">
        <v>5736</v>
      </c>
    </row>
    <row r="162" spans="2:59" ht="409.5">
      <c r="B162" s="1545"/>
      <c r="C162" s="1533"/>
      <c r="D162" s="1548"/>
      <c r="E162" s="1550"/>
      <c r="F162" s="1550"/>
      <c r="G162" s="1550"/>
      <c r="H162" s="1550"/>
      <c r="I162" s="1550"/>
      <c r="J162" s="393" t="s">
        <v>2279</v>
      </c>
      <c r="L162" s="1552"/>
      <c r="M162" s="1162"/>
      <c r="N162" s="1573"/>
      <c r="O162" s="1573"/>
      <c r="P162" s="394" t="s">
        <v>5737</v>
      </c>
      <c r="Q162" s="344" t="s">
        <v>3934</v>
      </c>
      <c r="R162" s="393">
        <v>0.3</v>
      </c>
      <c r="S162" s="325">
        <v>44197</v>
      </c>
      <c r="T162" s="325">
        <v>44561</v>
      </c>
      <c r="U162" s="1559"/>
      <c r="V162" s="1559"/>
      <c r="W162" s="1559"/>
      <c r="X162" s="1559"/>
      <c r="Z162" s="429">
        <v>0.25</v>
      </c>
      <c r="AA162" s="395" t="s">
        <v>5738</v>
      </c>
      <c r="AB162" s="667">
        <v>0.5</v>
      </c>
      <c r="AC162" s="395" t="s">
        <v>5739</v>
      </c>
      <c r="AD162" s="429">
        <v>0.75</v>
      </c>
      <c r="AE162" s="396" t="s">
        <v>5740</v>
      </c>
      <c r="AF162" s="675">
        <v>0.9</v>
      </c>
      <c r="AG162" s="574" t="s">
        <v>5741</v>
      </c>
      <c r="AH162" s="1584"/>
      <c r="AI162" s="1561"/>
      <c r="AJ162" s="1561"/>
      <c r="AK162" s="1234"/>
      <c r="AL162" s="1234"/>
      <c r="AM162" s="1567"/>
      <c r="AN162" s="1234"/>
      <c r="AP162" s="1152"/>
      <c r="AQ162" s="1152"/>
      <c r="AR162" s="1152"/>
      <c r="AS162" s="1149"/>
      <c r="AT162" s="1172"/>
      <c r="AU162" s="1152"/>
      <c r="AV162" s="1152"/>
      <c r="AW162" s="1152"/>
      <c r="AX162" s="1149"/>
      <c r="AY162" s="1172"/>
      <c r="AZ162" s="486" t="s">
        <v>3945</v>
      </c>
      <c r="BA162" s="486" t="s">
        <v>5733</v>
      </c>
      <c r="BB162" s="486" t="s">
        <v>5734</v>
      </c>
      <c r="BC162" s="486" t="s">
        <v>5735</v>
      </c>
      <c r="BE162" s="1646"/>
      <c r="BF162" s="689" t="s">
        <v>5742</v>
      </c>
      <c r="BG162" s="1664"/>
    </row>
    <row r="163" spans="2:59" ht="409.5">
      <c r="B163" s="1545"/>
      <c r="C163" s="1533"/>
      <c r="D163" s="1548"/>
      <c r="E163" s="1550"/>
      <c r="F163" s="1550"/>
      <c r="G163" s="1550"/>
      <c r="H163" s="1550"/>
      <c r="I163" s="1550"/>
      <c r="J163" s="393" t="s">
        <v>342</v>
      </c>
      <c r="L163" s="1552"/>
      <c r="M163" s="1162"/>
      <c r="N163" s="1573"/>
      <c r="O163" s="1573"/>
      <c r="P163" s="394" t="s">
        <v>5743</v>
      </c>
      <c r="Q163" s="344" t="s">
        <v>5744</v>
      </c>
      <c r="R163" s="393">
        <v>0.2</v>
      </c>
      <c r="S163" s="325">
        <v>44197</v>
      </c>
      <c r="T163" s="325">
        <v>44561</v>
      </c>
      <c r="U163" s="1559"/>
      <c r="V163" s="1559"/>
      <c r="W163" s="1559"/>
      <c r="X163" s="1559"/>
      <c r="Z163" s="429">
        <v>0.25</v>
      </c>
      <c r="AA163" s="395" t="s">
        <v>5745</v>
      </c>
      <c r="AB163" s="667">
        <v>0.5</v>
      </c>
      <c r="AC163" s="395" t="s">
        <v>5746</v>
      </c>
      <c r="AD163" s="429">
        <v>0.75</v>
      </c>
      <c r="AE163" s="396" t="s">
        <v>5747</v>
      </c>
      <c r="AF163" s="675">
        <v>0.79</v>
      </c>
      <c r="AG163" s="396" t="s">
        <v>5748</v>
      </c>
      <c r="AH163" s="1584"/>
      <c r="AI163" s="1561"/>
      <c r="AJ163" s="1561"/>
      <c r="AK163" s="1234"/>
      <c r="AL163" s="1234"/>
      <c r="AM163" s="1567"/>
      <c r="AN163" s="1234"/>
      <c r="AP163" s="1152"/>
      <c r="AQ163" s="1152"/>
      <c r="AR163" s="1152"/>
      <c r="AS163" s="1149"/>
      <c r="AT163" s="1172"/>
      <c r="AU163" s="1152"/>
      <c r="AV163" s="1152"/>
      <c r="AW163" s="1152"/>
      <c r="AX163" s="1149"/>
      <c r="AY163" s="1172"/>
      <c r="AZ163" s="1153" t="s">
        <v>5547</v>
      </c>
      <c r="BA163" s="1153" t="s">
        <v>5548</v>
      </c>
      <c r="BB163" s="1153" t="s">
        <v>5549</v>
      </c>
      <c r="BC163" s="1153" t="s">
        <v>5749</v>
      </c>
      <c r="BE163" s="1646"/>
      <c r="BF163" s="689" t="s">
        <v>5750</v>
      </c>
      <c r="BG163" s="1664"/>
    </row>
    <row r="164" spans="2:59" ht="409.5">
      <c r="B164" s="1545"/>
      <c r="C164" s="1533"/>
      <c r="D164" s="1548"/>
      <c r="E164" s="1550"/>
      <c r="F164" s="1550"/>
      <c r="G164" s="1550"/>
      <c r="H164" s="1550"/>
      <c r="I164" s="1550"/>
      <c r="J164" s="393" t="s">
        <v>414</v>
      </c>
      <c r="L164" s="1552"/>
      <c r="M164" s="1162"/>
      <c r="N164" s="1573"/>
      <c r="O164" s="1573"/>
      <c r="P164" s="394" t="s">
        <v>5751</v>
      </c>
      <c r="Q164" s="344" t="s">
        <v>5584</v>
      </c>
      <c r="R164" s="393">
        <v>0.15</v>
      </c>
      <c r="S164" s="325">
        <v>44197</v>
      </c>
      <c r="T164" s="325">
        <v>44561</v>
      </c>
      <c r="U164" s="1559"/>
      <c r="V164" s="1559"/>
      <c r="W164" s="1559"/>
      <c r="X164" s="1559"/>
      <c r="Z164" s="429">
        <v>0.25</v>
      </c>
      <c r="AA164" s="395" t="s">
        <v>5752</v>
      </c>
      <c r="AB164" s="667">
        <v>0.5</v>
      </c>
      <c r="AC164" s="395" t="s">
        <v>5753</v>
      </c>
      <c r="AD164" s="429">
        <v>0.75</v>
      </c>
      <c r="AE164" s="396" t="s">
        <v>5754</v>
      </c>
      <c r="AF164" s="675">
        <v>1</v>
      </c>
      <c r="AG164" s="574" t="s">
        <v>5755</v>
      </c>
      <c r="AH164" s="1584"/>
      <c r="AI164" s="1561"/>
      <c r="AJ164" s="1561"/>
      <c r="AK164" s="1234"/>
      <c r="AL164" s="1234"/>
      <c r="AM164" s="1567"/>
      <c r="AN164" s="1234"/>
      <c r="AP164" s="1152"/>
      <c r="AQ164" s="1152"/>
      <c r="AR164" s="1152"/>
      <c r="AS164" s="1149"/>
      <c r="AT164" s="1172"/>
      <c r="AU164" s="1152"/>
      <c r="AV164" s="1152"/>
      <c r="AW164" s="1152"/>
      <c r="AX164" s="1149"/>
      <c r="AY164" s="1172"/>
      <c r="AZ164" s="1153"/>
      <c r="BA164" s="1153"/>
      <c r="BB164" s="1153"/>
      <c r="BC164" s="1153"/>
      <c r="BE164" s="1646"/>
      <c r="BF164" s="689" t="s">
        <v>5756</v>
      </c>
      <c r="BG164" s="1664"/>
    </row>
    <row r="165" spans="2:59" ht="409.5">
      <c r="B165" s="1545"/>
      <c r="C165" s="1533"/>
      <c r="D165" s="1548"/>
      <c r="E165" s="1550"/>
      <c r="F165" s="1550"/>
      <c r="G165" s="1550"/>
      <c r="H165" s="1550"/>
      <c r="I165" s="1550"/>
      <c r="J165" s="393" t="s">
        <v>434</v>
      </c>
      <c r="L165" s="1552"/>
      <c r="M165" s="1162"/>
      <c r="N165" s="1573"/>
      <c r="O165" s="1573"/>
      <c r="P165" s="394" t="s">
        <v>5757</v>
      </c>
      <c r="Q165" s="344" t="s">
        <v>3974</v>
      </c>
      <c r="R165" s="393">
        <v>0.1</v>
      </c>
      <c r="S165" s="325">
        <v>44197</v>
      </c>
      <c r="T165" s="325">
        <v>44561</v>
      </c>
      <c r="U165" s="1559"/>
      <c r="V165" s="1559"/>
      <c r="W165" s="1559"/>
      <c r="X165" s="1559"/>
      <c r="Z165" s="429">
        <v>0.25</v>
      </c>
      <c r="AA165" s="395" t="s">
        <v>5758</v>
      </c>
      <c r="AB165" s="667">
        <v>0.5</v>
      </c>
      <c r="AC165" s="395" t="s">
        <v>5759</v>
      </c>
      <c r="AD165" s="429">
        <v>0.75</v>
      </c>
      <c r="AE165" s="396" t="s">
        <v>5760</v>
      </c>
      <c r="AF165" s="675">
        <v>1</v>
      </c>
      <c r="AG165" s="574" t="s">
        <v>5761</v>
      </c>
      <c r="AH165" s="1584"/>
      <c r="AI165" s="1561"/>
      <c r="AJ165" s="1561"/>
      <c r="AK165" s="1234"/>
      <c r="AL165" s="1234"/>
      <c r="AM165" s="1567"/>
      <c r="AN165" s="1234"/>
      <c r="AP165" s="1152"/>
      <c r="AQ165" s="1152"/>
      <c r="AR165" s="1152"/>
      <c r="AS165" s="1149"/>
      <c r="AT165" s="1172"/>
      <c r="AU165" s="1152"/>
      <c r="AV165" s="1152"/>
      <c r="AW165" s="1152"/>
      <c r="AX165" s="1149"/>
      <c r="AY165" s="1172"/>
      <c r="AZ165" s="1153"/>
      <c r="BA165" s="1153"/>
      <c r="BB165" s="1153"/>
      <c r="BC165" s="1153"/>
      <c r="BE165" s="1646"/>
      <c r="BF165" s="689" t="s">
        <v>5762</v>
      </c>
      <c r="BG165" s="1664"/>
    </row>
    <row r="166" spans="2:59" ht="409.5">
      <c r="B166" s="1545"/>
      <c r="C166" s="1324"/>
      <c r="D166" s="1548"/>
      <c r="E166" s="1550"/>
      <c r="F166" s="1550"/>
      <c r="G166" s="1550"/>
      <c r="H166" s="1550"/>
      <c r="I166" s="1550"/>
      <c r="J166" s="393" t="s">
        <v>139</v>
      </c>
      <c r="L166" s="1552"/>
      <c r="M166" s="1162"/>
      <c r="N166" s="1573"/>
      <c r="O166" s="1573"/>
      <c r="P166" s="394" t="s">
        <v>5763</v>
      </c>
      <c r="Q166" s="344" t="s">
        <v>5559</v>
      </c>
      <c r="R166" s="393">
        <v>0.15</v>
      </c>
      <c r="S166" s="325">
        <v>44197</v>
      </c>
      <c r="T166" s="325">
        <v>44561</v>
      </c>
      <c r="U166" s="1559"/>
      <c r="V166" s="1559"/>
      <c r="W166" s="1559"/>
      <c r="X166" s="1559"/>
      <c r="Z166" s="429">
        <v>0.25</v>
      </c>
      <c r="AA166" s="395" t="s">
        <v>5764</v>
      </c>
      <c r="AB166" s="667">
        <v>0.5</v>
      </c>
      <c r="AC166" s="395" t="s">
        <v>5765</v>
      </c>
      <c r="AD166" s="429">
        <v>0.75</v>
      </c>
      <c r="AE166" s="396" t="s">
        <v>5766</v>
      </c>
      <c r="AF166" s="675">
        <v>1</v>
      </c>
      <c r="AG166" s="574" t="s">
        <v>5767</v>
      </c>
      <c r="AH166" s="1584"/>
      <c r="AI166" s="1561"/>
      <c r="AJ166" s="1561"/>
      <c r="AK166" s="1234"/>
      <c r="AL166" s="1234"/>
      <c r="AM166" s="1567"/>
      <c r="AN166" s="1234"/>
      <c r="AP166" s="1152"/>
      <c r="AQ166" s="1152"/>
      <c r="AR166" s="1152"/>
      <c r="AS166" s="1150"/>
      <c r="AT166" s="1172"/>
      <c r="AU166" s="1152"/>
      <c r="AV166" s="1152"/>
      <c r="AW166" s="1152"/>
      <c r="AX166" s="1150"/>
      <c r="AY166" s="1172"/>
      <c r="AZ166" s="1153"/>
      <c r="BA166" s="1153"/>
      <c r="BB166" s="1153"/>
      <c r="BC166" s="1153"/>
      <c r="BE166" s="1647"/>
      <c r="BF166" s="689" t="s">
        <v>5762</v>
      </c>
      <c r="BG166" s="1665"/>
    </row>
    <row r="167" spans="2:59" ht="210">
      <c r="B167" s="1545"/>
      <c r="C167" s="1497" t="s">
        <v>3929</v>
      </c>
      <c r="D167" s="1578" t="s">
        <v>5768</v>
      </c>
      <c r="E167" s="1579" t="s">
        <v>137</v>
      </c>
      <c r="F167" s="1579" t="s">
        <v>5769</v>
      </c>
      <c r="G167" s="1579" t="s">
        <v>61</v>
      </c>
      <c r="H167" s="1579" t="s">
        <v>61</v>
      </c>
      <c r="I167" s="1579" t="s">
        <v>167</v>
      </c>
      <c r="J167" s="397" t="s">
        <v>3159</v>
      </c>
      <c r="L167" s="1580" t="s">
        <v>5770</v>
      </c>
      <c r="M167" s="1170" t="s">
        <v>141</v>
      </c>
      <c r="N167" s="1575">
        <f>MIN(S167:S172)</f>
        <v>44197</v>
      </c>
      <c r="O167" s="1575">
        <f>MAX(T167:T172)</f>
        <v>44561</v>
      </c>
      <c r="P167" s="398" t="s">
        <v>5771</v>
      </c>
      <c r="Q167" s="346" t="s">
        <v>5518</v>
      </c>
      <c r="R167" s="397">
        <v>0.05</v>
      </c>
      <c r="S167" s="311">
        <v>44197</v>
      </c>
      <c r="T167" s="311">
        <v>44561</v>
      </c>
      <c r="U167" s="1577">
        <v>0.25</v>
      </c>
      <c r="V167" s="1577">
        <v>0.6</v>
      </c>
      <c r="W167" s="1577">
        <v>0.81</v>
      </c>
      <c r="X167" s="1577">
        <v>1</v>
      </c>
      <c r="Z167" s="429">
        <v>0.25</v>
      </c>
      <c r="AA167" s="399" t="s">
        <v>5772</v>
      </c>
      <c r="AB167" s="667">
        <v>0.5</v>
      </c>
      <c r="AC167" s="399" t="s">
        <v>5772</v>
      </c>
      <c r="AD167" s="429">
        <v>0.75</v>
      </c>
      <c r="AE167" s="347" t="s">
        <v>5773</v>
      </c>
      <c r="AF167" s="675">
        <v>1</v>
      </c>
      <c r="AG167" s="573" t="s">
        <v>5774</v>
      </c>
      <c r="AH167" s="1584">
        <f>SUMPRODUCT(AF167:AF172,R167:R172)</f>
        <v>0.98750000000000004</v>
      </c>
      <c r="AI167" s="1554" t="s">
        <v>5775</v>
      </c>
      <c r="AJ167" s="1554" t="s">
        <v>5775</v>
      </c>
      <c r="AK167" s="1165" t="s">
        <v>5775</v>
      </c>
      <c r="AL167" s="1165" t="s">
        <v>5776</v>
      </c>
      <c r="AM167" s="1574" t="str">
        <f>IF(AH167&lt;1%,"Sin iniciar",IF(AH167=100%,"Terminado","En gestión"))</f>
        <v>En gestión</v>
      </c>
      <c r="AN167" s="1165" t="s">
        <v>5777</v>
      </c>
      <c r="AP167" s="1151">
        <v>3802843</v>
      </c>
      <c r="AQ167" s="1151"/>
      <c r="AR167" s="1151">
        <v>3802843</v>
      </c>
      <c r="AS167" s="1154">
        <f>AR167/AP167</f>
        <v>1</v>
      </c>
      <c r="AT167" s="1172"/>
      <c r="AU167" s="1151">
        <f>59400000+41708800</f>
        <v>101108800</v>
      </c>
      <c r="AV167" s="1151"/>
      <c r="AW167" s="1151">
        <f>59400000+41708800</f>
        <v>101108800</v>
      </c>
      <c r="AX167" s="1154">
        <f>AW167/AU167</f>
        <v>1</v>
      </c>
      <c r="AY167" s="1172"/>
      <c r="AZ167" s="1147" t="s">
        <v>3945</v>
      </c>
      <c r="BA167" s="495" t="s">
        <v>5778</v>
      </c>
      <c r="BB167" s="495" t="s">
        <v>4210</v>
      </c>
      <c r="BC167" s="496" t="s">
        <v>5779</v>
      </c>
      <c r="BE167" s="1652" t="s">
        <v>4264</v>
      </c>
      <c r="BF167" s="686" t="s">
        <v>5780</v>
      </c>
      <c r="BG167" s="1663" t="s">
        <v>5781</v>
      </c>
    </row>
    <row r="168" spans="2:59" ht="105">
      <c r="B168" s="1545"/>
      <c r="C168" s="1522"/>
      <c r="D168" s="1578"/>
      <c r="E168" s="1579"/>
      <c r="F168" s="1579"/>
      <c r="G168" s="1579"/>
      <c r="H168" s="1579"/>
      <c r="I168" s="1579"/>
      <c r="J168" s="397" t="s">
        <v>2279</v>
      </c>
      <c r="L168" s="1580"/>
      <c r="M168" s="1170"/>
      <c r="N168" s="1576"/>
      <c r="O168" s="1576"/>
      <c r="P168" s="398" t="s">
        <v>5782</v>
      </c>
      <c r="Q168" s="346" t="s">
        <v>3934</v>
      </c>
      <c r="R168" s="397">
        <v>0.25</v>
      </c>
      <c r="S168" s="311">
        <v>44197</v>
      </c>
      <c r="T168" s="311">
        <v>44561</v>
      </c>
      <c r="U168" s="1577"/>
      <c r="V168" s="1577"/>
      <c r="W168" s="1577"/>
      <c r="X168" s="1577"/>
      <c r="Z168" s="429">
        <v>0.25</v>
      </c>
      <c r="AA168" s="399" t="s">
        <v>5783</v>
      </c>
      <c r="AB168" s="667">
        <v>0.9</v>
      </c>
      <c r="AC168" s="399" t="s">
        <v>5783</v>
      </c>
      <c r="AD168" s="429">
        <v>0.95</v>
      </c>
      <c r="AE168" s="347" t="s">
        <v>5784</v>
      </c>
      <c r="AF168" s="675">
        <v>0.95</v>
      </c>
      <c r="AG168" s="347" t="s">
        <v>5785</v>
      </c>
      <c r="AH168" s="1584"/>
      <c r="AI168" s="1554"/>
      <c r="AJ168" s="1554"/>
      <c r="AK168" s="1165"/>
      <c r="AL168" s="1165"/>
      <c r="AM168" s="1574"/>
      <c r="AN168" s="1165"/>
      <c r="AP168" s="1151"/>
      <c r="AQ168" s="1151"/>
      <c r="AR168" s="1151"/>
      <c r="AS168" s="1155"/>
      <c r="AT168" s="1172"/>
      <c r="AU168" s="1151"/>
      <c r="AV168" s="1151"/>
      <c r="AW168" s="1151"/>
      <c r="AX168" s="1155"/>
      <c r="AY168" s="1172"/>
      <c r="AZ168" s="1147"/>
      <c r="BA168" s="495" t="s">
        <v>5786</v>
      </c>
      <c r="BB168" s="495" t="s">
        <v>5787</v>
      </c>
      <c r="BC168" s="495" t="s">
        <v>5788</v>
      </c>
      <c r="BE168" s="1646"/>
      <c r="BF168" s="689" t="s">
        <v>5789</v>
      </c>
      <c r="BG168" s="1664"/>
    </row>
    <row r="169" spans="2:59" ht="78.75">
      <c r="B169" s="1545"/>
      <c r="C169" s="1522"/>
      <c r="D169" s="1578"/>
      <c r="E169" s="1579"/>
      <c r="F169" s="1579"/>
      <c r="G169" s="1579"/>
      <c r="H169" s="1579"/>
      <c r="I169" s="1579"/>
      <c r="J169" s="397" t="s">
        <v>342</v>
      </c>
      <c r="L169" s="1580"/>
      <c r="M169" s="1170"/>
      <c r="N169" s="1576"/>
      <c r="O169" s="1576"/>
      <c r="P169" s="398" t="s">
        <v>5790</v>
      </c>
      <c r="Q169" s="346" t="s">
        <v>5744</v>
      </c>
      <c r="R169" s="397">
        <v>0.25</v>
      </c>
      <c r="S169" s="311">
        <v>44197</v>
      </c>
      <c r="T169" s="311">
        <v>44561</v>
      </c>
      <c r="U169" s="1577"/>
      <c r="V169" s="1577"/>
      <c r="W169" s="1577"/>
      <c r="X169" s="1577"/>
      <c r="Z169" s="429">
        <v>0.25</v>
      </c>
      <c r="AA169" s="399" t="s">
        <v>5791</v>
      </c>
      <c r="AB169" s="667">
        <v>1</v>
      </c>
      <c r="AC169" s="399" t="s">
        <v>4217</v>
      </c>
      <c r="AD169" s="429">
        <v>1</v>
      </c>
      <c r="AE169" s="347" t="s">
        <v>5792</v>
      </c>
      <c r="AF169" s="675">
        <v>1</v>
      </c>
      <c r="AG169" s="573" t="s">
        <v>5793</v>
      </c>
      <c r="AH169" s="1584"/>
      <c r="AI169" s="1554"/>
      <c r="AJ169" s="1554"/>
      <c r="AK169" s="1165"/>
      <c r="AL169" s="1165"/>
      <c r="AM169" s="1574"/>
      <c r="AN169" s="1165"/>
      <c r="AP169" s="1151"/>
      <c r="AQ169" s="1151"/>
      <c r="AR169" s="1151"/>
      <c r="AS169" s="1155"/>
      <c r="AT169" s="1172"/>
      <c r="AU169" s="1151"/>
      <c r="AV169" s="1151"/>
      <c r="AW169" s="1151"/>
      <c r="AX169" s="1155"/>
      <c r="AY169" s="1172"/>
      <c r="AZ169" s="1147" t="s">
        <v>5547</v>
      </c>
      <c r="BA169" s="1147" t="s">
        <v>5548</v>
      </c>
      <c r="BB169" s="1147" t="s">
        <v>5549</v>
      </c>
      <c r="BC169" s="1147" t="s">
        <v>5794</v>
      </c>
      <c r="BE169" s="1646"/>
      <c r="BF169" s="689" t="s">
        <v>5793</v>
      </c>
      <c r="BG169" s="1664"/>
    </row>
    <row r="170" spans="2:59" ht="131.25">
      <c r="B170" s="1545"/>
      <c r="C170" s="1522"/>
      <c r="D170" s="1578"/>
      <c r="E170" s="1579"/>
      <c r="F170" s="1579"/>
      <c r="G170" s="1579"/>
      <c r="H170" s="1579"/>
      <c r="I170" s="1579"/>
      <c r="J170" s="397" t="s">
        <v>414</v>
      </c>
      <c r="L170" s="1580"/>
      <c r="M170" s="1170"/>
      <c r="N170" s="1576"/>
      <c r="O170" s="1576"/>
      <c r="P170" s="398" t="s">
        <v>5795</v>
      </c>
      <c r="Q170" s="346" t="s">
        <v>5796</v>
      </c>
      <c r="R170" s="397">
        <v>0.2</v>
      </c>
      <c r="S170" s="311">
        <v>44197</v>
      </c>
      <c r="T170" s="311">
        <v>44561</v>
      </c>
      <c r="U170" s="1577"/>
      <c r="V170" s="1577"/>
      <c r="W170" s="1577"/>
      <c r="X170" s="1577"/>
      <c r="Z170" s="429">
        <v>0.25</v>
      </c>
      <c r="AA170" s="399" t="s">
        <v>5797</v>
      </c>
      <c r="AB170" s="667">
        <v>0.5</v>
      </c>
      <c r="AC170" s="399" t="s">
        <v>5797</v>
      </c>
      <c r="AD170" s="429">
        <v>0.75</v>
      </c>
      <c r="AE170" s="347" t="s">
        <v>5798</v>
      </c>
      <c r="AF170" s="675">
        <v>1</v>
      </c>
      <c r="AG170" s="573" t="s">
        <v>5799</v>
      </c>
      <c r="AH170" s="1584"/>
      <c r="AI170" s="1554"/>
      <c r="AJ170" s="1554"/>
      <c r="AK170" s="1165"/>
      <c r="AL170" s="1165"/>
      <c r="AM170" s="1574"/>
      <c r="AN170" s="1165"/>
      <c r="AP170" s="1151"/>
      <c r="AQ170" s="1151"/>
      <c r="AR170" s="1151"/>
      <c r="AS170" s="1155"/>
      <c r="AT170" s="1172"/>
      <c r="AU170" s="1151"/>
      <c r="AV170" s="1151"/>
      <c r="AW170" s="1151"/>
      <c r="AX170" s="1155"/>
      <c r="AY170" s="1172"/>
      <c r="AZ170" s="1147"/>
      <c r="BA170" s="1147"/>
      <c r="BB170" s="1147"/>
      <c r="BC170" s="1147"/>
      <c r="BE170" s="1646"/>
      <c r="BF170" s="689" t="s">
        <v>5800</v>
      </c>
      <c r="BG170" s="1664"/>
    </row>
    <row r="171" spans="2:59" ht="131.25">
      <c r="B171" s="1545"/>
      <c r="C171" s="1522"/>
      <c r="D171" s="1578"/>
      <c r="E171" s="1579"/>
      <c r="F171" s="1579"/>
      <c r="G171" s="1579"/>
      <c r="H171" s="1579"/>
      <c r="I171" s="1579"/>
      <c r="J171" s="397" t="s">
        <v>434</v>
      </c>
      <c r="L171" s="1580"/>
      <c r="M171" s="1170"/>
      <c r="N171" s="1576"/>
      <c r="O171" s="1576"/>
      <c r="P171" s="398" t="s">
        <v>5801</v>
      </c>
      <c r="Q171" s="346" t="s">
        <v>3974</v>
      </c>
      <c r="R171" s="397">
        <v>0.1</v>
      </c>
      <c r="S171" s="311">
        <v>44197</v>
      </c>
      <c r="T171" s="311">
        <v>44561</v>
      </c>
      <c r="U171" s="1577"/>
      <c r="V171" s="1577"/>
      <c r="W171" s="1577"/>
      <c r="X171" s="1577"/>
      <c r="Z171" s="429">
        <v>0.25</v>
      </c>
      <c r="AA171" s="399" t="s">
        <v>5802</v>
      </c>
      <c r="AB171" s="667">
        <v>0.5</v>
      </c>
      <c r="AC171" s="399" t="s">
        <v>5802</v>
      </c>
      <c r="AD171" s="429">
        <v>0.75</v>
      </c>
      <c r="AE171" s="347" t="s">
        <v>5802</v>
      </c>
      <c r="AF171" s="675">
        <v>1</v>
      </c>
      <c r="AG171" s="573" t="s">
        <v>5799</v>
      </c>
      <c r="AH171" s="1584"/>
      <c r="AI171" s="1554"/>
      <c r="AJ171" s="1554"/>
      <c r="AK171" s="1165"/>
      <c r="AL171" s="1165"/>
      <c r="AM171" s="1574"/>
      <c r="AN171" s="1165"/>
      <c r="AP171" s="1151"/>
      <c r="AQ171" s="1151"/>
      <c r="AR171" s="1151"/>
      <c r="AS171" s="1155"/>
      <c r="AT171" s="1172"/>
      <c r="AU171" s="1151"/>
      <c r="AV171" s="1151"/>
      <c r="AW171" s="1151"/>
      <c r="AX171" s="1155"/>
      <c r="AY171" s="1172"/>
      <c r="AZ171" s="1147"/>
      <c r="BA171" s="1147"/>
      <c r="BB171" s="1147"/>
      <c r="BC171" s="1147"/>
      <c r="BE171" s="1646"/>
      <c r="BF171" s="689" t="s">
        <v>5800</v>
      </c>
      <c r="BG171" s="1664"/>
    </row>
    <row r="172" spans="2:59" ht="78.75">
      <c r="B172" s="1545"/>
      <c r="C172" s="1518"/>
      <c r="D172" s="1578"/>
      <c r="E172" s="1579"/>
      <c r="F172" s="1579"/>
      <c r="G172" s="1579"/>
      <c r="H172" s="1579"/>
      <c r="I172" s="1579"/>
      <c r="J172" s="397" t="s">
        <v>139</v>
      </c>
      <c r="L172" s="1580"/>
      <c r="M172" s="1170"/>
      <c r="N172" s="1576"/>
      <c r="O172" s="1576"/>
      <c r="P172" s="398" t="s">
        <v>5803</v>
      </c>
      <c r="Q172" s="346" t="s">
        <v>5804</v>
      </c>
      <c r="R172" s="397">
        <v>0.15</v>
      </c>
      <c r="S172" s="311">
        <v>44197</v>
      </c>
      <c r="T172" s="311">
        <v>44561</v>
      </c>
      <c r="U172" s="1577"/>
      <c r="V172" s="1577"/>
      <c r="W172" s="1577"/>
      <c r="X172" s="1577"/>
      <c r="Z172" s="429">
        <v>0.25</v>
      </c>
      <c r="AA172" s="399" t="s">
        <v>5805</v>
      </c>
      <c r="AB172" s="667">
        <v>0.5</v>
      </c>
      <c r="AC172" s="399" t="s">
        <v>5805</v>
      </c>
      <c r="AD172" s="429">
        <v>0.75</v>
      </c>
      <c r="AE172" s="347" t="s">
        <v>5805</v>
      </c>
      <c r="AF172" s="675">
        <v>1</v>
      </c>
      <c r="AG172" s="573" t="s">
        <v>5806</v>
      </c>
      <c r="AH172" s="1584"/>
      <c r="AI172" s="1554"/>
      <c r="AJ172" s="1554"/>
      <c r="AK172" s="1165"/>
      <c r="AL172" s="1165"/>
      <c r="AM172" s="1574"/>
      <c r="AN172" s="1165"/>
      <c r="AP172" s="1151"/>
      <c r="AQ172" s="1151"/>
      <c r="AR172" s="1151"/>
      <c r="AS172" s="1156"/>
      <c r="AT172" s="1172"/>
      <c r="AU172" s="1151"/>
      <c r="AV172" s="1151"/>
      <c r="AW172" s="1151"/>
      <c r="AX172" s="1156"/>
      <c r="AY172" s="1172"/>
      <c r="AZ172" s="1147"/>
      <c r="BA172" s="1147"/>
      <c r="BB172" s="1147"/>
      <c r="BC172" s="1147"/>
      <c r="BE172" s="1647"/>
      <c r="BF172" s="689" t="s">
        <v>5807</v>
      </c>
      <c r="BG172" s="1665"/>
    </row>
    <row r="173" spans="2:59" ht="210">
      <c r="B173" s="1545"/>
      <c r="C173" s="1323" t="s">
        <v>3929</v>
      </c>
      <c r="D173" s="1548" t="s">
        <v>5808</v>
      </c>
      <c r="E173" s="1550" t="s">
        <v>137</v>
      </c>
      <c r="F173" s="1591" t="s">
        <v>5809</v>
      </c>
      <c r="G173" s="1550" t="s">
        <v>61</v>
      </c>
      <c r="H173" s="1550" t="s">
        <v>61</v>
      </c>
      <c r="I173" s="1550" t="s">
        <v>167</v>
      </c>
      <c r="J173" s="393" t="s">
        <v>3159</v>
      </c>
      <c r="L173" s="1552" t="s">
        <v>5810</v>
      </c>
      <c r="M173" s="1162" t="s">
        <v>416</v>
      </c>
      <c r="N173" s="1572">
        <f>MIN(S173:S177)</f>
        <v>44197</v>
      </c>
      <c r="O173" s="1572">
        <f>MAX(T173:T177)</f>
        <v>44561</v>
      </c>
      <c r="P173" s="394" t="s">
        <v>5811</v>
      </c>
      <c r="Q173" s="344" t="s">
        <v>5518</v>
      </c>
      <c r="R173" s="401">
        <v>0.1</v>
      </c>
      <c r="S173" s="402">
        <v>44197</v>
      </c>
      <c r="T173" s="402">
        <v>44561</v>
      </c>
      <c r="U173" s="1559">
        <v>0.25</v>
      </c>
      <c r="V173" s="1559">
        <v>0.5</v>
      </c>
      <c r="W173" s="1559">
        <v>0.75</v>
      </c>
      <c r="X173" s="1559">
        <v>1</v>
      </c>
      <c r="Z173" s="429">
        <v>0.25</v>
      </c>
      <c r="AA173" s="395" t="s">
        <v>5812</v>
      </c>
      <c r="AB173" s="667">
        <v>0.5</v>
      </c>
      <c r="AC173" s="395" t="s">
        <v>5813</v>
      </c>
      <c r="AD173" s="429">
        <v>0.8</v>
      </c>
      <c r="AE173" s="345" t="s">
        <v>5814</v>
      </c>
      <c r="AF173" s="675">
        <v>1</v>
      </c>
      <c r="AG173" s="575" t="s">
        <v>5814</v>
      </c>
      <c r="AH173" s="1584">
        <f>SUMPRODUCT(AF173:AF177,R173:R177)</f>
        <v>0.9850000000000001</v>
      </c>
      <c r="AI173" s="1561" t="s">
        <v>5815</v>
      </c>
      <c r="AJ173" s="1561" t="s">
        <v>5816</v>
      </c>
      <c r="AK173" s="1182" t="s">
        <v>5817</v>
      </c>
      <c r="AL173" s="1182" t="s">
        <v>5818</v>
      </c>
      <c r="AM173" s="1567" t="str">
        <f>IF(AH173&lt;1%,"Sin iniciar",IF(AH173=100%,"Terminado","En gestión"))</f>
        <v>En gestión</v>
      </c>
      <c r="AN173" s="1182" t="s">
        <v>5819</v>
      </c>
      <c r="AP173" s="1152">
        <v>84962641</v>
      </c>
      <c r="AQ173" s="1152"/>
      <c r="AR173" s="1152">
        <v>84962641</v>
      </c>
      <c r="AS173" s="1148">
        <f>AR173/AP173</f>
        <v>1</v>
      </c>
      <c r="AT173" s="1172"/>
      <c r="AU173" s="1152">
        <f>55250000+2760666786</f>
        <v>2815916786</v>
      </c>
      <c r="AV173" s="1152"/>
      <c r="AW173" s="1152">
        <f>55250000+2760666786</f>
        <v>2815916786</v>
      </c>
      <c r="AX173" s="1148">
        <f>AW173/AU173</f>
        <v>1</v>
      </c>
      <c r="AY173" s="1172"/>
      <c r="AZ173" s="486" t="s">
        <v>3945</v>
      </c>
      <c r="BA173" s="486" t="s">
        <v>5820</v>
      </c>
      <c r="BB173" s="486" t="s">
        <v>5821</v>
      </c>
      <c r="BC173" s="486" t="s">
        <v>5822</v>
      </c>
      <c r="BE173" s="1652" t="s">
        <v>4264</v>
      </c>
      <c r="BF173" s="686" t="s">
        <v>5823</v>
      </c>
      <c r="BG173" s="1663" t="s">
        <v>5824</v>
      </c>
    </row>
    <row r="174" spans="2:59" ht="105">
      <c r="B174" s="1545"/>
      <c r="C174" s="1533"/>
      <c r="D174" s="1548"/>
      <c r="E174" s="1550"/>
      <c r="F174" s="1591"/>
      <c r="G174" s="1550"/>
      <c r="H174" s="1550"/>
      <c r="I174" s="1550"/>
      <c r="J174" s="393" t="s">
        <v>2279</v>
      </c>
      <c r="L174" s="1552"/>
      <c r="M174" s="1162"/>
      <c r="N174" s="1573"/>
      <c r="O174" s="1573"/>
      <c r="P174" s="394" t="s">
        <v>5825</v>
      </c>
      <c r="Q174" s="344" t="s">
        <v>3934</v>
      </c>
      <c r="R174" s="401">
        <v>0.3</v>
      </c>
      <c r="S174" s="402">
        <v>44197</v>
      </c>
      <c r="T174" s="402">
        <v>44561</v>
      </c>
      <c r="U174" s="1559"/>
      <c r="V174" s="1559"/>
      <c r="W174" s="1559"/>
      <c r="X174" s="1559"/>
      <c r="Z174" s="429">
        <v>0.25</v>
      </c>
      <c r="AA174" s="395" t="s">
        <v>5826</v>
      </c>
      <c r="AB174" s="667">
        <v>0.5</v>
      </c>
      <c r="AC174" s="395" t="s">
        <v>5827</v>
      </c>
      <c r="AD174" s="429">
        <v>0.75</v>
      </c>
      <c r="AE174" s="345" t="s">
        <v>5828</v>
      </c>
      <c r="AF174" s="675">
        <v>0.95</v>
      </c>
      <c r="AG174" s="345" t="s">
        <v>5828</v>
      </c>
      <c r="AH174" s="1584"/>
      <c r="AI174" s="1561"/>
      <c r="AJ174" s="1561"/>
      <c r="AK174" s="1182"/>
      <c r="AL174" s="1182"/>
      <c r="AM174" s="1567"/>
      <c r="AN174" s="1182"/>
      <c r="AP174" s="1152"/>
      <c r="AQ174" s="1152"/>
      <c r="AR174" s="1152"/>
      <c r="AS174" s="1149"/>
      <c r="AT174" s="1172"/>
      <c r="AU174" s="1152"/>
      <c r="AV174" s="1152"/>
      <c r="AW174" s="1152"/>
      <c r="AX174" s="1149"/>
      <c r="AY174" s="1172"/>
      <c r="AZ174" s="1153" t="s">
        <v>5547</v>
      </c>
      <c r="BA174" s="1153" t="s">
        <v>5548</v>
      </c>
      <c r="BB174" s="1153" t="s">
        <v>5549</v>
      </c>
      <c r="BC174" s="1153" t="s">
        <v>5829</v>
      </c>
      <c r="BE174" s="1646"/>
      <c r="BF174" s="689" t="s">
        <v>5830</v>
      </c>
      <c r="BG174" s="1664"/>
    </row>
    <row r="175" spans="2:59" ht="157.5">
      <c r="B175" s="1545"/>
      <c r="C175" s="1533"/>
      <c r="D175" s="1548"/>
      <c r="E175" s="1550"/>
      <c r="F175" s="1591"/>
      <c r="G175" s="1550"/>
      <c r="H175" s="1550"/>
      <c r="I175" s="1550"/>
      <c r="J175" s="393" t="s">
        <v>414</v>
      </c>
      <c r="L175" s="1552"/>
      <c r="M175" s="1162"/>
      <c r="N175" s="1573"/>
      <c r="O175" s="1573"/>
      <c r="P175" s="394" t="s">
        <v>5831</v>
      </c>
      <c r="Q175" s="344" t="s">
        <v>5796</v>
      </c>
      <c r="R175" s="401">
        <v>0.25</v>
      </c>
      <c r="S175" s="402">
        <v>44197</v>
      </c>
      <c r="T175" s="402">
        <v>44561</v>
      </c>
      <c r="U175" s="1559"/>
      <c r="V175" s="1559"/>
      <c r="W175" s="1559"/>
      <c r="X175" s="1559"/>
      <c r="Z175" s="429">
        <v>0.25</v>
      </c>
      <c r="AA175" s="395" t="s">
        <v>5832</v>
      </c>
      <c r="AB175" s="667">
        <v>0.5</v>
      </c>
      <c r="AC175" s="395" t="s">
        <v>5833</v>
      </c>
      <c r="AD175" s="429">
        <v>0.8</v>
      </c>
      <c r="AE175" s="345" t="s">
        <v>5834</v>
      </c>
      <c r="AF175" s="675">
        <v>1</v>
      </c>
      <c r="AG175" s="575" t="s">
        <v>5835</v>
      </c>
      <c r="AH175" s="1584"/>
      <c r="AI175" s="1561"/>
      <c r="AJ175" s="1561"/>
      <c r="AK175" s="1182"/>
      <c r="AL175" s="1182"/>
      <c r="AM175" s="1567"/>
      <c r="AN175" s="1182"/>
      <c r="AP175" s="1152"/>
      <c r="AQ175" s="1152"/>
      <c r="AR175" s="1152"/>
      <c r="AS175" s="1149"/>
      <c r="AT175" s="1172"/>
      <c r="AU175" s="1152"/>
      <c r="AV175" s="1152"/>
      <c r="AW175" s="1152"/>
      <c r="AX175" s="1149"/>
      <c r="AY175" s="1172"/>
      <c r="AZ175" s="1153"/>
      <c r="BA175" s="1153"/>
      <c r="BB175" s="1153"/>
      <c r="BC175" s="1153"/>
      <c r="BE175" s="1646"/>
      <c r="BF175" s="689" t="s">
        <v>5836</v>
      </c>
      <c r="BG175" s="1664"/>
    </row>
    <row r="176" spans="2:59" ht="157.5">
      <c r="B176" s="1545"/>
      <c r="C176" s="1533"/>
      <c r="D176" s="1548"/>
      <c r="E176" s="1550"/>
      <c r="F176" s="1591"/>
      <c r="G176" s="1550"/>
      <c r="H176" s="1550"/>
      <c r="I176" s="1550"/>
      <c r="J176" s="393" t="s">
        <v>434</v>
      </c>
      <c r="L176" s="1552"/>
      <c r="M176" s="1162"/>
      <c r="N176" s="1573"/>
      <c r="O176" s="1573"/>
      <c r="P176" s="394" t="s">
        <v>5837</v>
      </c>
      <c r="Q176" s="344" t="s">
        <v>3974</v>
      </c>
      <c r="R176" s="401">
        <v>0.15</v>
      </c>
      <c r="S176" s="402">
        <v>44197</v>
      </c>
      <c r="T176" s="402">
        <v>44561</v>
      </c>
      <c r="U176" s="1559"/>
      <c r="V176" s="1559"/>
      <c r="W176" s="1559"/>
      <c r="X176" s="1559"/>
      <c r="Z176" s="429">
        <v>0.25</v>
      </c>
      <c r="AA176" s="395" t="s">
        <v>5838</v>
      </c>
      <c r="AB176" s="667">
        <v>0.5</v>
      </c>
      <c r="AC176" s="395" t="s">
        <v>5839</v>
      </c>
      <c r="AD176" s="429">
        <v>0.8</v>
      </c>
      <c r="AE176" s="345" t="s">
        <v>5840</v>
      </c>
      <c r="AF176" s="675">
        <v>1</v>
      </c>
      <c r="AG176" s="575" t="s">
        <v>5841</v>
      </c>
      <c r="AH176" s="1584"/>
      <c r="AI176" s="1561"/>
      <c r="AJ176" s="1561"/>
      <c r="AK176" s="1182"/>
      <c r="AL176" s="1182"/>
      <c r="AM176" s="1567"/>
      <c r="AN176" s="1182"/>
      <c r="AP176" s="1152"/>
      <c r="AQ176" s="1152"/>
      <c r="AR176" s="1152"/>
      <c r="AS176" s="1149"/>
      <c r="AT176" s="1172"/>
      <c r="AU176" s="1152"/>
      <c r="AV176" s="1152"/>
      <c r="AW176" s="1152"/>
      <c r="AX176" s="1149"/>
      <c r="AY176" s="1172"/>
      <c r="AZ176" s="1153"/>
      <c r="BA176" s="1153"/>
      <c r="BB176" s="1153"/>
      <c r="BC176" s="1153"/>
      <c r="BE176" s="1646"/>
      <c r="BF176" s="689" t="s">
        <v>5842</v>
      </c>
      <c r="BG176" s="1664"/>
    </row>
    <row r="177" spans="2:59" ht="78.75">
      <c r="B177" s="1545"/>
      <c r="C177" s="1324"/>
      <c r="D177" s="1548"/>
      <c r="E177" s="1550"/>
      <c r="F177" s="1591"/>
      <c r="G177" s="1550"/>
      <c r="H177" s="1550"/>
      <c r="I177" s="1550"/>
      <c r="J177" s="393" t="s">
        <v>139</v>
      </c>
      <c r="L177" s="1552"/>
      <c r="M177" s="1162"/>
      <c r="N177" s="1573"/>
      <c r="O177" s="1573"/>
      <c r="P177" s="394" t="s">
        <v>5843</v>
      </c>
      <c r="Q177" s="344" t="s">
        <v>5804</v>
      </c>
      <c r="R177" s="401">
        <v>0.2</v>
      </c>
      <c r="S177" s="402">
        <v>44197</v>
      </c>
      <c r="T177" s="402">
        <v>44561</v>
      </c>
      <c r="U177" s="1559"/>
      <c r="V177" s="1559"/>
      <c r="W177" s="1559"/>
      <c r="X177" s="1559"/>
      <c r="Z177" s="429">
        <v>0.25</v>
      </c>
      <c r="AA177" s="395" t="s">
        <v>5844</v>
      </c>
      <c r="AB177" s="667">
        <v>0.5</v>
      </c>
      <c r="AC177" s="395" t="s">
        <v>5845</v>
      </c>
      <c r="AD177" s="429">
        <v>0.8</v>
      </c>
      <c r="AE177" s="345" t="s">
        <v>5846</v>
      </c>
      <c r="AF177" s="675">
        <v>1</v>
      </c>
      <c r="AG177" s="575" t="s">
        <v>5847</v>
      </c>
      <c r="AH177" s="1584"/>
      <c r="AI177" s="1561"/>
      <c r="AJ177" s="1561"/>
      <c r="AK177" s="1182"/>
      <c r="AL177" s="1182"/>
      <c r="AM177" s="1567"/>
      <c r="AN177" s="1182"/>
      <c r="AP177" s="1152"/>
      <c r="AQ177" s="1152"/>
      <c r="AR177" s="1152"/>
      <c r="AS177" s="1150"/>
      <c r="AT177" s="1172"/>
      <c r="AU177" s="1152"/>
      <c r="AV177" s="1152"/>
      <c r="AW177" s="1152"/>
      <c r="AX177" s="1150"/>
      <c r="AY177" s="1172"/>
      <c r="AZ177" s="1153"/>
      <c r="BA177" s="1153"/>
      <c r="BB177" s="1153"/>
      <c r="BC177" s="1153"/>
      <c r="BE177" s="1647"/>
      <c r="BF177" s="689" t="s">
        <v>5848</v>
      </c>
      <c r="BG177" s="1665"/>
    </row>
    <row r="178" spans="2:59" ht="131.25">
      <c r="B178" s="1545"/>
      <c r="C178" s="1497" t="s">
        <v>3929</v>
      </c>
      <c r="D178" s="1605" t="s">
        <v>5849</v>
      </c>
      <c r="E178" s="1585" t="s">
        <v>137</v>
      </c>
      <c r="F178" s="1608" t="s">
        <v>5850</v>
      </c>
      <c r="G178" s="1585" t="s">
        <v>61</v>
      </c>
      <c r="H178" s="1585" t="s">
        <v>61</v>
      </c>
      <c r="I178" s="1585" t="s">
        <v>167</v>
      </c>
      <c r="J178" s="397" t="s">
        <v>2279</v>
      </c>
      <c r="L178" s="1588" t="s">
        <v>5851</v>
      </c>
      <c r="M178" s="1598" t="s">
        <v>416</v>
      </c>
      <c r="N178" s="1601">
        <f>MIN(S178:S181)</f>
        <v>44197</v>
      </c>
      <c r="O178" s="1601">
        <f>MAX(T178:T181)</f>
        <v>44561</v>
      </c>
      <c r="P178" s="398" t="s">
        <v>5852</v>
      </c>
      <c r="Q178" s="346" t="s">
        <v>5744</v>
      </c>
      <c r="R178" s="397">
        <v>0.2</v>
      </c>
      <c r="S178" s="311">
        <v>44197</v>
      </c>
      <c r="T178" s="311">
        <v>44377</v>
      </c>
      <c r="U178" s="1604">
        <v>0.28000000000000003</v>
      </c>
      <c r="V178" s="1604">
        <v>0.6</v>
      </c>
      <c r="W178" s="1604">
        <v>0.8</v>
      </c>
      <c r="X178" s="1577">
        <v>1</v>
      </c>
      <c r="Z178" s="429">
        <v>0.25</v>
      </c>
      <c r="AA178" s="399" t="s">
        <v>5853</v>
      </c>
      <c r="AB178" s="667">
        <v>1</v>
      </c>
      <c r="AC178" s="399" t="s">
        <v>5854</v>
      </c>
      <c r="AD178" s="429">
        <v>1</v>
      </c>
      <c r="AE178" s="347" t="s">
        <v>5855</v>
      </c>
      <c r="AF178" s="675">
        <v>1</v>
      </c>
      <c r="AG178" s="573" t="s">
        <v>5856</v>
      </c>
      <c r="AH178" s="1584">
        <f>SUMPRODUCT(AF178:AF181,R178:R181)</f>
        <v>1</v>
      </c>
      <c r="AI178" s="1592" t="s">
        <v>5857</v>
      </c>
      <c r="AJ178" s="1592" t="s">
        <v>5858</v>
      </c>
      <c r="AK178" s="1555" t="s">
        <v>5858</v>
      </c>
      <c r="AL178" s="1595" t="s">
        <v>5859</v>
      </c>
      <c r="AM178" s="1574" t="str">
        <f>IF(AH178&lt;1%,"Sin iniciar",IF(AH178=100%,"Terminado","En gestión"))</f>
        <v>Terminado</v>
      </c>
      <c r="AN178" s="1595" t="s">
        <v>4523</v>
      </c>
      <c r="AP178" s="1151">
        <v>15211370</v>
      </c>
      <c r="AQ178" s="1151"/>
      <c r="AR178" s="1151">
        <v>15211370</v>
      </c>
      <c r="AS178" s="1154">
        <f>AR178/AP178</f>
        <v>1</v>
      </c>
      <c r="AT178" s="1172"/>
      <c r="AU178" s="1151">
        <f>159795000+2454319398</f>
        <v>2614114398</v>
      </c>
      <c r="AV178" s="1151"/>
      <c r="AW178" s="1151">
        <f>159795000+2454319398</f>
        <v>2614114398</v>
      </c>
      <c r="AX178" s="1154">
        <f>AW178/AU178</f>
        <v>1</v>
      </c>
      <c r="AY178" s="1172"/>
      <c r="AZ178" s="495" t="s">
        <v>3945</v>
      </c>
      <c r="BA178" s="495" t="s">
        <v>5860</v>
      </c>
      <c r="BB178" s="495" t="s">
        <v>3947</v>
      </c>
      <c r="BC178" s="495" t="s">
        <v>5861</v>
      </c>
      <c r="BE178" s="1652" t="s">
        <v>4264</v>
      </c>
      <c r="BF178" s="686" t="s">
        <v>5862</v>
      </c>
      <c r="BG178" s="1663" t="s">
        <v>5863</v>
      </c>
    </row>
    <row r="179" spans="2:59" ht="52.5">
      <c r="B179" s="1545"/>
      <c r="C179" s="1522"/>
      <c r="D179" s="1606"/>
      <c r="E179" s="1586"/>
      <c r="F179" s="1609"/>
      <c r="G179" s="1586"/>
      <c r="H179" s="1586"/>
      <c r="I179" s="1586"/>
      <c r="J179" s="397" t="s">
        <v>414</v>
      </c>
      <c r="L179" s="1589"/>
      <c r="M179" s="1599"/>
      <c r="N179" s="1602"/>
      <c r="O179" s="1602"/>
      <c r="P179" s="398" t="s">
        <v>5864</v>
      </c>
      <c r="Q179" s="346" t="s">
        <v>5796</v>
      </c>
      <c r="R179" s="397">
        <v>0.2</v>
      </c>
      <c r="S179" s="311">
        <v>44197</v>
      </c>
      <c r="T179" s="311">
        <v>44561</v>
      </c>
      <c r="U179" s="1604"/>
      <c r="V179" s="1604"/>
      <c r="W179" s="1604"/>
      <c r="X179" s="1577"/>
      <c r="Z179" s="429">
        <v>0.25</v>
      </c>
      <c r="AA179" s="399" t="s">
        <v>5865</v>
      </c>
      <c r="AB179" s="667">
        <v>0.5</v>
      </c>
      <c r="AC179" s="399" t="s">
        <v>5865</v>
      </c>
      <c r="AD179" s="429">
        <v>0.75</v>
      </c>
      <c r="AE179" s="400" t="s">
        <v>5866</v>
      </c>
      <c r="AF179" s="675">
        <v>1</v>
      </c>
      <c r="AG179" s="576" t="s">
        <v>5867</v>
      </c>
      <c r="AH179" s="1584"/>
      <c r="AI179" s="1593"/>
      <c r="AJ179" s="1593"/>
      <c r="AK179" s="1556"/>
      <c r="AL179" s="1596"/>
      <c r="AM179" s="1574"/>
      <c r="AN179" s="1596"/>
      <c r="AP179" s="1151"/>
      <c r="AQ179" s="1151"/>
      <c r="AR179" s="1151"/>
      <c r="AS179" s="1155"/>
      <c r="AT179" s="1172"/>
      <c r="AU179" s="1151"/>
      <c r="AV179" s="1151"/>
      <c r="AW179" s="1151"/>
      <c r="AX179" s="1155"/>
      <c r="AY179" s="1172"/>
      <c r="AZ179" s="1147" t="s">
        <v>5547</v>
      </c>
      <c r="BA179" s="1147" t="s">
        <v>5548</v>
      </c>
      <c r="BB179" s="1147" t="s">
        <v>5549</v>
      </c>
      <c r="BC179" s="1147" t="s">
        <v>5868</v>
      </c>
      <c r="BE179" s="1646"/>
      <c r="BF179" s="689" t="s">
        <v>5869</v>
      </c>
      <c r="BG179" s="1664"/>
    </row>
    <row r="180" spans="2:59" ht="78.75">
      <c r="B180" s="1545"/>
      <c r="C180" s="1522"/>
      <c r="D180" s="1606"/>
      <c r="E180" s="1586"/>
      <c r="F180" s="1609"/>
      <c r="G180" s="1586"/>
      <c r="H180" s="1586"/>
      <c r="I180" s="1586"/>
      <c r="J180" s="397" t="s">
        <v>434</v>
      </c>
      <c r="L180" s="1589"/>
      <c r="M180" s="1599"/>
      <c r="N180" s="1602"/>
      <c r="O180" s="1602"/>
      <c r="P180" s="398" t="s">
        <v>5870</v>
      </c>
      <c r="Q180" s="346" t="s">
        <v>3974</v>
      </c>
      <c r="R180" s="397">
        <v>0.3</v>
      </c>
      <c r="S180" s="311">
        <v>44197</v>
      </c>
      <c r="T180" s="311">
        <v>44561</v>
      </c>
      <c r="U180" s="1604"/>
      <c r="V180" s="1604"/>
      <c r="W180" s="1604"/>
      <c r="X180" s="1577"/>
      <c r="Z180" s="429">
        <v>0.25</v>
      </c>
      <c r="AA180" s="399" t="s">
        <v>5871</v>
      </c>
      <c r="AB180" s="667">
        <v>0.5</v>
      </c>
      <c r="AC180" s="399" t="s">
        <v>5872</v>
      </c>
      <c r="AD180" s="429">
        <v>0.75</v>
      </c>
      <c r="AE180" s="347" t="s">
        <v>5872</v>
      </c>
      <c r="AF180" s="675">
        <v>1</v>
      </c>
      <c r="AG180" s="573" t="s">
        <v>5873</v>
      </c>
      <c r="AH180" s="1584"/>
      <c r="AI180" s="1593"/>
      <c r="AJ180" s="1593"/>
      <c r="AK180" s="1556"/>
      <c r="AL180" s="1596"/>
      <c r="AM180" s="1574"/>
      <c r="AN180" s="1596"/>
      <c r="AP180" s="1151"/>
      <c r="AQ180" s="1151"/>
      <c r="AR180" s="1151"/>
      <c r="AS180" s="1155"/>
      <c r="AT180" s="1172"/>
      <c r="AU180" s="1151"/>
      <c r="AV180" s="1151"/>
      <c r="AW180" s="1151"/>
      <c r="AX180" s="1155"/>
      <c r="AY180" s="1172"/>
      <c r="AZ180" s="1147"/>
      <c r="BA180" s="1147"/>
      <c r="BB180" s="1147"/>
      <c r="BC180" s="1147"/>
      <c r="BE180" s="1646"/>
      <c r="BF180" s="689" t="s">
        <v>5874</v>
      </c>
      <c r="BG180" s="1664"/>
    </row>
    <row r="181" spans="2:59" ht="78.75">
      <c r="B181" s="1545"/>
      <c r="C181" s="1518"/>
      <c r="D181" s="1607"/>
      <c r="E181" s="1587"/>
      <c r="F181" s="1610"/>
      <c r="G181" s="1587"/>
      <c r="H181" s="1587"/>
      <c r="I181" s="1587"/>
      <c r="J181" s="397" t="s">
        <v>139</v>
      </c>
      <c r="L181" s="1590"/>
      <c r="M181" s="1600"/>
      <c r="N181" s="1603"/>
      <c r="O181" s="1603"/>
      <c r="P181" s="398" t="s">
        <v>5875</v>
      </c>
      <c r="Q181" s="346" t="s">
        <v>5804</v>
      </c>
      <c r="R181" s="397">
        <v>0.3</v>
      </c>
      <c r="S181" s="311">
        <v>44197</v>
      </c>
      <c r="T181" s="311">
        <v>44561</v>
      </c>
      <c r="U181" s="1604"/>
      <c r="V181" s="1604"/>
      <c r="W181" s="1604"/>
      <c r="X181" s="1577"/>
      <c r="Z181" s="429">
        <v>0.25</v>
      </c>
      <c r="AA181" s="399" t="s">
        <v>5876</v>
      </c>
      <c r="AB181" s="667">
        <v>0.5</v>
      </c>
      <c r="AC181" s="399" t="s">
        <v>5877</v>
      </c>
      <c r="AD181" s="429">
        <v>0.75</v>
      </c>
      <c r="AE181" s="400" t="s">
        <v>5877</v>
      </c>
      <c r="AF181" s="675">
        <v>1</v>
      </c>
      <c r="AG181" s="576" t="s">
        <v>5878</v>
      </c>
      <c r="AH181" s="1584"/>
      <c r="AI181" s="1594"/>
      <c r="AJ181" s="1594"/>
      <c r="AK181" s="1557"/>
      <c r="AL181" s="1597"/>
      <c r="AM181" s="1574"/>
      <c r="AN181" s="1597"/>
      <c r="AP181" s="1151"/>
      <c r="AQ181" s="1151"/>
      <c r="AR181" s="1151"/>
      <c r="AS181" s="1156"/>
      <c r="AT181" s="1172"/>
      <c r="AU181" s="1151"/>
      <c r="AV181" s="1151"/>
      <c r="AW181" s="1151"/>
      <c r="AX181" s="1156"/>
      <c r="AY181" s="1172"/>
      <c r="AZ181" s="1147"/>
      <c r="BA181" s="1147"/>
      <c r="BB181" s="1147"/>
      <c r="BC181" s="1147"/>
      <c r="BE181" s="1647"/>
      <c r="BF181" s="689" t="s">
        <v>5874</v>
      </c>
      <c r="BG181" s="1665"/>
    </row>
    <row r="182" spans="2:59" ht="105">
      <c r="B182" s="1545"/>
      <c r="C182" s="1323" t="s">
        <v>3929</v>
      </c>
      <c r="D182" s="1548" t="s">
        <v>5879</v>
      </c>
      <c r="E182" s="1550" t="s">
        <v>137</v>
      </c>
      <c r="F182" s="1550" t="s">
        <v>5880</v>
      </c>
      <c r="G182" s="1550" t="s">
        <v>61</v>
      </c>
      <c r="H182" s="1550" t="s">
        <v>61</v>
      </c>
      <c r="I182" s="1550" t="s">
        <v>167</v>
      </c>
      <c r="J182" s="393" t="s">
        <v>3159</v>
      </c>
      <c r="L182" s="1552" t="s">
        <v>5881</v>
      </c>
      <c r="M182" s="1162" t="s">
        <v>416</v>
      </c>
      <c r="N182" s="1572">
        <f>MIN(S182:S187)</f>
        <v>44197</v>
      </c>
      <c r="O182" s="1572">
        <f>MAX(T182:T187)</f>
        <v>44561</v>
      </c>
      <c r="P182" s="394" t="s">
        <v>5882</v>
      </c>
      <c r="Q182" s="344" t="s">
        <v>5518</v>
      </c>
      <c r="R182" s="393">
        <v>0.1</v>
      </c>
      <c r="S182" s="325">
        <v>44197</v>
      </c>
      <c r="T182" s="325">
        <v>44561</v>
      </c>
      <c r="U182" s="1559">
        <v>0.25</v>
      </c>
      <c r="V182" s="1559">
        <v>0.33</v>
      </c>
      <c r="W182" s="1559">
        <v>0.46</v>
      </c>
      <c r="X182" s="1559">
        <v>1</v>
      </c>
      <c r="Z182" s="429">
        <v>0.25</v>
      </c>
      <c r="AA182" s="395" t="s">
        <v>5883</v>
      </c>
      <c r="AB182" s="667">
        <v>0.5</v>
      </c>
      <c r="AC182" s="395" t="s">
        <v>5884</v>
      </c>
      <c r="AD182" s="429">
        <v>0.67</v>
      </c>
      <c r="AE182" s="345" t="s">
        <v>5885</v>
      </c>
      <c r="AF182" s="675">
        <v>1</v>
      </c>
      <c r="AG182" s="575" t="s">
        <v>5886</v>
      </c>
      <c r="AH182" s="1584">
        <f>SUMPRODUCT(AF182:AF187,R182:R187)</f>
        <v>0.98</v>
      </c>
      <c r="AI182" s="1561" t="s">
        <v>5887</v>
      </c>
      <c r="AJ182" s="1561" t="s">
        <v>5888</v>
      </c>
      <c r="AK182" s="1182" t="s">
        <v>5889</v>
      </c>
      <c r="AL182" s="1182" t="s">
        <v>5890</v>
      </c>
      <c r="AM182" s="1567" t="str">
        <f>IF(AH182&lt;1%,"Sin iniciar",IF(AH182=100%,"Terminado","En gestión"))</f>
        <v>En gestión</v>
      </c>
      <c r="AN182" s="1182" t="s">
        <v>5891</v>
      </c>
      <c r="AP182" s="1152">
        <v>158028574</v>
      </c>
      <c r="AQ182" s="1152"/>
      <c r="AR182" s="1152">
        <v>158028574</v>
      </c>
      <c r="AS182" s="1148">
        <f>AR182/AP182</f>
        <v>1</v>
      </c>
      <c r="AT182" s="1172"/>
      <c r="AU182" s="1152">
        <f>7635561414</f>
        <v>7635561414</v>
      </c>
      <c r="AV182" s="1152"/>
      <c r="AW182" s="1152">
        <f>7635561414</f>
        <v>7635561414</v>
      </c>
      <c r="AX182" s="1148">
        <f>AW182/AU182</f>
        <v>1</v>
      </c>
      <c r="AY182" s="1172"/>
      <c r="AZ182" s="1160" t="s">
        <v>5547</v>
      </c>
      <c r="BA182" s="1160" t="s">
        <v>5548</v>
      </c>
      <c r="BB182" s="1160" t="s">
        <v>5549</v>
      </c>
      <c r="BC182" s="1160" t="s">
        <v>5892</v>
      </c>
      <c r="BE182" s="1652" t="s">
        <v>4264</v>
      </c>
      <c r="BF182" s="686" t="s">
        <v>5893</v>
      </c>
      <c r="BG182" s="1663" t="s">
        <v>5894</v>
      </c>
    </row>
    <row r="183" spans="2:59" ht="52.5">
      <c r="B183" s="1545"/>
      <c r="C183" s="1533"/>
      <c r="D183" s="1548"/>
      <c r="E183" s="1550"/>
      <c r="F183" s="1550"/>
      <c r="G183" s="1550"/>
      <c r="H183" s="1550"/>
      <c r="I183" s="1550"/>
      <c r="J183" s="393" t="s">
        <v>2279</v>
      </c>
      <c r="L183" s="1552"/>
      <c r="M183" s="1162"/>
      <c r="N183" s="1573"/>
      <c r="O183" s="1573"/>
      <c r="P183" s="394" t="s">
        <v>5895</v>
      </c>
      <c r="Q183" s="344" t="s">
        <v>5896</v>
      </c>
      <c r="R183" s="393">
        <v>0.1</v>
      </c>
      <c r="S183" s="325">
        <v>44197</v>
      </c>
      <c r="T183" s="325">
        <v>44561</v>
      </c>
      <c r="U183" s="1559"/>
      <c r="V183" s="1559"/>
      <c r="W183" s="1559"/>
      <c r="X183" s="1559"/>
      <c r="Z183" s="429">
        <v>0</v>
      </c>
      <c r="AA183" s="395" t="s">
        <v>5662</v>
      </c>
      <c r="AB183" s="667">
        <v>0.75</v>
      </c>
      <c r="AC183" s="395" t="s">
        <v>5897</v>
      </c>
      <c r="AD183" s="429">
        <v>1</v>
      </c>
      <c r="AE183" s="345" t="s">
        <v>5898</v>
      </c>
      <c r="AF183" s="675">
        <v>1</v>
      </c>
      <c r="AG183" s="575" t="s">
        <v>5899</v>
      </c>
      <c r="AH183" s="1584"/>
      <c r="AI183" s="1561"/>
      <c r="AJ183" s="1561"/>
      <c r="AK183" s="1182"/>
      <c r="AL183" s="1182"/>
      <c r="AM183" s="1567"/>
      <c r="AN183" s="1182"/>
      <c r="AP183" s="1152"/>
      <c r="AQ183" s="1152"/>
      <c r="AR183" s="1152"/>
      <c r="AS183" s="1149"/>
      <c r="AT183" s="1172"/>
      <c r="AU183" s="1152"/>
      <c r="AV183" s="1152"/>
      <c r="AW183" s="1152"/>
      <c r="AX183" s="1149"/>
      <c r="AY183" s="1172"/>
      <c r="AZ183" s="1160"/>
      <c r="BA183" s="1160"/>
      <c r="BB183" s="1160"/>
      <c r="BC183" s="1160"/>
      <c r="BE183" s="1646"/>
      <c r="BF183" s="689" t="s">
        <v>5899</v>
      </c>
      <c r="BG183" s="1664"/>
    </row>
    <row r="184" spans="2:59" ht="78.75">
      <c r="B184" s="1545"/>
      <c r="C184" s="1533"/>
      <c r="D184" s="1548"/>
      <c r="E184" s="1550"/>
      <c r="F184" s="1550"/>
      <c r="G184" s="1550"/>
      <c r="H184" s="1550"/>
      <c r="I184" s="1550"/>
      <c r="J184" s="393" t="s">
        <v>342</v>
      </c>
      <c r="L184" s="1552"/>
      <c r="M184" s="1162"/>
      <c r="N184" s="1573"/>
      <c r="O184" s="1573"/>
      <c r="P184" s="394" t="s">
        <v>5900</v>
      </c>
      <c r="Q184" s="344" t="s">
        <v>5744</v>
      </c>
      <c r="R184" s="393">
        <v>0.1</v>
      </c>
      <c r="S184" s="325">
        <v>44197</v>
      </c>
      <c r="T184" s="403">
        <v>44469</v>
      </c>
      <c r="U184" s="1559"/>
      <c r="V184" s="1559"/>
      <c r="W184" s="1559"/>
      <c r="X184" s="1559"/>
      <c r="Z184" s="429">
        <v>0</v>
      </c>
      <c r="AA184" s="395" t="s">
        <v>5662</v>
      </c>
      <c r="AB184" s="667">
        <v>0.35</v>
      </c>
      <c r="AC184" s="395" t="s">
        <v>5901</v>
      </c>
      <c r="AD184" s="429">
        <v>1</v>
      </c>
      <c r="AE184" s="345" t="s">
        <v>5902</v>
      </c>
      <c r="AF184" s="675">
        <v>1</v>
      </c>
      <c r="AG184" s="575" t="s">
        <v>5899</v>
      </c>
      <c r="AH184" s="1584"/>
      <c r="AI184" s="1561"/>
      <c r="AJ184" s="1561"/>
      <c r="AK184" s="1182"/>
      <c r="AL184" s="1182"/>
      <c r="AM184" s="1567"/>
      <c r="AN184" s="1182"/>
      <c r="AP184" s="1152"/>
      <c r="AQ184" s="1152"/>
      <c r="AR184" s="1152"/>
      <c r="AS184" s="1149"/>
      <c r="AT184" s="1172"/>
      <c r="AU184" s="1152"/>
      <c r="AV184" s="1152"/>
      <c r="AW184" s="1152"/>
      <c r="AX184" s="1149"/>
      <c r="AY184" s="1172"/>
      <c r="AZ184" s="1160"/>
      <c r="BA184" s="1160"/>
      <c r="BB184" s="1160"/>
      <c r="BC184" s="1160"/>
      <c r="BE184" s="1646"/>
      <c r="BF184" s="689" t="s">
        <v>5899</v>
      </c>
      <c r="BG184" s="1664"/>
    </row>
    <row r="185" spans="2:59" ht="78.75">
      <c r="B185" s="1545"/>
      <c r="C185" s="1533"/>
      <c r="D185" s="1548"/>
      <c r="E185" s="1550"/>
      <c r="F185" s="1550"/>
      <c r="G185" s="1550"/>
      <c r="H185" s="1550"/>
      <c r="I185" s="1550"/>
      <c r="J185" s="393" t="s">
        <v>414</v>
      </c>
      <c r="L185" s="1552"/>
      <c r="M185" s="1162"/>
      <c r="N185" s="1573"/>
      <c r="O185" s="1573"/>
      <c r="P185" s="394" t="s">
        <v>5903</v>
      </c>
      <c r="Q185" s="344" t="s">
        <v>3963</v>
      </c>
      <c r="R185" s="393">
        <v>0.2</v>
      </c>
      <c r="S185" s="325">
        <v>44197</v>
      </c>
      <c r="T185" s="325">
        <v>44561</v>
      </c>
      <c r="U185" s="1559"/>
      <c r="V185" s="1559"/>
      <c r="W185" s="1559"/>
      <c r="X185" s="1559"/>
      <c r="Z185" s="429">
        <v>0</v>
      </c>
      <c r="AA185" s="395" t="s">
        <v>5662</v>
      </c>
      <c r="AB185" s="667">
        <v>0.8</v>
      </c>
      <c r="AC185" s="395" t="s">
        <v>5904</v>
      </c>
      <c r="AD185" s="429">
        <v>0.9</v>
      </c>
      <c r="AE185" s="345" t="s">
        <v>5905</v>
      </c>
      <c r="AF185" s="675">
        <v>0.9</v>
      </c>
      <c r="AG185" s="575" t="s">
        <v>5906</v>
      </c>
      <c r="AH185" s="1584"/>
      <c r="AI185" s="1561"/>
      <c r="AJ185" s="1561"/>
      <c r="AK185" s="1182"/>
      <c r="AL185" s="1182"/>
      <c r="AM185" s="1567"/>
      <c r="AN185" s="1182"/>
      <c r="AP185" s="1152"/>
      <c r="AQ185" s="1152"/>
      <c r="AR185" s="1152"/>
      <c r="AS185" s="1149"/>
      <c r="AT185" s="1172"/>
      <c r="AU185" s="1152"/>
      <c r="AV185" s="1152"/>
      <c r="AW185" s="1152"/>
      <c r="AX185" s="1149"/>
      <c r="AY185" s="1172"/>
      <c r="AZ185" s="1160"/>
      <c r="BA185" s="1160"/>
      <c r="BB185" s="1160"/>
      <c r="BC185" s="1160"/>
      <c r="BE185" s="1646"/>
      <c r="BF185" s="689" t="s">
        <v>5907</v>
      </c>
      <c r="BG185" s="1664"/>
    </row>
    <row r="186" spans="2:59" ht="52.5">
      <c r="B186" s="1545"/>
      <c r="C186" s="1533"/>
      <c r="D186" s="1548"/>
      <c r="E186" s="1550"/>
      <c r="F186" s="1550"/>
      <c r="G186" s="1550"/>
      <c r="H186" s="1550"/>
      <c r="I186" s="1550"/>
      <c r="J186" s="393" t="s">
        <v>434</v>
      </c>
      <c r="L186" s="1552"/>
      <c r="M186" s="1162"/>
      <c r="N186" s="1573"/>
      <c r="O186" s="1573"/>
      <c r="P186" s="394" t="s">
        <v>5908</v>
      </c>
      <c r="Q186" s="344" t="s">
        <v>3974</v>
      </c>
      <c r="R186" s="393">
        <v>0.3</v>
      </c>
      <c r="S186" s="325">
        <v>44197</v>
      </c>
      <c r="T186" s="325">
        <v>44561</v>
      </c>
      <c r="U186" s="1559"/>
      <c r="V186" s="1559"/>
      <c r="W186" s="1559"/>
      <c r="X186" s="1559"/>
      <c r="Z186" s="429">
        <v>0</v>
      </c>
      <c r="AA186" s="395" t="s">
        <v>5662</v>
      </c>
      <c r="AB186" s="667">
        <v>0.8</v>
      </c>
      <c r="AC186" s="395" t="s">
        <v>5909</v>
      </c>
      <c r="AD186" s="429">
        <v>1</v>
      </c>
      <c r="AE186" s="345" t="s">
        <v>5910</v>
      </c>
      <c r="AF186" s="675">
        <v>1</v>
      </c>
      <c r="AG186" s="575" t="s">
        <v>5899</v>
      </c>
      <c r="AH186" s="1584"/>
      <c r="AI186" s="1561"/>
      <c r="AJ186" s="1561"/>
      <c r="AK186" s="1182"/>
      <c r="AL186" s="1182"/>
      <c r="AM186" s="1567"/>
      <c r="AN186" s="1182"/>
      <c r="AP186" s="1152"/>
      <c r="AQ186" s="1152"/>
      <c r="AR186" s="1152"/>
      <c r="AS186" s="1149"/>
      <c r="AT186" s="1172"/>
      <c r="AU186" s="1152"/>
      <c r="AV186" s="1152"/>
      <c r="AW186" s="1152"/>
      <c r="AX186" s="1149"/>
      <c r="AY186" s="1172"/>
      <c r="AZ186" s="1160"/>
      <c r="BA186" s="1160"/>
      <c r="BB186" s="1160"/>
      <c r="BC186" s="1160"/>
      <c r="BE186" s="1646"/>
      <c r="BF186" s="689" t="s">
        <v>5899</v>
      </c>
      <c r="BG186" s="1664"/>
    </row>
    <row r="187" spans="2:59" ht="52.5">
      <c r="B187" s="1545"/>
      <c r="C187" s="1324"/>
      <c r="D187" s="1548"/>
      <c r="E187" s="1550"/>
      <c r="F187" s="1550"/>
      <c r="G187" s="1550"/>
      <c r="H187" s="1550"/>
      <c r="I187" s="1550"/>
      <c r="J187" s="393" t="s">
        <v>139</v>
      </c>
      <c r="L187" s="1552"/>
      <c r="M187" s="1162"/>
      <c r="N187" s="1573"/>
      <c r="O187" s="1573"/>
      <c r="P187" s="394" t="s">
        <v>5911</v>
      </c>
      <c r="Q187" s="344" t="s">
        <v>5912</v>
      </c>
      <c r="R187" s="393">
        <v>0.2</v>
      </c>
      <c r="S187" s="325">
        <v>44197</v>
      </c>
      <c r="T187" s="325">
        <v>44561</v>
      </c>
      <c r="U187" s="1559"/>
      <c r="V187" s="1559"/>
      <c r="W187" s="1559"/>
      <c r="X187" s="1559"/>
      <c r="Z187" s="429">
        <v>0</v>
      </c>
      <c r="AA187" s="395" t="s">
        <v>5662</v>
      </c>
      <c r="AB187" s="667">
        <v>0.8</v>
      </c>
      <c r="AC187" s="395" t="s">
        <v>5913</v>
      </c>
      <c r="AD187" s="429">
        <v>1</v>
      </c>
      <c r="AE187" s="345" t="s">
        <v>5914</v>
      </c>
      <c r="AF187" s="675">
        <v>1</v>
      </c>
      <c r="AG187" s="575" t="s">
        <v>5899</v>
      </c>
      <c r="AH187" s="1584"/>
      <c r="AI187" s="1561"/>
      <c r="AJ187" s="1561"/>
      <c r="AK187" s="1182"/>
      <c r="AL187" s="1182"/>
      <c r="AM187" s="1567"/>
      <c r="AN187" s="1182"/>
      <c r="AP187" s="1152"/>
      <c r="AQ187" s="1152"/>
      <c r="AR187" s="1152"/>
      <c r="AS187" s="1150"/>
      <c r="AT187" s="1172"/>
      <c r="AU187" s="1152"/>
      <c r="AV187" s="1152"/>
      <c r="AW187" s="1152"/>
      <c r="AX187" s="1150"/>
      <c r="AY187" s="1172"/>
      <c r="AZ187" s="1160"/>
      <c r="BA187" s="1160"/>
      <c r="BB187" s="1160"/>
      <c r="BC187" s="1160"/>
      <c r="BE187" s="1647"/>
      <c r="BF187" s="689" t="s">
        <v>5899</v>
      </c>
      <c r="BG187" s="1665"/>
    </row>
    <row r="188" spans="2:59" ht="131.25">
      <c r="B188" s="1545"/>
      <c r="C188" s="1497" t="s">
        <v>3929</v>
      </c>
      <c r="D188" s="1578" t="s">
        <v>5915</v>
      </c>
      <c r="E188" s="1579" t="s">
        <v>137</v>
      </c>
      <c r="F188" s="1579" t="s">
        <v>5916</v>
      </c>
      <c r="G188" s="1579" t="s">
        <v>61</v>
      </c>
      <c r="H188" s="1579" t="s">
        <v>61</v>
      </c>
      <c r="I188" s="1579" t="s">
        <v>167</v>
      </c>
      <c r="J188" s="397" t="s">
        <v>3159</v>
      </c>
      <c r="L188" s="1580" t="s">
        <v>5917</v>
      </c>
      <c r="M188" s="1170" t="s">
        <v>416</v>
      </c>
      <c r="N188" s="1575">
        <f>MIN(S188:S193)</f>
        <v>44197</v>
      </c>
      <c r="O188" s="1575">
        <f>MAX(T188:T193)</f>
        <v>44561</v>
      </c>
      <c r="P188" s="398" t="s">
        <v>5918</v>
      </c>
      <c r="Q188" s="346" t="s">
        <v>5518</v>
      </c>
      <c r="R188" s="397">
        <v>0.05</v>
      </c>
      <c r="S188" s="311">
        <v>44197</v>
      </c>
      <c r="T188" s="311">
        <v>44561</v>
      </c>
      <c r="U188" s="1577">
        <v>0.11</v>
      </c>
      <c r="V188" s="1577">
        <v>0.34</v>
      </c>
      <c r="W188" s="1577">
        <v>0.62</v>
      </c>
      <c r="X188" s="1577">
        <v>1</v>
      </c>
      <c r="Z188" s="429">
        <v>0.25</v>
      </c>
      <c r="AA188" s="399" t="s">
        <v>5883</v>
      </c>
      <c r="AB188" s="667">
        <v>0.5</v>
      </c>
      <c r="AC188" s="399" t="s">
        <v>5883</v>
      </c>
      <c r="AD188" s="429">
        <v>0.75</v>
      </c>
      <c r="AE188" s="347" t="s">
        <v>5919</v>
      </c>
      <c r="AF188" s="675">
        <v>1</v>
      </c>
      <c r="AG188" s="573" t="s">
        <v>5920</v>
      </c>
      <c r="AH188" s="1584">
        <f>SUMPRODUCT(AF188:AF193,R188:R193)</f>
        <v>0.99499999999999988</v>
      </c>
      <c r="AI188" s="1554" t="s">
        <v>5921</v>
      </c>
      <c r="AJ188" s="1554" t="s">
        <v>5922</v>
      </c>
      <c r="AK188" s="1165" t="s">
        <v>5923</v>
      </c>
      <c r="AL188" s="1165" t="s">
        <v>5924</v>
      </c>
      <c r="AM188" s="1574" t="str">
        <f>IF(AH188&lt;1%,"Sin iniciar",IF(AH188=100%,"Terminado","En gestión"))</f>
        <v>En gestión</v>
      </c>
      <c r="AN188" s="1165" t="s">
        <v>5925</v>
      </c>
      <c r="AP188" s="1151">
        <f>17633382</f>
        <v>17633382</v>
      </c>
      <c r="AQ188" s="1151"/>
      <c r="AR188" s="1151">
        <f>17633382</f>
        <v>17633382</v>
      </c>
      <c r="AS188" s="1154">
        <f>AR188/AP188</f>
        <v>1</v>
      </c>
      <c r="AT188" s="1172"/>
      <c r="AU188" s="1151">
        <f>85305000+4004139852</f>
        <v>4089444852</v>
      </c>
      <c r="AV188" s="1151"/>
      <c r="AW188" s="1151">
        <f>85305000+4004139852</f>
        <v>4089444852</v>
      </c>
      <c r="AX188" s="1154">
        <f>AW188/AU188</f>
        <v>1</v>
      </c>
      <c r="AY188" s="1172"/>
      <c r="AZ188" s="495" t="s">
        <v>4092</v>
      </c>
      <c r="BA188" s="495" t="s">
        <v>5926</v>
      </c>
      <c r="BB188" s="495" t="s">
        <v>5927</v>
      </c>
      <c r="BC188" s="495" t="s">
        <v>5928</v>
      </c>
      <c r="BE188" s="1652" t="s">
        <v>4264</v>
      </c>
      <c r="BF188" s="686" t="s">
        <v>5929</v>
      </c>
      <c r="BG188" s="1663" t="s">
        <v>5930</v>
      </c>
    </row>
    <row r="189" spans="2:59" ht="131.25">
      <c r="B189" s="1545"/>
      <c r="C189" s="1522"/>
      <c r="D189" s="1578"/>
      <c r="E189" s="1579"/>
      <c r="F189" s="1579"/>
      <c r="G189" s="1579"/>
      <c r="H189" s="1579"/>
      <c r="I189" s="1579"/>
      <c r="J189" s="397" t="s">
        <v>2279</v>
      </c>
      <c r="L189" s="1580"/>
      <c r="M189" s="1170"/>
      <c r="N189" s="1576"/>
      <c r="O189" s="1576"/>
      <c r="P189" s="398" t="s">
        <v>5931</v>
      </c>
      <c r="Q189" s="346" t="s">
        <v>5896</v>
      </c>
      <c r="R189" s="397">
        <v>0.1</v>
      </c>
      <c r="S189" s="311">
        <v>44197</v>
      </c>
      <c r="T189" s="311">
        <v>44561</v>
      </c>
      <c r="U189" s="1577"/>
      <c r="V189" s="1577"/>
      <c r="W189" s="1577"/>
      <c r="X189" s="1577"/>
      <c r="Z189" s="429">
        <v>0.25</v>
      </c>
      <c r="AA189" s="399" t="s">
        <v>5932</v>
      </c>
      <c r="AB189" s="667">
        <v>0.75</v>
      </c>
      <c r="AC189" s="399" t="s">
        <v>5933</v>
      </c>
      <c r="AD189" s="429">
        <v>0.95</v>
      </c>
      <c r="AE189" s="347" t="s">
        <v>5934</v>
      </c>
      <c r="AF189" s="675">
        <v>0.95</v>
      </c>
      <c r="AG189" s="573" t="s">
        <v>5935</v>
      </c>
      <c r="AH189" s="1584"/>
      <c r="AI189" s="1554"/>
      <c r="AJ189" s="1554"/>
      <c r="AK189" s="1165"/>
      <c r="AL189" s="1165"/>
      <c r="AM189" s="1574"/>
      <c r="AN189" s="1165"/>
      <c r="AP189" s="1151"/>
      <c r="AQ189" s="1151"/>
      <c r="AR189" s="1151"/>
      <c r="AS189" s="1155"/>
      <c r="AT189" s="1172"/>
      <c r="AU189" s="1151"/>
      <c r="AV189" s="1151"/>
      <c r="AW189" s="1151"/>
      <c r="AX189" s="1155"/>
      <c r="AY189" s="1172"/>
      <c r="AZ189" s="1147" t="s">
        <v>5547</v>
      </c>
      <c r="BA189" s="1147" t="s">
        <v>5548</v>
      </c>
      <c r="BB189" s="1147" t="s">
        <v>5549</v>
      </c>
      <c r="BC189" s="1147" t="s">
        <v>5936</v>
      </c>
      <c r="BE189" s="1646"/>
      <c r="BF189" s="689" t="s">
        <v>5937</v>
      </c>
      <c r="BG189" s="1664"/>
    </row>
    <row r="190" spans="2:59" ht="105">
      <c r="B190" s="1545"/>
      <c r="C190" s="1522"/>
      <c r="D190" s="1578"/>
      <c r="E190" s="1579"/>
      <c r="F190" s="1579"/>
      <c r="G190" s="1579"/>
      <c r="H190" s="1579"/>
      <c r="I190" s="1579"/>
      <c r="J190" s="397" t="s">
        <v>342</v>
      </c>
      <c r="L190" s="1580"/>
      <c r="M190" s="1170"/>
      <c r="N190" s="1576"/>
      <c r="O190" s="1576"/>
      <c r="P190" s="398" t="s">
        <v>5938</v>
      </c>
      <c r="Q190" s="346" t="s">
        <v>5939</v>
      </c>
      <c r="R190" s="397">
        <v>0.1</v>
      </c>
      <c r="S190" s="311">
        <v>44197</v>
      </c>
      <c r="T190" s="311" t="s">
        <v>5940</v>
      </c>
      <c r="U190" s="1577"/>
      <c r="V190" s="1577"/>
      <c r="W190" s="1577"/>
      <c r="X190" s="1577"/>
      <c r="Z190" s="429">
        <v>0.25</v>
      </c>
      <c r="AA190" s="399" t="s">
        <v>5941</v>
      </c>
      <c r="AB190" s="667">
        <v>1</v>
      </c>
      <c r="AC190" s="399" t="s">
        <v>5941</v>
      </c>
      <c r="AD190" s="429">
        <v>1</v>
      </c>
      <c r="AE190" s="347" t="s">
        <v>5942</v>
      </c>
      <c r="AF190" s="675">
        <v>1</v>
      </c>
      <c r="AG190" s="573" t="s">
        <v>5943</v>
      </c>
      <c r="AH190" s="1584"/>
      <c r="AI190" s="1554"/>
      <c r="AJ190" s="1554"/>
      <c r="AK190" s="1165"/>
      <c r="AL190" s="1165"/>
      <c r="AM190" s="1574"/>
      <c r="AN190" s="1165"/>
      <c r="AP190" s="1151"/>
      <c r="AQ190" s="1151"/>
      <c r="AR190" s="1151"/>
      <c r="AS190" s="1155"/>
      <c r="AT190" s="1172"/>
      <c r="AU190" s="1151"/>
      <c r="AV190" s="1151"/>
      <c r="AW190" s="1151"/>
      <c r="AX190" s="1155"/>
      <c r="AY190" s="1172"/>
      <c r="AZ190" s="1147"/>
      <c r="BA190" s="1147"/>
      <c r="BB190" s="1147"/>
      <c r="BC190" s="1147"/>
      <c r="BE190" s="1646"/>
      <c r="BF190" s="689" t="s">
        <v>5944</v>
      </c>
      <c r="BG190" s="1664"/>
    </row>
    <row r="191" spans="2:59" ht="210">
      <c r="B191" s="1545"/>
      <c r="C191" s="1522"/>
      <c r="D191" s="1578"/>
      <c r="E191" s="1579"/>
      <c r="F191" s="1579"/>
      <c r="G191" s="1579"/>
      <c r="H191" s="1579"/>
      <c r="I191" s="1579"/>
      <c r="J191" s="397" t="s">
        <v>414</v>
      </c>
      <c r="L191" s="1580"/>
      <c r="M191" s="1170"/>
      <c r="N191" s="1576"/>
      <c r="O191" s="1576"/>
      <c r="P191" s="398" t="s">
        <v>5945</v>
      </c>
      <c r="Q191" s="346" t="s">
        <v>3963</v>
      </c>
      <c r="R191" s="397">
        <v>0.25</v>
      </c>
      <c r="S191" s="311">
        <v>44287</v>
      </c>
      <c r="T191" s="311" t="s">
        <v>5667</v>
      </c>
      <c r="U191" s="1577"/>
      <c r="V191" s="1577"/>
      <c r="W191" s="1577"/>
      <c r="X191" s="1577"/>
      <c r="Z191" s="429">
        <v>0.25</v>
      </c>
      <c r="AA191" s="399" t="s">
        <v>5946</v>
      </c>
      <c r="AB191" s="667">
        <v>0.6</v>
      </c>
      <c r="AC191" s="399" t="s">
        <v>5947</v>
      </c>
      <c r="AD191" s="429">
        <v>1</v>
      </c>
      <c r="AE191" s="347" t="s">
        <v>5948</v>
      </c>
      <c r="AF191" s="675">
        <v>1</v>
      </c>
      <c r="AG191" s="573" t="s">
        <v>5949</v>
      </c>
      <c r="AH191" s="1584"/>
      <c r="AI191" s="1554"/>
      <c r="AJ191" s="1554"/>
      <c r="AK191" s="1165"/>
      <c r="AL191" s="1165"/>
      <c r="AM191" s="1574"/>
      <c r="AN191" s="1165"/>
      <c r="AP191" s="1151"/>
      <c r="AQ191" s="1151"/>
      <c r="AR191" s="1151"/>
      <c r="AS191" s="1155"/>
      <c r="AT191" s="1172"/>
      <c r="AU191" s="1151"/>
      <c r="AV191" s="1151"/>
      <c r="AW191" s="1151"/>
      <c r="AX191" s="1155"/>
      <c r="AY191" s="1172"/>
      <c r="AZ191" s="1147"/>
      <c r="BA191" s="1147"/>
      <c r="BB191" s="1147"/>
      <c r="BC191" s="1147"/>
      <c r="BE191" s="1646"/>
      <c r="BF191" s="689" t="s">
        <v>5950</v>
      </c>
      <c r="BG191" s="1664"/>
    </row>
    <row r="192" spans="2:59" ht="236.25">
      <c r="B192" s="1545"/>
      <c r="C192" s="1522"/>
      <c r="D192" s="1578"/>
      <c r="E192" s="1579"/>
      <c r="F192" s="1579"/>
      <c r="G192" s="1579"/>
      <c r="H192" s="1579"/>
      <c r="I192" s="1579"/>
      <c r="J192" s="397" t="s">
        <v>434</v>
      </c>
      <c r="L192" s="1580"/>
      <c r="M192" s="1170"/>
      <c r="N192" s="1576"/>
      <c r="O192" s="1576"/>
      <c r="P192" s="398" t="s">
        <v>5951</v>
      </c>
      <c r="Q192" s="346" t="s">
        <v>3974</v>
      </c>
      <c r="R192" s="397">
        <v>0.3</v>
      </c>
      <c r="S192" s="311">
        <v>44440</v>
      </c>
      <c r="T192" s="311">
        <v>44561</v>
      </c>
      <c r="U192" s="1577"/>
      <c r="V192" s="1577"/>
      <c r="W192" s="1577"/>
      <c r="X192" s="1577"/>
      <c r="Z192" s="429">
        <v>0</v>
      </c>
      <c r="AA192" s="399" t="s">
        <v>5662</v>
      </c>
      <c r="AB192" s="667">
        <v>0.25</v>
      </c>
      <c r="AC192" s="399" t="s">
        <v>5952</v>
      </c>
      <c r="AD192" s="429">
        <v>0.6</v>
      </c>
      <c r="AE192" s="347" t="s">
        <v>5953</v>
      </c>
      <c r="AF192" s="675">
        <v>1</v>
      </c>
      <c r="AG192" s="573" t="s">
        <v>5954</v>
      </c>
      <c r="AH192" s="1584"/>
      <c r="AI192" s="1554"/>
      <c r="AJ192" s="1554"/>
      <c r="AK192" s="1165"/>
      <c r="AL192" s="1165"/>
      <c r="AM192" s="1574"/>
      <c r="AN192" s="1165"/>
      <c r="AP192" s="1151"/>
      <c r="AQ192" s="1151"/>
      <c r="AR192" s="1151"/>
      <c r="AS192" s="1155"/>
      <c r="AT192" s="1172"/>
      <c r="AU192" s="1151"/>
      <c r="AV192" s="1151"/>
      <c r="AW192" s="1151"/>
      <c r="AX192" s="1155"/>
      <c r="AY192" s="1172"/>
      <c r="AZ192" s="1147"/>
      <c r="BA192" s="1147"/>
      <c r="BB192" s="1147"/>
      <c r="BC192" s="1147"/>
      <c r="BE192" s="1646"/>
      <c r="BF192" s="689" t="s">
        <v>5955</v>
      </c>
      <c r="BG192" s="1664"/>
    </row>
    <row r="193" spans="2:59" ht="157.5">
      <c r="B193" s="1545"/>
      <c r="C193" s="1518"/>
      <c r="D193" s="1578"/>
      <c r="E193" s="1579"/>
      <c r="F193" s="1579"/>
      <c r="G193" s="1579"/>
      <c r="H193" s="1579"/>
      <c r="I193" s="1579"/>
      <c r="J193" s="397" t="s">
        <v>139</v>
      </c>
      <c r="L193" s="1580"/>
      <c r="M193" s="1170"/>
      <c r="N193" s="1576"/>
      <c r="O193" s="1576"/>
      <c r="P193" s="398" t="s">
        <v>5956</v>
      </c>
      <c r="Q193" s="346" t="s">
        <v>5912</v>
      </c>
      <c r="R193" s="397">
        <v>0.2</v>
      </c>
      <c r="S193" s="311">
        <v>44197</v>
      </c>
      <c r="T193" s="311">
        <v>44561</v>
      </c>
      <c r="U193" s="1577"/>
      <c r="V193" s="1577"/>
      <c r="W193" s="1577"/>
      <c r="X193" s="1577"/>
      <c r="Z193" s="429">
        <v>0</v>
      </c>
      <c r="AA193" s="399" t="s">
        <v>5662</v>
      </c>
      <c r="AB193" s="667">
        <v>0.25</v>
      </c>
      <c r="AC193" s="399" t="s">
        <v>5957</v>
      </c>
      <c r="AD193" s="429">
        <v>0.6</v>
      </c>
      <c r="AE193" s="347" t="s">
        <v>5958</v>
      </c>
      <c r="AF193" s="675">
        <v>1</v>
      </c>
      <c r="AG193" s="573" t="s">
        <v>5959</v>
      </c>
      <c r="AH193" s="1584"/>
      <c r="AI193" s="1554"/>
      <c r="AJ193" s="1554"/>
      <c r="AK193" s="1165"/>
      <c r="AL193" s="1165"/>
      <c r="AM193" s="1574"/>
      <c r="AN193" s="1165"/>
      <c r="AP193" s="1151"/>
      <c r="AQ193" s="1151"/>
      <c r="AR193" s="1151"/>
      <c r="AS193" s="1156"/>
      <c r="AT193" s="1172"/>
      <c r="AU193" s="1151"/>
      <c r="AV193" s="1151"/>
      <c r="AW193" s="1151"/>
      <c r="AX193" s="1156"/>
      <c r="AY193" s="1172"/>
      <c r="AZ193" s="1147"/>
      <c r="BA193" s="1147"/>
      <c r="BB193" s="1147"/>
      <c r="BC193" s="1147"/>
      <c r="BE193" s="1647"/>
      <c r="BF193" s="689" t="s">
        <v>5960</v>
      </c>
      <c r="BG193" s="1665"/>
    </row>
    <row r="194" spans="2:59" ht="127.5">
      <c r="B194" s="1545"/>
      <c r="C194" s="1323" t="s">
        <v>3929</v>
      </c>
      <c r="D194" s="1548" t="s">
        <v>5961</v>
      </c>
      <c r="E194" s="1550" t="s">
        <v>137</v>
      </c>
      <c r="F194" s="1550" t="s">
        <v>5962</v>
      </c>
      <c r="G194" s="1550" t="s">
        <v>61</v>
      </c>
      <c r="H194" s="1550" t="s">
        <v>61</v>
      </c>
      <c r="I194" s="1550" t="s">
        <v>167</v>
      </c>
      <c r="J194" s="393" t="s">
        <v>3159</v>
      </c>
      <c r="L194" s="1552" t="s">
        <v>5963</v>
      </c>
      <c r="M194" s="1162" t="s">
        <v>416</v>
      </c>
      <c r="N194" s="1572">
        <f>MIN(S194:S199)</f>
        <v>44197</v>
      </c>
      <c r="O194" s="1572">
        <f>MAX(T194:T199)</f>
        <v>44561</v>
      </c>
      <c r="P194" s="394" t="s">
        <v>5964</v>
      </c>
      <c r="Q194" s="344" t="s">
        <v>5518</v>
      </c>
      <c r="R194" s="393">
        <v>0.1</v>
      </c>
      <c r="S194" s="325">
        <v>44197</v>
      </c>
      <c r="T194" s="325">
        <v>44561</v>
      </c>
      <c r="U194" s="1559">
        <v>0.25</v>
      </c>
      <c r="V194" s="1559">
        <v>0.5</v>
      </c>
      <c r="W194" s="1559">
        <v>0.75</v>
      </c>
      <c r="X194" s="1559">
        <v>1</v>
      </c>
      <c r="Z194" s="429">
        <v>0.25</v>
      </c>
      <c r="AA194" s="395" t="s">
        <v>5883</v>
      </c>
      <c r="AB194" s="667">
        <v>0.5</v>
      </c>
      <c r="AC194" s="395" t="s">
        <v>5883</v>
      </c>
      <c r="AD194" s="429">
        <v>0.75</v>
      </c>
      <c r="AE194" s="345" t="s">
        <v>5965</v>
      </c>
      <c r="AF194" s="675">
        <v>1</v>
      </c>
      <c r="AG194" s="575" t="s">
        <v>5965</v>
      </c>
      <c r="AH194" s="1584">
        <f>SUMPRODUCT(AF194:AF199,R194:R199)</f>
        <v>1</v>
      </c>
      <c r="AI194" s="1561" t="s">
        <v>5966</v>
      </c>
      <c r="AJ194" s="1561" t="s">
        <v>5967</v>
      </c>
      <c r="AK194" s="1182" t="s">
        <v>5968</v>
      </c>
      <c r="AL194" s="1182" t="s">
        <v>5969</v>
      </c>
      <c r="AM194" s="1567" t="str">
        <f>IF(AH194&lt;1%,"Sin iniciar",IF(AH194=100%,"Terminado","En gestión"))</f>
        <v>Terminado</v>
      </c>
      <c r="AN194" s="1182" t="s">
        <v>4523</v>
      </c>
      <c r="AP194" s="1157">
        <v>165552840</v>
      </c>
      <c r="AQ194" s="1152"/>
      <c r="AR194" s="1157">
        <v>165552840</v>
      </c>
      <c r="AS194" s="1148">
        <f>AR194/AP194</f>
        <v>1</v>
      </c>
      <c r="AT194" s="1172"/>
      <c r="AU194" s="1152">
        <f>284816000+4049246661</f>
        <v>4334062661</v>
      </c>
      <c r="AV194" s="1152"/>
      <c r="AW194" s="1152">
        <f>284816000+4049246661</f>
        <v>4334062661</v>
      </c>
      <c r="AX194" s="1148">
        <f>AW194/AU194</f>
        <v>1</v>
      </c>
      <c r="AY194" s="1172"/>
      <c r="AZ194" s="1153" t="s">
        <v>3945</v>
      </c>
      <c r="BA194" s="486" t="s">
        <v>5970</v>
      </c>
      <c r="BB194" s="486" t="s">
        <v>5971</v>
      </c>
      <c r="BC194" s="486" t="s">
        <v>5972</v>
      </c>
      <c r="BE194" s="1632" t="s">
        <v>431</v>
      </c>
      <c r="BF194" s="587" t="s">
        <v>5973</v>
      </c>
      <c r="BG194" s="1655" t="s">
        <v>5974</v>
      </c>
    </row>
    <row r="195" spans="2:59" ht="127.5">
      <c r="B195" s="1545"/>
      <c r="C195" s="1533"/>
      <c r="D195" s="1548"/>
      <c r="E195" s="1550"/>
      <c r="F195" s="1550"/>
      <c r="G195" s="1550"/>
      <c r="H195" s="1550"/>
      <c r="I195" s="1550"/>
      <c r="J195" s="393" t="s">
        <v>2279</v>
      </c>
      <c r="L195" s="1552"/>
      <c r="M195" s="1162"/>
      <c r="N195" s="1573"/>
      <c r="O195" s="1573"/>
      <c r="P195" s="394" t="s">
        <v>5975</v>
      </c>
      <c r="Q195" s="344" t="s">
        <v>5976</v>
      </c>
      <c r="R195" s="393">
        <v>0.1</v>
      </c>
      <c r="S195" s="325">
        <v>44197</v>
      </c>
      <c r="T195" s="325">
        <v>44561</v>
      </c>
      <c r="U195" s="1559"/>
      <c r="V195" s="1559"/>
      <c r="W195" s="1559"/>
      <c r="X195" s="1559"/>
      <c r="Z195" s="429">
        <v>0.25</v>
      </c>
      <c r="AA195" s="395" t="s">
        <v>5977</v>
      </c>
      <c r="AB195" s="667">
        <v>0.5</v>
      </c>
      <c r="AC195" s="395" t="s">
        <v>5978</v>
      </c>
      <c r="AD195" s="429">
        <v>0.75</v>
      </c>
      <c r="AE195" s="345" t="s">
        <v>5979</v>
      </c>
      <c r="AF195" s="675">
        <v>1</v>
      </c>
      <c r="AG195" s="575" t="s">
        <v>5980</v>
      </c>
      <c r="AH195" s="1584"/>
      <c r="AI195" s="1561"/>
      <c r="AJ195" s="1561"/>
      <c r="AK195" s="1182"/>
      <c r="AL195" s="1182"/>
      <c r="AM195" s="1567"/>
      <c r="AN195" s="1182"/>
      <c r="AP195" s="1158"/>
      <c r="AQ195" s="1152"/>
      <c r="AR195" s="1158"/>
      <c r="AS195" s="1149"/>
      <c r="AT195" s="1172"/>
      <c r="AU195" s="1152"/>
      <c r="AV195" s="1152"/>
      <c r="AW195" s="1152"/>
      <c r="AX195" s="1149"/>
      <c r="AY195" s="1172"/>
      <c r="AZ195" s="1153"/>
      <c r="BA195" s="486" t="s">
        <v>5981</v>
      </c>
      <c r="BB195" s="486" t="s">
        <v>5982</v>
      </c>
      <c r="BC195" s="486" t="s">
        <v>5983</v>
      </c>
      <c r="BE195" s="1633"/>
      <c r="BF195" s="587" t="s">
        <v>5984</v>
      </c>
      <c r="BG195" s="1656"/>
    </row>
    <row r="196" spans="2:59" ht="204">
      <c r="B196" s="1545"/>
      <c r="C196" s="1533"/>
      <c r="D196" s="1548"/>
      <c r="E196" s="1550"/>
      <c r="F196" s="1550"/>
      <c r="G196" s="1550"/>
      <c r="H196" s="1550"/>
      <c r="I196" s="1550"/>
      <c r="J196" s="393" t="s">
        <v>342</v>
      </c>
      <c r="L196" s="1552"/>
      <c r="M196" s="1162"/>
      <c r="N196" s="1573"/>
      <c r="O196" s="1573"/>
      <c r="P196" s="394" t="s">
        <v>5985</v>
      </c>
      <c r="Q196" s="344" t="s">
        <v>5744</v>
      </c>
      <c r="R196" s="393">
        <v>0.2</v>
      </c>
      <c r="S196" s="325">
        <v>44197</v>
      </c>
      <c r="T196" s="325">
        <v>44561</v>
      </c>
      <c r="U196" s="1559"/>
      <c r="V196" s="1559"/>
      <c r="W196" s="1559"/>
      <c r="X196" s="1559"/>
      <c r="Z196" s="429">
        <v>0.25</v>
      </c>
      <c r="AA196" s="395" t="s">
        <v>5986</v>
      </c>
      <c r="AB196" s="667">
        <v>0.5</v>
      </c>
      <c r="AC196" s="395" t="s">
        <v>5986</v>
      </c>
      <c r="AD196" s="429">
        <v>0.75</v>
      </c>
      <c r="AE196" s="345" t="s">
        <v>5987</v>
      </c>
      <c r="AF196" s="675">
        <v>1</v>
      </c>
      <c r="AG196" s="575" t="s">
        <v>5988</v>
      </c>
      <c r="AH196" s="1584"/>
      <c r="AI196" s="1561"/>
      <c r="AJ196" s="1561"/>
      <c r="AK196" s="1182"/>
      <c r="AL196" s="1182"/>
      <c r="AM196" s="1567"/>
      <c r="AN196" s="1182"/>
      <c r="AP196" s="1158"/>
      <c r="AQ196" s="1152"/>
      <c r="AR196" s="1158"/>
      <c r="AS196" s="1149"/>
      <c r="AT196" s="1172"/>
      <c r="AU196" s="1152"/>
      <c r="AV196" s="1152"/>
      <c r="AW196" s="1152"/>
      <c r="AX196" s="1149"/>
      <c r="AY196" s="1172"/>
      <c r="AZ196" s="1153" t="s">
        <v>5547</v>
      </c>
      <c r="BA196" s="1153" t="s">
        <v>5548</v>
      </c>
      <c r="BB196" s="1153" t="s">
        <v>5549</v>
      </c>
      <c r="BC196" s="1153" t="s">
        <v>5989</v>
      </c>
      <c r="BE196" s="1633"/>
      <c r="BF196" s="587" t="s">
        <v>5990</v>
      </c>
      <c r="BG196" s="1656"/>
    </row>
    <row r="197" spans="2:59" ht="183.75">
      <c r="B197" s="1545"/>
      <c r="C197" s="1533"/>
      <c r="D197" s="1548"/>
      <c r="E197" s="1550"/>
      <c r="F197" s="1550"/>
      <c r="G197" s="1550"/>
      <c r="H197" s="1550"/>
      <c r="I197" s="1550"/>
      <c r="J197" s="393" t="s">
        <v>414</v>
      </c>
      <c r="L197" s="1552"/>
      <c r="M197" s="1162"/>
      <c r="N197" s="1573"/>
      <c r="O197" s="1573"/>
      <c r="P197" s="394" t="s">
        <v>5991</v>
      </c>
      <c r="Q197" s="344" t="s">
        <v>5992</v>
      </c>
      <c r="R197" s="393">
        <v>0.2</v>
      </c>
      <c r="S197" s="325">
        <v>44197</v>
      </c>
      <c r="T197" s="325">
        <v>44561</v>
      </c>
      <c r="U197" s="1559"/>
      <c r="V197" s="1559"/>
      <c r="W197" s="1559"/>
      <c r="X197" s="1559"/>
      <c r="Z197" s="429">
        <v>0.25</v>
      </c>
      <c r="AA197" s="395" t="s">
        <v>5993</v>
      </c>
      <c r="AB197" s="667">
        <v>0.5</v>
      </c>
      <c r="AC197" s="395" t="s">
        <v>5993</v>
      </c>
      <c r="AD197" s="429">
        <v>0.75</v>
      </c>
      <c r="AE197" s="345" t="s">
        <v>5994</v>
      </c>
      <c r="AF197" s="675">
        <v>1</v>
      </c>
      <c r="AG197" s="575" t="s">
        <v>5995</v>
      </c>
      <c r="AH197" s="1584"/>
      <c r="AI197" s="1561"/>
      <c r="AJ197" s="1561"/>
      <c r="AK197" s="1182"/>
      <c r="AL197" s="1182"/>
      <c r="AM197" s="1567"/>
      <c r="AN197" s="1182"/>
      <c r="AP197" s="1158"/>
      <c r="AQ197" s="1152"/>
      <c r="AR197" s="1158"/>
      <c r="AS197" s="1149"/>
      <c r="AT197" s="1172"/>
      <c r="AU197" s="1152"/>
      <c r="AV197" s="1152"/>
      <c r="AW197" s="1152"/>
      <c r="AX197" s="1149"/>
      <c r="AY197" s="1172"/>
      <c r="AZ197" s="1153"/>
      <c r="BA197" s="1153"/>
      <c r="BB197" s="1153"/>
      <c r="BC197" s="1153"/>
      <c r="BE197" s="1633"/>
      <c r="BF197" s="587" t="s">
        <v>5996</v>
      </c>
      <c r="BG197" s="1656"/>
    </row>
    <row r="198" spans="2:59" ht="153">
      <c r="B198" s="1545"/>
      <c r="C198" s="1533"/>
      <c r="D198" s="1548"/>
      <c r="E198" s="1550"/>
      <c r="F198" s="1550"/>
      <c r="G198" s="1550"/>
      <c r="H198" s="1550"/>
      <c r="I198" s="1550"/>
      <c r="J198" s="393" t="s">
        <v>434</v>
      </c>
      <c r="L198" s="1552"/>
      <c r="M198" s="1162"/>
      <c r="N198" s="1573"/>
      <c r="O198" s="1573"/>
      <c r="P198" s="394" t="s">
        <v>5997</v>
      </c>
      <c r="Q198" s="344" t="s">
        <v>3974</v>
      </c>
      <c r="R198" s="393">
        <v>0.2</v>
      </c>
      <c r="S198" s="325">
        <v>44197</v>
      </c>
      <c r="T198" s="325">
        <v>44561</v>
      </c>
      <c r="U198" s="1559"/>
      <c r="V198" s="1559"/>
      <c r="W198" s="1559"/>
      <c r="X198" s="1559"/>
      <c r="Z198" s="429">
        <v>0.25</v>
      </c>
      <c r="AA198" s="395" t="s">
        <v>5998</v>
      </c>
      <c r="AB198" s="667">
        <v>0.5</v>
      </c>
      <c r="AC198" s="395" t="s">
        <v>5998</v>
      </c>
      <c r="AD198" s="429">
        <v>0.75</v>
      </c>
      <c r="AE198" s="345" t="s">
        <v>5998</v>
      </c>
      <c r="AF198" s="675">
        <v>1</v>
      </c>
      <c r="AG198" s="575" t="s">
        <v>5999</v>
      </c>
      <c r="AH198" s="1584"/>
      <c r="AI198" s="1561"/>
      <c r="AJ198" s="1561"/>
      <c r="AK198" s="1182"/>
      <c r="AL198" s="1182"/>
      <c r="AM198" s="1567"/>
      <c r="AN198" s="1182"/>
      <c r="AP198" s="1158"/>
      <c r="AQ198" s="1152"/>
      <c r="AR198" s="1158"/>
      <c r="AS198" s="1149"/>
      <c r="AT198" s="1172"/>
      <c r="AU198" s="1152"/>
      <c r="AV198" s="1152"/>
      <c r="AW198" s="1152"/>
      <c r="AX198" s="1149"/>
      <c r="AY198" s="1172"/>
      <c r="AZ198" s="1153"/>
      <c r="BA198" s="1153"/>
      <c r="BB198" s="1153"/>
      <c r="BC198" s="1153"/>
      <c r="BE198" s="1633"/>
      <c r="BF198" s="587" t="s">
        <v>6000</v>
      </c>
      <c r="BG198" s="1656"/>
    </row>
    <row r="199" spans="2:59" ht="131.25">
      <c r="B199" s="1545"/>
      <c r="C199" s="1324"/>
      <c r="D199" s="1548"/>
      <c r="E199" s="1550"/>
      <c r="F199" s="1550"/>
      <c r="G199" s="1550"/>
      <c r="H199" s="1550"/>
      <c r="I199" s="1550"/>
      <c r="J199" s="393" t="s">
        <v>139</v>
      </c>
      <c r="L199" s="1552"/>
      <c r="M199" s="1162"/>
      <c r="N199" s="1573"/>
      <c r="O199" s="1573"/>
      <c r="P199" s="394" t="s">
        <v>6001</v>
      </c>
      <c r="Q199" s="344" t="s">
        <v>6002</v>
      </c>
      <c r="R199" s="393">
        <v>0.2</v>
      </c>
      <c r="S199" s="325">
        <v>44197</v>
      </c>
      <c r="T199" s="325">
        <v>44561</v>
      </c>
      <c r="U199" s="1559"/>
      <c r="V199" s="1559"/>
      <c r="W199" s="1559"/>
      <c r="X199" s="1559"/>
      <c r="Z199" s="429">
        <v>0.25</v>
      </c>
      <c r="AA199" s="395" t="s">
        <v>6003</v>
      </c>
      <c r="AB199" s="667">
        <v>0.5</v>
      </c>
      <c r="AC199" s="395" t="s">
        <v>6004</v>
      </c>
      <c r="AD199" s="429">
        <v>0.75</v>
      </c>
      <c r="AE199" s="345" t="s">
        <v>6005</v>
      </c>
      <c r="AF199" s="675">
        <v>1</v>
      </c>
      <c r="AG199" s="575" t="s">
        <v>6006</v>
      </c>
      <c r="AH199" s="1584"/>
      <c r="AI199" s="1561"/>
      <c r="AJ199" s="1561"/>
      <c r="AK199" s="1182"/>
      <c r="AL199" s="1182"/>
      <c r="AM199" s="1567"/>
      <c r="AN199" s="1182"/>
      <c r="AP199" s="1159"/>
      <c r="AQ199" s="1152"/>
      <c r="AR199" s="1159"/>
      <c r="AS199" s="1150"/>
      <c r="AT199" s="1172"/>
      <c r="AU199" s="1152"/>
      <c r="AV199" s="1152"/>
      <c r="AW199" s="1152"/>
      <c r="AX199" s="1150"/>
      <c r="AY199" s="1172"/>
      <c r="AZ199" s="1153"/>
      <c r="BA199" s="1153"/>
      <c r="BB199" s="1153"/>
      <c r="BC199" s="1153"/>
      <c r="BE199" s="1634"/>
      <c r="BF199" s="587" t="s">
        <v>6007</v>
      </c>
      <c r="BG199" s="1657"/>
    </row>
    <row r="200" spans="2:59" ht="127.5">
      <c r="B200" s="1545"/>
      <c r="C200" s="1497" t="s">
        <v>3929</v>
      </c>
      <c r="D200" s="1578" t="s">
        <v>6008</v>
      </c>
      <c r="E200" s="1579" t="s">
        <v>137</v>
      </c>
      <c r="F200" s="1579" t="s">
        <v>6009</v>
      </c>
      <c r="G200" s="1579" t="s">
        <v>61</v>
      </c>
      <c r="H200" s="1579" t="s">
        <v>61</v>
      </c>
      <c r="I200" s="1579" t="s">
        <v>167</v>
      </c>
      <c r="J200" s="397" t="s">
        <v>3159</v>
      </c>
      <c r="L200" s="1580" t="s">
        <v>6010</v>
      </c>
      <c r="M200" s="1170" t="s">
        <v>416</v>
      </c>
      <c r="N200" s="1575">
        <f>MIN(S200:S205)</f>
        <v>44197</v>
      </c>
      <c r="O200" s="1575">
        <f>MAX(T200:T205)</f>
        <v>44561</v>
      </c>
      <c r="P200" s="398" t="s">
        <v>6011</v>
      </c>
      <c r="Q200" s="346" t="s">
        <v>5518</v>
      </c>
      <c r="R200" s="397">
        <v>0.05</v>
      </c>
      <c r="S200" s="311">
        <v>44197</v>
      </c>
      <c r="T200" s="311">
        <v>44561</v>
      </c>
      <c r="U200" s="1577">
        <v>0.25</v>
      </c>
      <c r="V200" s="1577">
        <v>0.5</v>
      </c>
      <c r="W200" s="1577">
        <v>0.76</v>
      </c>
      <c r="X200" s="1577">
        <v>1</v>
      </c>
      <c r="Z200" s="429">
        <v>0.25</v>
      </c>
      <c r="AA200" s="399" t="s">
        <v>6012</v>
      </c>
      <c r="AB200" s="667">
        <v>0.5</v>
      </c>
      <c r="AC200" s="399" t="s">
        <v>6012</v>
      </c>
      <c r="AD200" s="429">
        <v>0.75</v>
      </c>
      <c r="AE200" s="347" t="s">
        <v>6013</v>
      </c>
      <c r="AF200" s="675">
        <v>1</v>
      </c>
      <c r="AG200" s="573" t="s">
        <v>6012</v>
      </c>
      <c r="AH200" s="1584">
        <f>SUMPRODUCT(AF200:AF205,R200:R205)</f>
        <v>1</v>
      </c>
      <c r="AI200" s="1554" t="s">
        <v>6014</v>
      </c>
      <c r="AJ200" s="1554" t="s">
        <v>6015</v>
      </c>
      <c r="AK200" s="1165" t="s">
        <v>6016</v>
      </c>
      <c r="AL200" s="1165" t="s">
        <v>6017</v>
      </c>
      <c r="AM200" s="1574" t="str">
        <f>IF(AH200&lt;1%,"Sin iniciar",IF(AH200=100%,"Terminado","En gestión"))</f>
        <v>Terminado</v>
      </c>
      <c r="AN200" s="1165" t="s">
        <v>4523</v>
      </c>
      <c r="AP200" s="1151">
        <v>128399657</v>
      </c>
      <c r="AQ200" s="1151"/>
      <c r="AR200" s="1151">
        <v>128399657</v>
      </c>
      <c r="AS200" s="1154">
        <f>AR200/AP200</f>
        <v>1</v>
      </c>
      <c r="AT200" s="1172"/>
      <c r="AU200" s="1151">
        <f>40533333+316534086</f>
        <v>357067419</v>
      </c>
      <c r="AV200" s="1151"/>
      <c r="AW200" s="1151">
        <f>40533333+316534086</f>
        <v>357067419</v>
      </c>
      <c r="AX200" s="1154">
        <f>AW200/AU200</f>
        <v>1</v>
      </c>
      <c r="AY200" s="1172"/>
      <c r="AZ200" s="495" t="s">
        <v>3945</v>
      </c>
      <c r="BA200" s="495" t="s">
        <v>6018</v>
      </c>
      <c r="BB200" s="495" t="s">
        <v>6019</v>
      </c>
      <c r="BC200" s="495" t="s">
        <v>6020</v>
      </c>
      <c r="BE200" s="1632" t="s">
        <v>431</v>
      </c>
      <c r="BF200" s="587" t="s">
        <v>6021</v>
      </c>
      <c r="BG200" s="1655" t="s">
        <v>6022</v>
      </c>
    </row>
    <row r="201" spans="2:59" ht="127.5">
      <c r="B201" s="1545"/>
      <c r="C201" s="1522"/>
      <c r="D201" s="1578"/>
      <c r="E201" s="1579"/>
      <c r="F201" s="1579"/>
      <c r="G201" s="1579"/>
      <c r="H201" s="1579"/>
      <c r="I201" s="1579"/>
      <c r="J201" s="397" t="s">
        <v>2279</v>
      </c>
      <c r="L201" s="1580"/>
      <c r="M201" s="1170"/>
      <c r="N201" s="1576"/>
      <c r="O201" s="1576"/>
      <c r="P201" s="398" t="s">
        <v>6023</v>
      </c>
      <c r="Q201" s="346" t="s">
        <v>6024</v>
      </c>
      <c r="R201" s="397">
        <v>0.15</v>
      </c>
      <c r="S201" s="311">
        <v>44197</v>
      </c>
      <c r="T201" s="311">
        <v>44561</v>
      </c>
      <c r="U201" s="1577"/>
      <c r="V201" s="1577"/>
      <c r="W201" s="1577"/>
      <c r="X201" s="1577"/>
      <c r="Z201" s="429">
        <v>0.25</v>
      </c>
      <c r="AA201" s="399" t="s">
        <v>6025</v>
      </c>
      <c r="AB201" s="667">
        <v>0.5</v>
      </c>
      <c r="AC201" s="399" t="s">
        <v>6026</v>
      </c>
      <c r="AD201" s="429">
        <v>0.75</v>
      </c>
      <c r="AE201" s="347" t="s">
        <v>6027</v>
      </c>
      <c r="AF201" s="675">
        <v>1</v>
      </c>
      <c r="AG201" s="573" t="s">
        <v>6028</v>
      </c>
      <c r="AH201" s="1584"/>
      <c r="AI201" s="1554"/>
      <c r="AJ201" s="1554"/>
      <c r="AK201" s="1165"/>
      <c r="AL201" s="1165"/>
      <c r="AM201" s="1574"/>
      <c r="AN201" s="1165"/>
      <c r="AP201" s="1151"/>
      <c r="AQ201" s="1151"/>
      <c r="AR201" s="1151"/>
      <c r="AS201" s="1155"/>
      <c r="AT201" s="1172"/>
      <c r="AU201" s="1151"/>
      <c r="AV201" s="1151"/>
      <c r="AW201" s="1151"/>
      <c r="AX201" s="1155"/>
      <c r="AY201" s="1172"/>
      <c r="AZ201" s="1147" t="s">
        <v>5547</v>
      </c>
      <c r="BA201" s="1147" t="s">
        <v>5548</v>
      </c>
      <c r="BB201" s="1147" t="s">
        <v>5549</v>
      </c>
      <c r="BC201" s="1147" t="s">
        <v>6029</v>
      </c>
      <c r="BE201" s="1633"/>
      <c r="BF201" s="587" t="s">
        <v>6030</v>
      </c>
      <c r="BG201" s="1656"/>
    </row>
    <row r="202" spans="2:59" ht="105">
      <c r="B202" s="1545"/>
      <c r="C202" s="1522"/>
      <c r="D202" s="1578"/>
      <c r="E202" s="1579"/>
      <c r="F202" s="1579"/>
      <c r="G202" s="1579"/>
      <c r="H202" s="1579"/>
      <c r="I202" s="1579"/>
      <c r="J202" s="397" t="s">
        <v>342</v>
      </c>
      <c r="L202" s="1580"/>
      <c r="M202" s="1170"/>
      <c r="N202" s="1576"/>
      <c r="O202" s="1576"/>
      <c r="P202" s="398" t="s">
        <v>6031</v>
      </c>
      <c r="Q202" s="346" t="s">
        <v>6032</v>
      </c>
      <c r="R202" s="397">
        <v>0.15</v>
      </c>
      <c r="S202" s="311">
        <v>44197</v>
      </c>
      <c r="T202" s="311">
        <v>44561</v>
      </c>
      <c r="U202" s="1577"/>
      <c r="V202" s="1577"/>
      <c r="W202" s="1577"/>
      <c r="X202" s="1577"/>
      <c r="Z202" s="429">
        <v>0.25</v>
      </c>
      <c r="AA202" s="399" t="s">
        <v>6033</v>
      </c>
      <c r="AB202" s="667">
        <v>0.5</v>
      </c>
      <c r="AC202" s="399" t="s">
        <v>6034</v>
      </c>
      <c r="AD202" s="429">
        <v>0.75</v>
      </c>
      <c r="AE202" s="347" t="s">
        <v>6035</v>
      </c>
      <c r="AF202" s="675">
        <v>1</v>
      </c>
      <c r="AG202" s="573" t="s">
        <v>6036</v>
      </c>
      <c r="AH202" s="1584"/>
      <c r="AI202" s="1554"/>
      <c r="AJ202" s="1554"/>
      <c r="AK202" s="1165"/>
      <c r="AL202" s="1165"/>
      <c r="AM202" s="1574"/>
      <c r="AN202" s="1165"/>
      <c r="AP202" s="1151"/>
      <c r="AQ202" s="1151"/>
      <c r="AR202" s="1151"/>
      <c r="AS202" s="1155"/>
      <c r="AT202" s="1172"/>
      <c r="AU202" s="1151"/>
      <c r="AV202" s="1151"/>
      <c r="AW202" s="1151"/>
      <c r="AX202" s="1155"/>
      <c r="AY202" s="1172"/>
      <c r="AZ202" s="1147"/>
      <c r="BA202" s="1147"/>
      <c r="BB202" s="1147"/>
      <c r="BC202" s="1147"/>
      <c r="BE202" s="1633"/>
      <c r="BF202" s="587" t="s">
        <v>6037</v>
      </c>
      <c r="BG202" s="1656"/>
    </row>
    <row r="203" spans="2:59" ht="105">
      <c r="B203" s="1545"/>
      <c r="C203" s="1522"/>
      <c r="D203" s="1578"/>
      <c r="E203" s="1579"/>
      <c r="F203" s="1579"/>
      <c r="G203" s="1579"/>
      <c r="H203" s="1579"/>
      <c r="I203" s="1579"/>
      <c r="J203" s="397" t="s">
        <v>414</v>
      </c>
      <c r="L203" s="1580"/>
      <c r="M203" s="1170"/>
      <c r="N203" s="1576"/>
      <c r="O203" s="1576"/>
      <c r="P203" s="398" t="s">
        <v>6038</v>
      </c>
      <c r="Q203" s="346" t="s">
        <v>5992</v>
      </c>
      <c r="R203" s="397">
        <v>0.2</v>
      </c>
      <c r="S203" s="311">
        <v>44197</v>
      </c>
      <c r="T203" s="311">
        <v>44561</v>
      </c>
      <c r="U203" s="1577"/>
      <c r="V203" s="1577"/>
      <c r="W203" s="1577"/>
      <c r="X203" s="1577"/>
      <c r="Z203" s="429">
        <v>0.25</v>
      </c>
      <c r="AA203" s="399" t="s">
        <v>6039</v>
      </c>
      <c r="AB203" s="667">
        <v>0.5</v>
      </c>
      <c r="AC203" s="399" t="s">
        <v>6040</v>
      </c>
      <c r="AD203" s="429">
        <v>0.8</v>
      </c>
      <c r="AE203" s="347" t="s">
        <v>6041</v>
      </c>
      <c r="AF203" s="675">
        <v>1</v>
      </c>
      <c r="AG203" s="573" t="s">
        <v>6042</v>
      </c>
      <c r="AH203" s="1584"/>
      <c r="AI203" s="1554"/>
      <c r="AJ203" s="1554"/>
      <c r="AK203" s="1165"/>
      <c r="AL203" s="1165"/>
      <c r="AM203" s="1574"/>
      <c r="AN203" s="1165"/>
      <c r="AP203" s="1151"/>
      <c r="AQ203" s="1151"/>
      <c r="AR203" s="1151"/>
      <c r="AS203" s="1155"/>
      <c r="AT203" s="1172"/>
      <c r="AU203" s="1151"/>
      <c r="AV203" s="1151"/>
      <c r="AW203" s="1151"/>
      <c r="AX203" s="1155"/>
      <c r="AY203" s="1172"/>
      <c r="AZ203" s="1147"/>
      <c r="BA203" s="1147"/>
      <c r="BB203" s="1147"/>
      <c r="BC203" s="1147"/>
      <c r="BE203" s="1633"/>
      <c r="BF203" s="587" t="s">
        <v>6043</v>
      </c>
      <c r="BG203" s="1656"/>
    </row>
    <row r="204" spans="2:59" ht="153">
      <c r="B204" s="1545"/>
      <c r="C204" s="1522"/>
      <c r="D204" s="1578"/>
      <c r="E204" s="1579"/>
      <c r="F204" s="1579"/>
      <c r="G204" s="1579"/>
      <c r="H204" s="1579"/>
      <c r="I204" s="1579"/>
      <c r="J204" s="397" t="s">
        <v>434</v>
      </c>
      <c r="L204" s="1580"/>
      <c r="M204" s="1170"/>
      <c r="N204" s="1576"/>
      <c r="O204" s="1576"/>
      <c r="P204" s="398" t="s">
        <v>6044</v>
      </c>
      <c r="Q204" s="346" t="s">
        <v>3974</v>
      </c>
      <c r="R204" s="397">
        <v>0.2</v>
      </c>
      <c r="S204" s="311">
        <v>44197</v>
      </c>
      <c r="T204" s="311">
        <v>44561</v>
      </c>
      <c r="U204" s="1577"/>
      <c r="V204" s="1577"/>
      <c r="W204" s="1577"/>
      <c r="X204" s="1577"/>
      <c r="Z204" s="429">
        <v>0.25</v>
      </c>
      <c r="AA204" s="399" t="s">
        <v>6045</v>
      </c>
      <c r="AB204" s="667">
        <v>0.5</v>
      </c>
      <c r="AC204" s="399" t="s">
        <v>6046</v>
      </c>
      <c r="AD204" s="429">
        <v>0.75</v>
      </c>
      <c r="AE204" s="347" t="s">
        <v>6047</v>
      </c>
      <c r="AF204" s="675">
        <v>1</v>
      </c>
      <c r="AG204" s="573" t="s">
        <v>6048</v>
      </c>
      <c r="AH204" s="1584"/>
      <c r="AI204" s="1554"/>
      <c r="AJ204" s="1554"/>
      <c r="AK204" s="1165"/>
      <c r="AL204" s="1165"/>
      <c r="AM204" s="1574"/>
      <c r="AN204" s="1165"/>
      <c r="AP204" s="1151"/>
      <c r="AQ204" s="1151"/>
      <c r="AR204" s="1151"/>
      <c r="AS204" s="1155"/>
      <c r="AT204" s="1172"/>
      <c r="AU204" s="1151"/>
      <c r="AV204" s="1151"/>
      <c r="AW204" s="1151"/>
      <c r="AX204" s="1155"/>
      <c r="AY204" s="1172"/>
      <c r="AZ204" s="1147"/>
      <c r="BA204" s="1147"/>
      <c r="BB204" s="1147"/>
      <c r="BC204" s="1147"/>
      <c r="BE204" s="1633"/>
      <c r="BF204" s="587" t="s">
        <v>6049</v>
      </c>
      <c r="BG204" s="1656"/>
    </row>
    <row r="205" spans="2:59" ht="153">
      <c r="B205" s="1545"/>
      <c r="C205" s="1518"/>
      <c r="D205" s="1578"/>
      <c r="E205" s="1579"/>
      <c r="F205" s="1579"/>
      <c r="G205" s="1579"/>
      <c r="H205" s="1579"/>
      <c r="I205" s="1579"/>
      <c r="J205" s="397" t="s">
        <v>139</v>
      </c>
      <c r="L205" s="1580"/>
      <c r="M205" s="1170"/>
      <c r="N205" s="1576"/>
      <c r="O205" s="1576"/>
      <c r="P205" s="398" t="s">
        <v>6050</v>
      </c>
      <c r="Q205" s="346" t="s">
        <v>5559</v>
      </c>
      <c r="R205" s="397">
        <v>0.25</v>
      </c>
      <c r="S205" s="311">
        <v>44197</v>
      </c>
      <c r="T205" s="311">
        <v>44561</v>
      </c>
      <c r="U205" s="1577"/>
      <c r="V205" s="1577"/>
      <c r="W205" s="1577"/>
      <c r="X205" s="1577"/>
      <c r="Z205" s="429">
        <v>0.25</v>
      </c>
      <c r="AA205" s="399" t="s">
        <v>6051</v>
      </c>
      <c r="AB205" s="667">
        <v>0.5</v>
      </c>
      <c r="AC205" s="399" t="s">
        <v>6052</v>
      </c>
      <c r="AD205" s="429">
        <v>0.75</v>
      </c>
      <c r="AE205" s="347" t="s">
        <v>6053</v>
      </c>
      <c r="AF205" s="675">
        <v>1</v>
      </c>
      <c r="AG205" s="573" t="s">
        <v>6054</v>
      </c>
      <c r="AH205" s="1584"/>
      <c r="AI205" s="1554"/>
      <c r="AJ205" s="1554"/>
      <c r="AK205" s="1165"/>
      <c r="AL205" s="1165"/>
      <c r="AM205" s="1574"/>
      <c r="AN205" s="1165"/>
      <c r="AP205" s="1151"/>
      <c r="AQ205" s="1151"/>
      <c r="AR205" s="1151"/>
      <c r="AS205" s="1156"/>
      <c r="AT205" s="1172"/>
      <c r="AU205" s="1151"/>
      <c r="AV205" s="1151"/>
      <c r="AW205" s="1151"/>
      <c r="AX205" s="1156"/>
      <c r="AY205" s="1172"/>
      <c r="AZ205" s="1147"/>
      <c r="BA205" s="1147"/>
      <c r="BB205" s="1147"/>
      <c r="BC205" s="1147"/>
      <c r="BE205" s="1634"/>
      <c r="BF205" s="587" t="s">
        <v>6055</v>
      </c>
      <c r="BG205" s="1657"/>
    </row>
    <row r="206" spans="2:59" ht="127.5">
      <c r="B206" s="1545"/>
      <c r="C206" s="1323" t="s">
        <v>3929</v>
      </c>
      <c r="D206" s="1548" t="s">
        <v>6056</v>
      </c>
      <c r="E206" s="1550" t="s">
        <v>137</v>
      </c>
      <c r="F206" s="1591" t="s">
        <v>6057</v>
      </c>
      <c r="G206" s="1550" t="s">
        <v>61</v>
      </c>
      <c r="H206" s="1550" t="s">
        <v>61</v>
      </c>
      <c r="I206" s="1550" t="s">
        <v>167</v>
      </c>
      <c r="J206" s="393" t="s">
        <v>3159</v>
      </c>
      <c r="L206" s="1552" t="s">
        <v>6058</v>
      </c>
      <c r="M206" s="1162" t="s">
        <v>141</v>
      </c>
      <c r="N206" s="1572">
        <f>MIN(S206:S210)</f>
        <v>44197</v>
      </c>
      <c r="O206" s="1572">
        <f>MAX(T206:T210)</f>
        <v>44561</v>
      </c>
      <c r="P206" s="394" t="s">
        <v>6059</v>
      </c>
      <c r="Q206" s="344" t="s">
        <v>5518</v>
      </c>
      <c r="R206" s="393">
        <v>0.05</v>
      </c>
      <c r="S206" s="325">
        <v>44197</v>
      </c>
      <c r="T206" s="325">
        <v>44561</v>
      </c>
      <c r="U206" s="1559">
        <v>0.25</v>
      </c>
      <c r="V206" s="1559">
        <v>0.5</v>
      </c>
      <c r="W206" s="1559">
        <v>0.75</v>
      </c>
      <c r="X206" s="1559">
        <v>1</v>
      </c>
      <c r="Z206" s="429">
        <v>0.25</v>
      </c>
      <c r="AA206" s="395" t="s">
        <v>6060</v>
      </c>
      <c r="AB206" s="667">
        <v>0.5</v>
      </c>
      <c r="AC206" s="395" t="s">
        <v>6060</v>
      </c>
      <c r="AD206" s="429">
        <v>0.75</v>
      </c>
      <c r="AE206" s="396" t="s">
        <v>6060</v>
      </c>
      <c r="AF206" s="675">
        <v>1</v>
      </c>
      <c r="AG206" s="574" t="s">
        <v>6061</v>
      </c>
      <c r="AH206" s="1584">
        <f>SUMPRODUCT(AF206:AF210,R206:R210)</f>
        <v>1</v>
      </c>
      <c r="AI206" s="1561" t="s">
        <v>6062</v>
      </c>
      <c r="AJ206" s="1561" t="s">
        <v>6062</v>
      </c>
      <c r="AK206" s="1234" t="s">
        <v>6062</v>
      </c>
      <c r="AL206" s="1234" t="s">
        <v>6063</v>
      </c>
      <c r="AM206" s="1567" t="str">
        <f>IF(AH206&lt;1%,"Sin iniciar",IF(AH206=100%,"Terminado","En gestión"))</f>
        <v>Terminado</v>
      </c>
      <c r="AN206" s="1234" t="s">
        <v>4523</v>
      </c>
      <c r="AP206" s="1152">
        <f>57104729</f>
        <v>57104729</v>
      </c>
      <c r="AQ206" s="1152"/>
      <c r="AR206" s="1152">
        <f>57104729</f>
        <v>57104729</v>
      </c>
      <c r="AS206" s="1148">
        <f>AR206/AP206</f>
        <v>1</v>
      </c>
      <c r="AT206" s="1172"/>
      <c r="AU206" s="1152">
        <f>39960000+2098249668</f>
        <v>2138209668</v>
      </c>
      <c r="AV206" s="1152"/>
      <c r="AW206" s="1152">
        <f>39960000+2098249668</f>
        <v>2138209668</v>
      </c>
      <c r="AX206" s="1148">
        <f>AW206/AU206</f>
        <v>1</v>
      </c>
      <c r="AY206" s="1172"/>
      <c r="AZ206" s="486" t="s">
        <v>3945</v>
      </c>
      <c r="BA206" s="486" t="s">
        <v>6064</v>
      </c>
      <c r="BB206" s="486" t="s">
        <v>5571</v>
      </c>
      <c r="BC206" s="486" t="s">
        <v>6065</v>
      </c>
      <c r="BE206" s="1632" t="s">
        <v>431</v>
      </c>
      <c r="BF206" s="587" t="s">
        <v>6021</v>
      </c>
      <c r="BG206" s="1655" t="s">
        <v>6066</v>
      </c>
    </row>
    <row r="207" spans="2:59" ht="178.5">
      <c r="B207" s="1545"/>
      <c r="C207" s="1533"/>
      <c r="D207" s="1548"/>
      <c r="E207" s="1550"/>
      <c r="F207" s="1591"/>
      <c r="G207" s="1550"/>
      <c r="H207" s="1550"/>
      <c r="I207" s="1550"/>
      <c r="J207" s="393" t="s">
        <v>342</v>
      </c>
      <c r="L207" s="1552"/>
      <c r="M207" s="1162"/>
      <c r="N207" s="1573"/>
      <c r="O207" s="1573"/>
      <c r="P207" s="394" t="s">
        <v>6067</v>
      </c>
      <c r="Q207" s="344" t="s">
        <v>6068</v>
      </c>
      <c r="R207" s="393">
        <v>0.1</v>
      </c>
      <c r="S207" s="325">
        <v>44197</v>
      </c>
      <c r="T207" s="325">
        <v>44561</v>
      </c>
      <c r="U207" s="1559"/>
      <c r="V207" s="1559"/>
      <c r="W207" s="1559"/>
      <c r="X207" s="1559"/>
      <c r="Z207" s="429">
        <v>0.25</v>
      </c>
      <c r="AA207" s="395" t="s">
        <v>6069</v>
      </c>
      <c r="AB207" s="667">
        <v>0.5</v>
      </c>
      <c r="AC207" s="395" t="s">
        <v>6069</v>
      </c>
      <c r="AD207" s="429">
        <v>0.75</v>
      </c>
      <c r="AE207" s="396" t="s">
        <v>6069</v>
      </c>
      <c r="AF207" s="675">
        <v>1</v>
      </c>
      <c r="AG207" s="574" t="s">
        <v>6069</v>
      </c>
      <c r="AH207" s="1584"/>
      <c r="AI207" s="1561"/>
      <c r="AJ207" s="1561"/>
      <c r="AK207" s="1234"/>
      <c r="AL207" s="1234"/>
      <c r="AM207" s="1567"/>
      <c r="AN207" s="1234"/>
      <c r="AP207" s="1152"/>
      <c r="AQ207" s="1152"/>
      <c r="AR207" s="1152"/>
      <c r="AS207" s="1149"/>
      <c r="AT207" s="1172"/>
      <c r="AU207" s="1152"/>
      <c r="AV207" s="1152"/>
      <c r="AW207" s="1152"/>
      <c r="AX207" s="1149"/>
      <c r="AY207" s="1172"/>
      <c r="AZ207" s="1153" t="s">
        <v>5547</v>
      </c>
      <c r="BA207" s="1153" t="s">
        <v>5548</v>
      </c>
      <c r="BB207" s="1153" t="s">
        <v>5549</v>
      </c>
      <c r="BC207" s="1153" t="s">
        <v>6070</v>
      </c>
      <c r="BE207" s="1633"/>
      <c r="BF207" s="587" t="s">
        <v>6071</v>
      </c>
      <c r="BG207" s="1656"/>
    </row>
    <row r="208" spans="2:59" ht="127.5">
      <c r="B208" s="1545"/>
      <c r="C208" s="1533"/>
      <c r="D208" s="1548"/>
      <c r="E208" s="1550"/>
      <c r="F208" s="1591"/>
      <c r="G208" s="1550"/>
      <c r="H208" s="1550"/>
      <c r="I208" s="1550"/>
      <c r="J208" s="393" t="s">
        <v>414</v>
      </c>
      <c r="L208" s="1552"/>
      <c r="M208" s="1162"/>
      <c r="N208" s="1573"/>
      <c r="O208" s="1573"/>
      <c r="P208" s="394" t="s">
        <v>6072</v>
      </c>
      <c r="Q208" s="344" t="s">
        <v>5584</v>
      </c>
      <c r="R208" s="393">
        <v>0.25</v>
      </c>
      <c r="S208" s="325">
        <v>44197</v>
      </c>
      <c r="T208" s="325">
        <v>44561</v>
      </c>
      <c r="U208" s="1559"/>
      <c r="V208" s="1559"/>
      <c r="W208" s="1559"/>
      <c r="X208" s="1559"/>
      <c r="Z208" s="429">
        <v>0.25</v>
      </c>
      <c r="AA208" s="395" t="s">
        <v>6073</v>
      </c>
      <c r="AB208" s="667">
        <v>0.5</v>
      </c>
      <c r="AC208" s="395" t="s">
        <v>6073</v>
      </c>
      <c r="AD208" s="429">
        <v>0.75</v>
      </c>
      <c r="AE208" s="396" t="s">
        <v>6073</v>
      </c>
      <c r="AF208" s="675">
        <v>1</v>
      </c>
      <c r="AG208" s="574" t="s">
        <v>6073</v>
      </c>
      <c r="AH208" s="1584"/>
      <c r="AI208" s="1561"/>
      <c r="AJ208" s="1561"/>
      <c r="AK208" s="1234"/>
      <c r="AL208" s="1234"/>
      <c r="AM208" s="1567"/>
      <c r="AN208" s="1234"/>
      <c r="AP208" s="1152"/>
      <c r="AQ208" s="1152"/>
      <c r="AR208" s="1152"/>
      <c r="AS208" s="1149"/>
      <c r="AT208" s="1172"/>
      <c r="AU208" s="1152"/>
      <c r="AV208" s="1152"/>
      <c r="AW208" s="1152"/>
      <c r="AX208" s="1149"/>
      <c r="AY208" s="1172"/>
      <c r="AZ208" s="1153"/>
      <c r="BA208" s="1153"/>
      <c r="BB208" s="1153"/>
      <c r="BC208" s="1153"/>
      <c r="BE208" s="1633"/>
      <c r="BF208" s="587" t="s">
        <v>6074</v>
      </c>
      <c r="BG208" s="1656"/>
    </row>
    <row r="209" spans="2:59" ht="127.5">
      <c r="B209" s="1545"/>
      <c r="C209" s="1533"/>
      <c r="D209" s="1548"/>
      <c r="E209" s="1550"/>
      <c r="F209" s="1591"/>
      <c r="G209" s="1550"/>
      <c r="H209" s="1550"/>
      <c r="I209" s="1550"/>
      <c r="J209" s="393" t="s">
        <v>434</v>
      </c>
      <c r="L209" s="1552"/>
      <c r="M209" s="1162"/>
      <c r="N209" s="1573"/>
      <c r="O209" s="1573"/>
      <c r="P209" s="394" t="s">
        <v>6075</v>
      </c>
      <c r="Q209" s="344" t="s">
        <v>3974</v>
      </c>
      <c r="R209" s="393">
        <v>0.25</v>
      </c>
      <c r="S209" s="325">
        <v>44197</v>
      </c>
      <c r="T209" s="325">
        <v>44561</v>
      </c>
      <c r="U209" s="1559"/>
      <c r="V209" s="1559"/>
      <c r="W209" s="1559"/>
      <c r="X209" s="1559"/>
      <c r="Z209" s="429">
        <v>0.25</v>
      </c>
      <c r="AA209" s="395" t="s">
        <v>6076</v>
      </c>
      <c r="AB209" s="667">
        <v>0.5</v>
      </c>
      <c r="AC209" s="395" t="s">
        <v>6076</v>
      </c>
      <c r="AD209" s="429">
        <v>0.75</v>
      </c>
      <c r="AE209" s="396" t="s">
        <v>6076</v>
      </c>
      <c r="AF209" s="675">
        <v>1</v>
      </c>
      <c r="AG209" s="574" t="s">
        <v>6076</v>
      </c>
      <c r="AH209" s="1584"/>
      <c r="AI209" s="1561"/>
      <c r="AJ209" s="1561"/>
      <c r="AK209" s="1234"/>
      <c r="AL209" s="1234"/>
      <c r="AM209" s="1567"/>
      <c r="AN209" s="1234"/>
      <c r="AP209" s="1152"/>
      <c r="AQ209" s="1152"/>
      <c r="AR209" s="1152"/>
      <c r="AS209" s="1149"/>
      <c r="AT209" s="1172"/>
      <c r="AU209" s="1152"/>
      <c r="AV209" s="1152"/>
      <c r="AW209" s="1152"/>
      <c r="AX209" s="1149"/>
      <c r="AY209" s="1172"/>
      <c r="AZ209" s="1153"/>
      <c r="BA209" s="1153"/>
      <c r="BB209" s="1153"/>
      <c r="BC209" s="1153"/>
      <c r="BE209" s="1633"/>
      <c r="BF209" s="587" t="s">
        <v>6077</v>
      </c>
      <c r="BG209" s="1656"/>
    </row>
    <row r="210" spans="2:59" ht="127.5">
      <c r="B210" s="1545"/>
      <c r="C210" s="1324"/>
      <c r="D210" s="1548"/>
      <c r="E210" s="1550"/>
      <c r="F210" s="1591"/>
      <c r="G210" s="1550"/>
      <c r="H210" s="1550"/>
      <c r="I210" s="1550"/>
      <c r="J210" s="393" t="s">
        <v>139</v>
      </c>
      <c r="L210" s="1552"/>
      <c r="M210" s="1162"/>
      <c r="N210" s="1573"/>
      <c r="O210" s="1573"/>
      <c r="P210" s="394" t="s">
        <v>6078</v>
      </c>
      <c r="Q210" s="344" t="s">
        <v>5559</v>
      </c>
      <c r="R210" s="393">
        <v>0.35</v>
      </c>
      <c r="S210" s="325">
        <v>44197</v>
      </c>
      <c r="T210" s="325">
        <v>44561</v>
      </c>
      <c r="U210" s="1559"/>
      <c r="V210" s="1559"/>
      <c r="W210" s="1559"/>
      <c r="X210" s="1559"/>
      <c r="Z210" s="429">
        <v>0.25</v>
      </c>
      <c r="AA210" s="395" t="s">
        <v>6079</v>
      </c>
      <c r="AB210" s="667">
        <v>0.5</v>
      </c>
      <c r="AC210" s="395" t="s">
        <v>6079</v>
      </c>
      <c r="AD210" s="429">
        <v>0.75</v>
      </c>
      <c r="AE210" s="396" t="s">
        <v>6079</v>
      </c>
      <c r="AF210" s="675">
        <v>1</v>
      </c>
      <c r="AG210" s="574" t="s">
        <v>6079</v>
      </c>
      <c r="AH210" s="1584"/>
      <c r="AI210" s="1561"/>
      <c r="AJ210" s="1561"/>
      <c r="AK210" s="1234"/>
      <c r="AL210" s="1234"/>
      <c r="AM210" s="1567"/>
      <c r="AN210" s="1234"/>
      <c r="AP210" s="1152"/>
      <c r="AQ210" s="1152"/>
      <c r="AR210" s="1152"/>
      <c r="AS210" s="1150"/>
      <c r="AT210" s="1172"/>
      <c r="AU210" s="1152"/>
      <c r="AV210" s="1152"/>
      <c r="AW210" s="1152"/>
      <c r="AX210" s="1150"/>
      <c r="AY210" s="1172"/>
      <c r="AZ210" s="1153"/>
      <c r="BA210" s="1153"/>
      <c r="BB210" s="1153"/>
      <c r="BC210" s="1153"/>
      <c r="BE210" s="1634"/>
      <c r="BF210" s="587" t="s">
        <v>6080</v>
      </c>
      <c r="BG210" s="1657"/>
    </row>
    <row r="211" spans="2:59" ht="127.5">
      <c r="B211" s="1545"/>
      <c r="C211" s="1497" t="s">
        <v>3929</v>
      </c>
      <c r="D211" s="1578" t="s">
        <v>6081</v>
      </c>
      <c r="E211" s="1579" t="s">
        <v>137</v>
      </c>
      <c r="F211" s="1579" t="s">
        <v>6082</v>
      </c>
      <c r="G211" s="1579" t="s">
        <v>61</v>
      </c>
      <c r="H211" s="1579" t="s">
        <v>61</v>
      </c>
      <c r="I211" s="1579" t="s">
        <v>167</v>
      </c>
      <c r="J211" s="397" t="s">
        <v>3159</v>
      </c>
      <c r="L211" s="1580" t="s">
        <v>6083</v>
      </c>
      <c r="M211" s="1170" t="s">
        <v>416</v>
      </c>
      <c r="N211" s="1575">
        <f>MIN(S211:S216)</f>
        <v>44197</v>
      </c>
      <c r="O211" s="1575">
        <f>MAX(T211:T216)</f>
        <v>44561</v>
      </c>
      <c r="P211" s="398" t="s">
        <v>6084</v>
      </c>
      <c r="Q211" s="346" t="s">
        <v>5518</v>
      </c>
      <c r="R211" s="397">
        <v>0.05</v>
      </c>
      <c r="S211" s="311">
        <v>44197</v>
      </c>
      <c r="T211" s="311">
        <v>44561</v>
      </c>
      <c r="U211" s="1577">
        <v>0.25</v>
      </c>
      <c r="V211" s="1577">
        <v>0.5</v>
      </c>
      <c r="W211" s="1577">
        <v>0.75</v>
      </c>
      <c r="X211" s="1577">
        <v>1</v>
      </c>
      <c r="Z211" s="429">
        <v>0.25</v>
      </c>
      <c r="AA211" s="399" t="s">
        <v>6085</v>
      </c>
      <c r="AB211" s="667">
        <v>0.5</v>
      </c>
      <c r="AC211" s="399" t="s">
        <v>6085</v>
      </c>
      <c r="AD211" s="429">
        <v>0.75</v>
      </c>
      <c r="AE211" s="347" t="s">
        <v>6085</v>
      </c>
      <c r="AF211" s="675">
        <v>1</v>
      </c>
      <c r="AG211" s="573" t="s">
        <v>6085</v>
      </c>
      <c r="AH211" s="1584">
        <f>SUMPRODUCT(AF211:AF216,R211:R216)</f>
        <v>0.97</v>
      </c>
      <c r="AI211" s="1554" t="s">
        <v>6086</v>
      </c>
      <c r="AJ211" s="1554" t="s">
        <v>6087</v>
      </c>
      <c r="AK211" s="1165" t="s">
        <v>6088</v>
      </c>
      <c r="AL211" s="1165" t="s">
        <v>6089</v>
      </c>
      <c r="AM211" s="1574" t="str">
        <f>IF(AH211&lt;1%,"Sin iniciar",IF(AH211=100%,"Terminado","En gestión"))</f>
        <v>En gestión</v>
      </c>
      <c r="AN211" s="1165" t="s">
        <v>6090</v>
      </c>
      <c r="AP211" s="1151">
        <v>58428734</v>
      </c>
      <c r="AQ211" s="1151"/>
      <c r="AR211" s="1151">
        <v>58428734</v>
      </c>
      <c r="AS211" s="1154">
        <f>AR211/AP211</f>
        <v>1</v>
      </c>
      <c r="AT211" s="1172"/>
      <c r="AU211" s="1151">
        <f>31595250+4761655594</f>
        <v>4793250844</v>
      </c>
      <c r="AV211" s="1151"/>
      <c r="AW211" s="1151">
        <f>31595250+4761655594</f>
        <v>4793250844</v>
      </c>
      <c r="AX211" s="1154">
        <f>AW211/AU211</f>
        <v>1</v>
      </c>
      <c r="AY211" s="1172"/>
      <c r="AZ211" s="1147" t="s">
        <v>3945</v>
      </c>
      <c r="BA211" s="496" t="s">
        <v>4057</v>
      </c>
      <c r="BB211" s="496" t="s">
        <v>4058</v>
      </c>
      <c r="BC211" s="495" t="s">
        <v>4069</v>
      </c>
      <c r="BE211" s="1632" t="s">
        <v>431</v>
      </c>
      <c r="BF211" s="587" t="s">
        <v>6091</v>
      </c>
      <c r="BG211" s="1655" t="s">
        <v>6092</v>
      </c>
    </row>
    <row r="212" spans="2:59" ht="157.5">
      <c r="B212" s="1545"/>
      <c r="C212" s="1522"/>
      <c r="D212" s="1578"/>
      <c r="E212" s="1579"/>
      <c r="F212" s="1579"/>
      <c r="G212" s="1579"/>
      <c r="H212" s="1579"/>
      <c r="I212" s="1579"/>
      <c r="J212" s="397" t="s">
        <v>2279</v>
      </c>
      <c r="L212" s="1580"/>
      <c r="M212" s="1170"/>
      <c r="N212" s="1576"/>
      <c r="O212" s="1576"/>
      <c r="P212" s="398" t="s">
        <v>6093</v>
      </c>
      <c r="Q212" s="346" t="s">
        <v>5896</v>
      </c>
      <c r="R212" s="397">
        <v>0.15</v>
      </c>
      <c r="S212" s="311">
        <v>44197</v>
      </c>
      <c r="T212" s="311">
        <v>44561</v>
      </c>
      <c r="U212" s="1577"/>
      <c r="V212" s="1577"/>
      <c r="W212" s="1577"/>
      <c r="X212" s="1577"/>
      <c r="Z212" s="429">
        <v>0.25</v>
      </c>
      <c r="AA212" s="399" t="s">
        <v>6094</v>
      </c>
      <c r="AB212" s="667">
        <v>0.5</v>
      </c>
      <c r="AC212" s="399" t="s">
        <v>6095</v>
      </c>
      <c r="AD212" s="429">
        <v>0.95</v>
      </c>
      <c r="AE212" s="347" t="s">
        <v>6096</v>
      </c>
      <c r="AF212" s="675">
        <v>1</v>
      </c>
      <c r="AG212" s="573" t="s">
        <v>6097</v>
      </c>
      <c r="AH212" s="1584"/>
      <c r="AI212" s="1554"/>
      <c r="AJ212" s="1554"/>
      <c r="AK212" s="1165"/>
      <c r="AL212" s="1165"/>
      <c r="AM212" s="1574"/>
      <c r="AN212" s="1165"/>
      <c r="AP212" s="1151"/>
      <c r="AQ212" s="1151"/>
      <c r="AR212" s="1151"/>
      <c r="AS212" s="1155"/>
      <c r="AT212" s="1172"/>
      <c r="AU212" s="1151"/>
      <c r="AV212" s="1151"/>
      <c r="AW212" s="1151"/>
      <c r="AX212" s="1155"/>
      <c r="AY212" s="1172"/>
      <c r="AZ212" s="1147"/>
      <c r="BA212" s="495" t="s">
        <v>6098</v>
      </c>
      <c r="BB212" s="495" t="s">
        <v>4036</v>
      </c>
      <c r="BC212" s="495" t="s">
        <v>6099</v>
      </c>
      <c r="BE212" s="1633"/>
      <c r="BF212" s="587" t="s">
        <v>6100</v>
      </c>
      <c r="BG212" s="1656"/>
    </row>
    <row r="213" spans="2:59" ht="280.5">
      <c r="B213" s="1545"/>
      <c r="C213" s="1522"/>
      <c r="D213" s="1578"/>
      <c r="E213" s="1579"/>
      <c r="F213" s="1579"/>
      <c r="G213" s="1579"/>
      <c r="H213" s="1579"/>
      <c r="I213" s="1579"/>
      <c r="J213" s="397" t="s">
        <v>342</v>
      </c>
      <c r="L213" s="1580"/>
      <c r="M213" s="1170"/>
      <c r="N213" s="1576"/>
      <c r="O213" s="1576"/>
      <c r="P213" s="398" t="s">
        <v>6101</v>
      </c>
      <c r="Q213" s="346" t="s">
        <v>5744</v>
      </c>
      <c r="R213" s="397">
        <v>0.15</v>
      </c>
      <c r="S213" s="311">
        <v>44197</v>
      </c>
      <c r="T213" s="311">
        <v>44561</v>
      </c>
      <c r="U213" s="1577"/>
      <c r="V213" s="1577"/>
      <c r="W213" s="1577"/>
      <c r="X213" s="1577"/>
      <c r="Z213" s="429">
        <v>0.25</v>
      </c>
      <c r="AA213" s="399" t="s">
        <v>6102</v>
      </c>
      <c r="AB213" s="667">
        <v>0.5</v>
      </c>
      <c r="AC213" s="399" t="s">
        <v>6103</v>
      </c>
      <c r="AD213" s="429">
        <v>0.75</v>
      </c>
      <c r="AE213" s="347" t="s">
        <v>6104</v>
      </c>
      <c r="AF213" s="675">
        <v>0.8</v>
      </c>
      <c r="AG213" s="573" t="s">
        <v>6105</v>
      </c>
      <c r="AH213" s="1584"/>
      <c r="AI213" s="1554"/>
      <c r="AJ213" s="1554"/>
      <c r="AK213" s="1165"/>
      <c r="AL213" s="1165"/>
      <c r="AM213" s="1574"/>
      <c r="AN213" s="1165"/>
      <c r="AP213" s="1151"/>
      <c r="AQ213" s="1151"/>
      <c r="AR213" s="1151"/>
      <c r="AS213" s="1155"/>
      <c r="AT213" s="1172"/>
      <c r="AU213" s="1151"/>
      <c r="AV213" s="1151"/>
      <c r="AW213" s="1151"/>
      <c r="AX213" s="1155"/>
      <c r="AY213" s="1172"/>
      <c r="AZ213" s="1161" t="s">
        <v>5547</v>
      </c>
      <c r="BA213" s="1161" t="s">
        <v>5548</v>
      </c>
      <c r="BB213" s="1161" t="s">
        <v>5549</v>
      </c>
      <c r="BC213" s="1161" t="s">
        <v>6106</v>
      </c>
      <c r="BE213" s="1633"/>
      <c r="BF213" s="587" t="s">
        <v>6107</v>
      </c>
      <c r="BG213" s="1656"/>
    </row>
    <row r="214" spans="2:59" ht="127.5">
      <c r="B214" s="1545"/>
      <c r="C214" s="1522"/>
      <c r="D214" s="1578"/>
      <c r="E214" s="1579"/>
      <c r="F214" s="1579"/>
      <c r="G214" s="1579"/>
      <c r="H214" s="1579"/>
      <c r="I214" s="1579"/>
      <c r="J214" s="397" t="s">
        <v>414</v>
      </c>
      <c r="L214" s="1580"/>
      <c r="M214" s="1170"/>
      <c r="N214" s="1576"/>
      <c r="O214" s="1576"/>
      <c r="P214" s="398" t="s">
        <v>6108</v>
      </c>
      <c r="Q214" s="346" t="s">
        <v>5992</v>
      </c>
      <c r="R214" s="397">
        <v>0.25</v>
      </c>
      <c r="S214" s="311">
        <v>44197</v>
      </c>
      <c r="T214" s="311">
        <v>44561</v>
      </c>
      <c r="U214" s="1577"/>
      <c r="V214" s="1577"/>
      <c r="W214" s="1577"/>
      <c r="X214" s="1577"/>
      <c r="Z214" s="429">
        <v>0.25</v>
      </c>
      <c r="AA214" s="399" t="s">
        <v>6109</v>
      </c>
      <c r="AB214" s="667">
        <v>0.5</v>
      </c>
      <c r="AC214" s="399" t="s">
        <v>6110</v>
      </c>
      <c r="AD214" s="429">
        <v>0.75</v>
      </c>
      <c r="AE214" s="347" t="s">
        <v>6111</v>
      </c>
      <c r="AF214" s="675">
        <v>1</v>
      </c>
      <c r="AG214" s="573" t="s">
        <v>6112</v>
      </c>
      <c r="AH214" s="1584"/>
      <c r="AI214" s="1554"/>
      <c r="AJ214" s="1554"/>
      <c r="AK214" s="1165"/>
      <c r="AL214" s="1165"/>
      <c r="AM214" s="1574"/>
      <c r="AN214" s="1165"/>
      <c r="AP214" s="1151"/>
      <c r="AQ214" s="1151"/>
      <c r="AR214" s="1151"/>
      <c r="AS214" s="1155"/>
      <c r="AT214" s="1172"/>
      <c r="AU214" s="1151"/>
      <c r="AV214" s="1151"/>
      <c r="AW214" s="1151"/>
      <c r="AX214" s="1155"/>
      <c r="AY214" s="1172"/>
      <c r="AZ214" s="1161"/>
      <c r="BA214" s="1161"/>
      <c r="BB214" s="1161"/>
      <c r="BC214" s="1161"/>
      <c r="BE214" s="1633"/>
      <c r="BF214" s="587" t="s">
        <v>6113</v>
      </c>
      <c r="BG214" s="1656"/>
    </row>
    <row r="215" spans="2:59" ht="127.5">
      <c r="B215" s="1545"/>
      <c r="C215" s="1522"/>
      <c r="D215" s="1578"/>
      <c r="E215" s="1579"/>
      <c r="F215" s="1579"/>
      <c r="G215" s="1579"/>
      <c r="H215" s="1579"/>
      <c r="I215" s="1579"/>
      <c r="J215" s="397" t="s">
        <v>434</v>
      </c>
      <c r="L215" s="1580"/>
      <c r="M215" s="1170"/>
      <c r="N215" s="1576"/>
      <c r="O215" s="1576"/>
      <c r="P215" s="398" t="s">
        <v>6114</v>
      </c>
      <c r="Q215" s="346" t="s">
        <v>3974</v>
      </c>
      <c r="R215" s="397">
        <v>0.2</v>
      </c>
      <c r="S215" s="311">
        <v>44197</v>
      </c>
      <c r="T215" s="311">
        <v>44561</v>
      </c>
      <c r="U215" s="1577"/>
      <c r="V215" s="1577"/>
      <c r="W215" s="1577"/>
      <c r="X215" s="1577"/>
      <c r="Z215" s="429">
        <v>0.25</v>
      </c>
      <c r="AA215" s="399" t="s">
        <v>6115</v>
      </c>
      <c r="AB215" s="667">
        <v>0.5</v>
      </c>
      <c r="AC215" s="399" t="s">
        <v>6116</v>
      </c>
      <c r="AD215" s="429">
        <v>0.75</v>
      </c>
      <c r="AE215" s="347" t="s">
        <v>6117</v>
      </c>
      <c r="AF215" s="675">
        <v>1</v>
      </c>
      <c r="AG215" s="573" t="s">
        <v>6118</v>
      </c>
      <c r="AH215" s="1584"/>
      <c r="AI215" s="1554"/>
      <c r="AJ215" s="1554"/>
      <c r="AK215" s="1165"/>
      <c r="AL215" s="1165"/>
      <c r="AM215" s="1574"/>
      <c r="AN215" s="1165"/>
      <c r="AP215" s="1151"/>
      <c r="AQ215" s="1151"/>
      <c r="AR215" s="1151"/>
      <c r="AS215" s="1155"/>
      <c r="AT215" s="1172"/>
      <c r="AU215" s="1151"/>
      <c r="AV215" s="1151"/>
      <c r="AW215" s="1151"/>
      <c r="AX215" s="1155"/>
      <c r="AY215" s="1172"/>
      <c r="AZ215" s="1161"/>
      <c r="BA215" s="1161"/>
      <c r="BB215" s="1161"/>
      <c r="BC215" s="1161"/>
      <c r="BE215" s="1633"/>
      <c r="BF215" s="587" t="s">
        <v>6119</v>
      </c>
      <c r="BG215" s="1656"/>
    </row>
    <row r="216" spans="2:59" ht="127.5">
      <c r="B216" s="1545"/>
      <c r="C216" s="1518"/>
      <c r="D216" s="1578"/>
      <c r="E216" s="1579"/>
      <c r="F216" s="1579"/>
      <c r="G216" s="1579"/>
      <c r="H216" s="1579"/>
      <c r="I216" s="1579"/>
      <c r="J216" s="397" t="s">
        <v>139</v>
      </c>
      <c r="L216" s="1580"/>
      <c r="M216" s="1170"/>
      <c r="N216" s="1576"/>
      <c r="O216" s="1576"/>
      <c r="P216" s="398" t="s">
        <v>6120</v>
      </c>
      <c r="Q216" s="346" t="s">
        <v>5559</v>
      </c>
      <c r="R216" s="397">
        <v>0.2</v>
      </c>
      <c r="S216" s="311">
        <v>44197</v>
      </c>
      <c r="T216" s="311">
        <v>44561</v>
      </c>
      <c r="U216" s="1577"/>
      <c r="V216" s="1577"/>
      <c r="W216" s="1577"/>
      <c r="X216" s="1577"/>
      <c r="Z216" s="429">
        <v>0.25</v>
      </c>
      <c r="AA216" s="399" t="s">
        <v>6121</v>
      </c>
      <c r="AB216" s="667">
        <v>0.5</v>
      </c>
      <c r="AC216" s="399" t="s">
        <v>6122</v>
      </c>
      <c r="AD216" s="429">
        <v>0.75</v>
      </c>
      <c r="AE216" s="347" t="s">
        <v>6123</v>
      </c>
      <c r="AF216" s="675">
        <v>1</v>
      </c>
      <c r="AG216" s="573" t="s">
        <v>6118</v>
      </c>
      <c r="AH216" s="1584"/>
      <c r="AI216" s="1554"/>
      <c r="AJ216" s="1554"/>
      <c r="AK216" s="1165"/>
      <c r="AL216" s="1165"/>
      <c r="AM216" s="1574"/>
      <c r="AN216" s="1165"/>
      <c r="AP216" s="1151"/>
      <c r="AQ216" s="1151"/>
      <c r="AR216" s="1151"/>
      <c r="AS216" s="1156"/>
      <c r="AT216" s="1172"/>
      <c r="AU216" s="1151"/>
      <c r="AV216" s="1151"/>
      <c r="AW216" s="1151"/>
      <c r="AX216" s="1156"/>
      <c r="AY216" s="1172"/>
      <c r="AZ216" s="1161"/>
      <c r="BA216" s="1161"/>
      <c r="BB216" s="1161"/>
      <c r="BC216" s="1161"/>
      <c r="BE216" s="1634"/>
      <c r="BF216" s="587" t="s">
        <v>6119</v>
      </c>
      <c r="BG216" s="1657"/>
    </row>
    <row r="217" spans="2:59" ht="178.5">
      <c r="B217" s="1545"/>
      <c r="C217" s="1323" t="s">
        <v>3929</v>
      </c>
      <c r="D217" s="1548" t="s">
        <v>6124</v>
      </c>
      <c r="E217" s="1550" t="s">
        <v>137</v>
      </c>
      <c r="F217" s="1550" t="s">
        <v>6125</v>
      </c>
      <c r="G217" s="1550" t="s">
        <v>61</v>
      </c>
      <c r="H217" s="1550" t="s">
        <v>61</v>
      </c>
      <c r="I217" s="1550" t="s">
        <v>167</v>
      </c>
      <c r="J217" s="393" t="s">
        <v>3159</v>
      </c>
      <c r="L217" s="1552" t="s">
        <v>6126</v>
      </c>
      <c r="M217" s="1162" t="s">
        <v>4867</v>
      </c>
      <c r="N217" s="1572">
        <f>MIN(S217:S222)</f>
        <v>44197</v>
      </c>
      <c r="O217" s="1572">
        <f>MAX(T217:T222)</f>
        <v>44561</v>
      </c>
      <c r="P217" s="394" t="s">
        <v>6127</v>
      </c>
      <c r="Q217" s="344" t="s">
        <v>5518</v>
      </c>
      <c r="R217" s="393">
        <v>0.05</v>
      </c>
      <c r="S217" s="325">
        <v>44197</v>
      </c>
      <c r="T217" s="325">
        <v>44561</v>
      </c>
      <c r="U217" s="1559">
        <v>0.25</v>
      </c>
      <c r="V217" s="1559">
        <v>0.5</v>
      </c>
      <c r="W217" s="1559">
        <v>0.75</v>
      </c>
      <c r="X217" s="1559">
        <v>1</v>
      </c>
      <c r="Z217" s="429">
        <v>0.25</v>
      </c>
      <c r="AA217" s="395" t="s">
        <v>6128</v>
      </c>
      <c r="AB217" s="667">
        <v>0.5</v>
      </c>
      <c r="AC217" s="395" t="s">
        <v>6129</v>
      </c>
      <c r="AD217" s="429">
        <v>0.75</v>
      </c>
      <c r="AE217" s="345" t="s">
        <v>6130</v>
      </c>
      <c r="AF217" s="675">
        <v>1</v>
      </c>
      <c r="AG217" s="575" t="s">
        <v>6131</v>
      </c>
      <c r="AH217" s="1584">
        <f>SUMPRODUCT(AF217:AF222,R217:R222)</f>
        <v>1</v>
      </c>
      <c r="AI217" s="1561" t="s">
        <v>6132</v>
      </c>
      <c r="AJ217" s="1561" t="s">
        <v>6133</v>
      </c>
      <c r="AK217" s="1182" t="s">
        <v>6134</v>
      </c>
      <c r="AL217" s="1182" t="s">
        <v>6135</v>
      </c>
      <c r="AM217" s="1567" t="str">
        <f>IF(AH217&lt;1%,"Sin iniciar",IF(AH217=100%,"Terminado","En gestión"))</f>
        <v>Terminado</v>
      </c>
      <c r="AN217" s="1182" t="s">
        <v>4523</v>
      </c>
      <c r="AP217" s="1152">
        <v>38028426</v>
      </c>
      <c r="AQ217" s="1152"/>
      <c r="AR217" s="1152">
        <v>38028426</v>
      </c>
      <c r="AS217" s="1148">
        <f>AR217/AP217</f>
        <v>1</v>
      </c>
      <c r="AT217" s="1172"/>
      <c r="AU217" s="1152">
        <f>23400000+6100401143</f>
        <v>6123801143</v>
      </c>
      <c r="AV217" s="1152"/>
      <c r="AW217" s="1152">
        <f>23400000+6100401143</f>
        <v>6123801143</v>
      </c>
      <c r="AX217" s="1148">
        <f>AW217/AU217</f>
        <v>1</v>
      </c>
      <c r="AY217" s="1172"/>
      <c r="AZ217" s="1153" t="s">
        <v>3945</v>
      </c>
      <c r="BA217" s="1153" t="s">
        <v>6136</v>
      </c>
      <c r="BB217" s="1153" t="s">
        <v>5821</v>
      </c>
      <c r="BC217" s="1153" t="s">
        <v>6137</v>
      </c>
      <c r="BE217" s="1632" t="s">
        <v>431</v>
      </c>
      <c r="BF217" s="587" t="s">
        <v>6138</v>
      </c>
      <c r="BG217" s="1655" t="s">
        <v>6139</v>
      </c>
    </row>
    <row r="218" spans="2:59" ht="131.25">
      <c r="B218" s="1545"/>
      <c r="C218" s="1533"/>
      <c r="D218" s="1548"/>
      <c r="E218" s="1550"/>
      <c r="F218" s="1550"/>
      <c r="G218" s="1550"/>
      <c r="H218" s="1550"/>
      <c r="I218" s="1550"/>
      <c r="J218" s="393" t="s">
        <v>2279</v>
      </c>
      <c r="L218" s="1552"/>
      <c r="M218" s="1162"/>
      <c r="N218" s="1573"/>
      <c r="O218" s="1573"/>
      <c r="P218" s="394" t="s">
        <v>6140</v>
      </c>
      <c r="Q218" s="344" t="s">
        <v>5896</v>
      </c>
      <c r="R218" s="393">
        <v>0.2</v>
      </c>
      <c r="S218" s="325">
        <v>44197</v>
      </c>
      <c r="T218" s="325">
        <v>44561</v>
      </c>
      <c r="U218" s="1559"/>
      <c r="V218" s="1559"/>
      <c r="W218" s="1559"/>
      <c r="X218" s="1559"/>
      <c r="Z218" s="429">
        <v>0.25</v>
      </c>
      <c r="AA218" s="395" t="s">
        <v>6141</v>
      </c>
      <c r="AB218" s="667">
        <v>0.75</v>
      </c>
      <c r="AC218" s="395" t="s">
        <v>6142</v>
      </c>
      <c r="AD218" s="429">
        <v>0.9</v>
      </c>
      <c r="AE218" s="345" t="s">
        <v>6143</v>
      </c>
      <c r="AF218" s="675">
        <v>1</v>
      </c>
      <c r="AG218" s="575" t="s">
        <v>6143</v>
      </c>
      <c r="AH218" s="1614"/>
      <c r="AI218" s="1561"/>
      <c r="AJ218" s="1561"/>
      <c r="AK218" s="1182"/>
      <c r="AL218" s="1182"/>
      <c r="AM218" s="1567"/>
      <c r="AN218" s="1182"/>
      <c r="AP218" s="1152"/>
      <c r="AQ218" s="1152"/>
      <c r="AR218" s="1152"/>
      <c r="AS218" s="1149"/>
      <c r="AT218" s="1172"/>
      <c r="AU218" s="1152"/>
      <c r="AV218" s="1152"/>
      <c r="AW218" s="1152"/>
      <c r="AX218" s="1149"/>
      <c r="AY218" s="1172"/>
      <c r="AZ218" s="1153"/>
      <c r="BA218" s="1153"/>
      <c r="BB218" s="1153"/>
      <c r="BC218" s="1153"/>
      <c r="BE218" s="1633"/>
      <c r="BF218" s="587" t="s">
        <v>6144</v>
      </c>
      <c r="BG218" s="1656"/>
    </row>
    <row r="219" spans="2:59" ht="157.5">
      <c r="B219" s="1545"/>
      <c r="C219" s="1533"/>
      <c r="D219" s="1548"/>
      <c r="E219" s="1550"/>
      <c r="F219" s="1550"/>
      <c r="G219" s="1550"/>
      <c r="H219" s="1550"/>
      <c r="I219" s="1550"/>
      <c r="J219" s="393" t="s">
        <v>342</v>
      </c>
      <c r="L219" s="1552"/>
      <c r="M219" s="1162"/>
      <c r="N219" s="1573"/>
      <c r="O219" s="1573"/>
      <c r="P219" s="394" t="s">
        <v>6145</v>
      </c>
      <c r="Q219" s="344" t="s">
        <v>5744</v>
      </c>
      <c r="R219" s="393">
        <v>0.2</v>
      </c>
      <c r="S219" s="325">
        <v>44197</v>
      </c>
      <c r="T219" s="325">
        <v>44561</v>
      </c>
      <c r="U219" s="1559"/>
      <c r="V219" s="1559"/>
      <c r="W219" s="1559"/>
      <c r="X219" s="1559"/>
      <c r="Z219" s="429">
        <v>0.25</v>
      </c>
      <c r="AA219" s="395" t="s">
        <v>6146</v>
      </c>
      <c r="AB219" s="667">
        <v>0.75</v>
      </c>
      <c r="AC219" s="395" t="s">
        <v>6147</v>
      </c>
      <c r="AD219" s="429">
        <v>1</v>
      </c>
      <c r="AE219" s="345" t="s">
        <v>6148</v>
      </c>
      <c r="AF219" s="675">
        <v>1</v>
      </c>
      <c r="AG219" s="575" t="s">
        <v>6149</v>
      </c>
      <c r="AH219" s="1614"/>
      <c r="AI219" s="1561"/>
      <c r="AJ219" s="1561"/>
      <c r="AK219" s="1182"/>
      <c r="AL219" s="1182"/>
      <c r="AM219" s="1567"/>
      <c r="AN219" s="1182"/>
      <c r="AP219" s="1152"/>
      <c r="AQ219" s="1152"/>
      <c r="AR219" s="1152"/>
      <c r="AS219" s="1149"/>
      <c r="AT219" s="1172"/>
      <c r="AU219" s="1152"/>
      <c r="AV219" s="1152"/>
      <c r="AW219" s="1152"/>
      <c r="AX219" s="1149"/>
      <c r="AY219" s="1172"/>
      <c r="AZ219" s="1153"/>
      <c r="BA219" s="1153"/>
      <c r="BB219" s="1153"/>
      <c r="BC219" s="1153"/>
      <c r="BE219" s="1633"/>
      <c r="BF219" s="587" t="s">
        <v>6150</v>
      </c>
      <c r="BG219" s="1656"/>
    </row>
    <row r="220" spans="2:59" ht="178.5">
      <c r="B220" s="1545"/>
      <c r="C220" s="1533"/>
      <c r="D220" s="1548"/>
      <c r="E220" s="1550"/>
      <c r="F220" s="1550"/>
      <c r="G220" s="1550"/>
      <c r="H220" s="1550"/>
      <c r="I220" s="1550"/>
      <c r="J220" s="393" t="s">
        <v>414</v>
      </c>
      <c r="L220" s="1552"/>
      <c r="M220" s="1162"/>
      <c r="N220" s="1573"/>
      <c r="O220" s="1573"/>
      <c r="P220" s="394" t="s">
        <v>6151</v>
      </c>
      <c r="Q220" s="344" t="s">
        <v>6152</v>
      </c>
      <c r="R220" s="393">
        <v>0.15</v>
      </c>
      <c r="S220" s="325">
        <v>44197</v>
      </c>
      <c r="T220" s="325">
        <v>44561</v>
      </c>
      <c r="U220" s="1559"/>
      <c r="V220" s="1559"/>
      <c r="W220" s="1559"/>
      <c r="X220" s="1559"/>
      <c r="Z220" s="429">
        <v>0.25</v>
      </c>
      <c r="AA220" s="395" t="s">
        <v>6153</v>
      </c>
      <c r="AB220" s="667">
        <v>0.5</v>
      </c>
      <c r="AC220" s="395" t="s">
        <v>6154</v>
      </c>
      <c r="AD220" s="429">
        <v>0.75</v>
      </c>
      <c r="AE220" s="345" t="s">
        <v>6155</v>
      </c>
      <c r="AF220" s="675">
        <v>1</v>
      </c>
      <c r="AG220" s="575" t="s">
        <v>6156</v>
      </c>
      <c r="AH220" s="1614"/>
      <c r="AI220" s="1561"/>
      <c r="AJ220" s="1561"/>
      <c r="AK220" s="1182"/>
      <c r="AL220" s="1182"/>
      <c r="AM220" s="1567"/>
      <c r="AN220" s="1182"/>
      <c r="AP220" s="1152"/>
      <c r="AQ220" s="1152"/>
      <c r="AR220" s="1152"/>
      <c r="AS220" s="1149"/>
      <c r="AT220" s="1172"/>
      <c r="AU220" s="1152"/>
      <c r="AV220" s="1152"/>
      <c r="AW220" s="1152"/>
      <c r="AX220" s="1149"/>
      <c r="AY220" s="1172"/>
      <c r="AZ220" s="1153" t="s">
        <v>5547</v>
      </c>
      <c r="BA220" s="1153" t="s">
        <v>5548</v>
      </c>
      <c r="BB220" s="1153" t="s">
        <v>5549</v>
      </c>
      <c r="BC220" s="1153" t="s">
        <v>6157</v>
      </c>
      <c r="BE220" s="1633"/>
      <c r="BF220" s="587" t="s">
        <v>6158</v>
      </c>
      <c r="BG220" s="1656"/>
    </row>
    <row r="221" spans="2:59" ht="127.5">
      <c r="B221" s="1545"/>
      <c r="C221" s="1533"/>
      <c r="D221" s="1548"/>
      <c r="E221" s="1550"/>
      <c r="F221" s="1550"/>
      <c r="G221" s="1550"/>
      <c r="H221" s="1550"/>
      <c r="I221" s="1550"/>
      <c r="J221" s="393" t="s">
        <v>434</v>
      </c>
      <c r="L221" s="1552"/>
      <c r="M221" s="1162"/>
      <c r="N221" s="1573"/>
      <c r="O221" s="1573"/>
      <c r="P221" s="394" t="s">
        <v>6159</v>
      </c>
      <c r="Q221" s="344" t="s">
        <v>6160</v>
      </c>
      <c r="R221" s="393">
        <v>0.2</v>
      </c>
      <c r="S221" s="325">
        <v>44197</v>
      </c>
      <c r="T221" s="325">
        <v>44561</v>
      </c>
      <c r="U221" s="1559"/>
      <c r="V221" s="1559"/>
      <c r="W221" s="1559"/>
      <c r="X221" s="1559"/>
      <c r="Z221" s="429">
        <v>0.25</v>
      </c>
      <c r="AA221" s="395" t="s">
        <v>6161</v>
      </c>
      <c r="AB221" s="667">
        <v>0.5</v>
      </c>
      <c r="AC221" s="395" t="s">
        <v>6162</v>
      </c>
      <c r="AD221" s="429">
        <v>0.75</v>
      </c>
      <c r="AE221" s="345" t="s">
        <v>6163</v>
      </c>
      <c r="AF221" s="675">
        <v>1</v>
      </c>
      <c r="AG221" s="575" t="s">
        <v>6164</v>
      </c>
      <c r="AH221" s="1614"/>
      <c r="AI221" s="1561"/>
      <c r="AJ221" s="1561"/>
      <c r="AK221" s="1182"/>
      <c r="AL221" s="1182"/>
      <c r="AM221" s="1567"/>
      <c r="AN221" s="1182"/>
      <c r="AP221" s="1152"/>
      <c r="AQ221" s="1152"/>
      <c r="AR221" s="1152"/>
      <c r="AS221" s="1149"/>
      <c r="AT221" s="1172"/>
      <c r="AU221" s="1152"/>
      <c r="AV221" s="1152"/>
      <c r="AW221" s="1152"/>
      <c r="AX221" s="1149"/>
      <c r="AY221" s="1172"/>
      <c r="AZ221" s="1153"/>
      <c r="BA221" s="1153"/>
      <c r="BB221" s="1153"/>
      <c r="BC221" s="1153"/>
      <c r="BE221" s="1633"/>
      <c r="BF221" s="587" t="s">
        <v>6165</v>
      </c>
      <c r="BG221" s="1656"/>
    </row>
    <row r="222" spans="2:59" s="253" customFormat="1" ht="153">
      <c r="B222" s="1546"/>
      <c r="C222" s="1331"/>
      <c r="D222" s="1611"/>
      <c r="E222" s="1612"/>
      <c r="F222" s="1612"/>
      <c r="G222" s="1612"/>
      <c r="H222" s="1612"/>
      <c r="I222" s="1612"/>
      <c r="J222" s="404" t="s">
        <v>139</v>
      </c>
      <c r="K222" s="348"/>
      <c r="L222" s="1618"/>
      <c r="M222" s="1619"/>
      <c r="N222" s="1620"/>
      <c r="O222" s="1620"/>
      <c r="P222" s="405" t="s">
        <v>6166</v>
      </c>
      <c r="Q222" s="406" t="s">
        <v>6167</v>
      </c>
      <c r="R222" s="404">
        <v>0.2</v>
      </c>
      <c r="S222" s="333">
        <v>44197</v>
      </c>
      <c r="T222" s="333">
        <v>44561</v>
      </c>
      <c r="U222" s="1613"/>
      <c r="V222" s="1613"/>
      <c r="W222" s="1613"/>
      <c r="X222" s="1613"/>
      <c r="Z222" s="432">
        <v>0.25</v>
      </c>
      <c r="AA222" s="407" t="s">
        <v>6168</v>
      </c>
      <c r="AB222" s="668">
        <v>0.5</v>
      </c>
      <c r="AC222" s="407" t="s">
        <v>6169</v>
      </c>
      <c r="AD222" s="432">
        <v>0.75</v>
      </c>
      <c r="AE222" s="408" t="s">
        <v>6170</v>
      </c>
      <c r="AF222" s="676">
        <v>1</v>
      </c>
      <c r="AG222" s="577" t="s">
        <v>6171</v>
      </c>
      <c r="AH222" s="1614"/>
      <c r="AI222" s="1615"/>
      <c r="AJ222" s="1615"/>
      <c r="AK222" s="1235"/>
      <c r="AL222" s="1235"/>
      <c r="AM222" s="1625"/>
      <c r="AN222" s="1235"/>
      <c r="AP222" s="1152"/>
      <c r="AQ222" s="1152"/>
      <c r="AR222" s="1152"/>
      <c r="AS222" s="1150"/>
      <c r="AT222" s="1173"/>
      <c r="AU222" s="1152"/>
      <c r="AV222" s="1152"/>
      <c r="AW222" s="1152"/>
      <c r="AX222" s="1150"/>
      <c r="AY222" s="1173"/>
      <c r="AZ222" s="1153"/>
      <c r="BA222" s="1153"/>
      <c r="BB222" s="1153"/>
      <c r="BC222" s="1153"/>
      <c r="BE222" s="1634"/>
      <c r="BF222" s="587" t="s">
        <v>6172</v>
      </c>
      <c r="BG222" s="1657"/>
    </row>
    <row r="223" spans="2:59" ht="43.5">
      <c r="C223" s="422"/>
      <c r="D223" s="422"/>
      <c r="J223" s="410"/>
      <c r="L223" s="230"/>
      <c r="P223" s="649"/>
      <c r="Q223" s="466"/>
      <c r="AA223" s="460"/>
      <c r="AC223" s="460"/>
      <c r="AF223" s="427"/>
      <c r="AH223" s="230"/>
      <c r="AL223" s="581"/>
      <c r="BE223" s="642"/>
      <c r="BF223" s="588"/>
      <c r="BG223" s="639"/>
    </row>
    <row r="224" spans="2:59" ht="43.5">
      <c r="C224" s="422"/>
      <c r="D224" s="422"/>
      <c r="L224" s="230"/>
      <c r="Q224" s="466"/>
      <c r="AA224" s="460"/>
      <c r="AC224" s="460"/>
      <c r="AF224" s="427"/>
      <c r="AH224" s="230"/>
      <c r="AL224" s="581"/>
      <c r="BE224" s="642"/>
      <c r="BF224" s="588"/>
      <c r="BG224" s="639"/>
    </row>
    <row r="225" spans="12:59" ht="43.5">
      <c r="L225" s="230"/>
      <c r="Q225" s="466"/>
      <c r="AA225" s="460"/>
      <c r="AC225" s="460"/>
      <c r="AF225" s="427"/>
      <c r="AH225" s="230"/>
      <c r="AL225" s="581"/>
      <c r="BE225" s="642"/>
      <c r="BF225" s="588"/>
      <c r="BG225" s="639"/>
    </row>
    <row r="226" spans="12:59" ht="43.5">
      <c r="L226" s="230"/>
      <c r="Q226" s="466"/>
      <c r="AA226" s="460"/>
      <c r="AC226" s="460"/>
      <c r="AF226" s="427"/>
      <c r="AH226" s="230"/>
      <c r="AL226" s="581"/>
      <c r="BE226" s="642"/>
      <c r="BF226" s="588"/>
      <c r="BG226" s="639"/>
    </row>
    <row r="227" spans="12:59" ht="43.5">
      <c r="L227" s="230"/>
      <c r="Q227" s="466"/>
      <c r="AA227" s="460"/>
      <c r="AC227" s="460"/>
      <c r="AF227" s="427"/>
      <c r="AH227" s="230"/>
      <c r="AL227" s="581"/>
      <c r="BE227" s="642"/>
      <c r="BF227" s="588"/>
      <c r="BG227" s="639"/>
    </row>
    <row r="228" spans="12:59" ht="43.5">
      <c r="L228" s="230"/>
      <c r="Q228" s="466"/>
      <c r="AA228" s="460"/>
      <c r="AC228" s="460"/>
      <c r="AF228" s="427"/>
      <c r="AH228" s="230"/>
      <c r="AL228" s="581"/>
      <c r="BE228" s="642"/>
      <c r="BF228" s="588"/>
      <c r="BG228" s="639"/>
    </row>
    <row r="229" spans="12:59" ht="43.5">
      <c r="L229" s="230"/>
      <c r="Q229" s="466"/>
      <c r="AA229" s="460"/>
      <c r="AC229" s="460"/>
      <c r="AF229" s="427"/>
      <c r="AH229" s="230"/>
      <c r="AL229" s="581"/>
      <c r="BE229" s="642"/>
      <c r="BF229" s="588"/>
      <c r="BG229" s="639"/>
    </row>
    <row r="230" spans="12:59" ht="43.5">
      <c r="Q230" s="466"/>
      <c r="AA230" s="460"/>
      <c r="AC230" s="460"/>
      <c r="AF230" s="427"/>
      <c r="AH230" s="230"/>
      <c r="AL230" s="581"/>
      <c r="BE230" s="642"/>
      <c r="BF230" s="588"/>
      <c r="BG230" s="639"/>
    </row>
    <row r="231" spans="12:59" ht="43.5">
      <c r="Q231" s="466"/>
      <c r="AA231" s="460"/>
      <c r="AC231" s="460"/>
      <c r="AF231" s="427"/>
      <c r="AH231" s="230"/>
      <c r="AL231" s="581"/>
      <c r="BE231" s="642"/>
      <c r="BF231" s="588"/>
      <c r="BG231" s="639"/>
    </row>
    <row r="232" spans="12:59" ht="43.5">
      <c r="Q232" s="466"/>
      <c r="AA232" s="460"/>
      <c r="AC232" s="460"/>
      <c r="AF232" s="427"/>
      <c r="AH232" s="230"/>
      <c r="AL232" s="581"/>
      <c r="BE232" s="642"/>
      <c r="BF232" s="588"/>
      <c r="BG232" s="639"/>
    </row>
    <row r="233" spans="12:59" ht="43.5">
      <c r="Q233" s="466"/>
      <c r="AA233" s="460"/>
      <c r="AC233" s="460"/>
      <c r="AF233" s="427"/>
      <c r="AH233" s="230"/>
      <c r="AL233" s="581"/>
      <c r="BE233" s="643"/>
      <c r="BF233" s="638"/>
      <c r="BG233" s="640"/>
    </row>
    <row r="234" spans="12:59" ht="43.5">
      <c r="Q234" s="466"/>
      <c r="AA234" s="460"/>
      <c r="AC234" s="460"/>
      <c r="AF234" s="427"/>
      <c r="AH234" s="230"/>
      <c r="AL234" s="581"/>
      <c r="BE234" s="643"/>
      <c r="BF234" s="638"/>
      <c r="BG234" s="640"/>
    </row>
    <row r="235" spans="12:59" ht="43.5">
      <c r="Q235" s="466"/>
      <c r="AA235" s="460"/>
      <c r="AC235" s="460"/>
      <c r="AF235" s="427"/>
      <c r="AH235" s="230"/>
      <c r="AL235" s="581"/>
      <c r="BE235" s="643"/>
      <c r="BF235" s="638"/>
      <c r="BG235" s="640"/>
    </row>
    <row r="236" spans="12:59" ht="43.5">
      <c r="Q236" s="466"/>
      <c r="AA236" s="460"/>
      <c r="AC236" s="460"/>
      <c r="AF236" s="427"/>
      <c r="AH236" s="230"/>
      <c r="AL236" s="581"/>
      <c r="BE236" s="643"/>
      <c r="BF236" s="638"/>
      <c r="BG236" s="640"/>
    </row>
    <row r="237" spans="12:59" ht="399.95" customHeight="1">
      <c r="Q237" s="466"/>
      <c r="AA237" s="460"/>
      <c r="AC237" s="460"/>
      <c r="AF237" s="427"/>
      <c r="AH237" s="230"/>
      <c r="AL237" s="581"/>
      <c r="BE237" s="643"/>
      <c r="BF237" s="638"/>
      <c r="BG237" s="640"/>
    </row>
    <row r="238" spans="12:59" ht="399.95" customHeight="1">
      <c r="Q238" s="466"/>
      <c r="AA238" s="460"/>
      <c r="AC238" s="460"/>
      <c r="AF238" s="427"/>
      <c r="AH238" s="230"/>
      <c r="AL238" s="581"/>
      <c r="BE238" s="643"/>
      <c r="BF238" s="638"/>
      <c r="BG238" s="640"/>
    </row>
    <row r="239" spans="12:59" ht="399.95" customHeight="1">
      <c r="Q239" s="466"/>
      <c r="AA239" s="460"/>
      <c r="AC239" s="460"/>
      <c r="AF239" s="427"/>
      <c r="AH239" s="230"/>
      <c r="AL239" s="581"/>
      <c r="BE239" s="643"/>
      <c r="BF239" s="638"/>
      <c r="BG239" s="640"/>
    </row>
    <row r="240" spans="12:59" ht="399.95" customHeight="1">
      <c r="Q240" s="466"/>
      <c r="AA240" s="460"/>
      <c r="AF240" s="427"/>
      <c r="AH240" s="230"/>
      <c r="AL240" s="581"/>
      <c r="BE240" s="643"/>
      <c r="BF240" s="638"/>
      <c r="BG240" s="640"/>
    </row>
    <row r="241" spans="17:59" ht="399.95" customHeight="1">
      <c r="Q241" s="466"/>
      <c r="AA241" s="460"/>
      <c r="AH241" s="230"/>
      <c r="AL241" s="581"/>
      <c r="BE241" s="643"/>
      <c r="BF241" s="638"/>
      <c r="BG241" s="640"/>
    </row>
    <row r="242" spans="17:59" ht="399.95" customHeight="1">
      <c r="Q242" s="466"/>
      <c r="AA242" s="460"/>
      <c r="AH242" s="230"/>
      <c r="AL242" s="581"/>
      <c r="BE242" s="643"/>
      <c r="BF242" s="638"/>
      <c r="BG242" s="640"/>
    </row>
    <row r="243" spans="17:59" ht="399.95" customHeight="1">
      <c r="Q243" s="466"/>
      <c r="AA243" s="460"/>
      <c r="AH243" s="230"/>
      <c r="AL243" s="581"/>
    </row>
    <row r="244" spans="17:59" ht="399.95" customHeight="1">
      <c r="Q244" s="466"/>
      <c r="AA244" s="460"/>
      <c r="AH244" s="230"/>
      <c r="AL244" s="581"/>
    </row>
    <row r="245" spans="17:59" ht="399.95" customHeight="1">
      <c r="Q245" s="466"/>
      <c r="AH245" s="230"/>
      <c r="AL245" s="581"/>
    </row>
    <row r="246" spans="17:59" ht="399.95" customHeight="1">
      <c r="Q246" s="466"/>
      <c r="AH246" s="230"/>
      <c r="AL246" s="581"/>
    </row>
    <row r="247" spans="17:59" ht="399.95" customHeight="1">
      <c r="Q247" s="466"/>
      <c r="AH247" s="230"/>
      <c r="AL247" s="581"/>
    </row>
    <row r="248" spans="17:59" ht="399.95" customHeight="1">
      <c r="Q248" s="466"/>
      <c r="AH248" s="230"/>
      <c r="AL248" s="581"/>
    </row>
    <row r="249" spans="17:59" ht="399.95" customHeight="1">
      <c r="Q249" s="466"/>
      <c r="AH249" s="230"/>
      <c r="AL249" s="581"/>
    </row>
    <row r="250" spans="17:59" ht="399.95" customHeight="1">
      <c r="Q250" s="466"/>
      <c r="AH250" s="230"/>
      <c r="AL250" s="581"/>
    </row>
    <row r="251" spans="17:59" ht="399.95" customHeight="1">
      <c r="AH251" s="230"/>
      <c r="AL251" s="581"/>
    </row>
    <row r="252" spans="17:59" ht="399.95" customHeight="1">
      <c r="AH252" s="230"/>
      <c r="AL252" s="581"/>
    </row>
    <row r="253" spans="17:59" ht="399.95" customHeight="1">
      <c r="AH253" s="230"/>
      <c r="AL253" s="581"/>
    </row>
    <row r="254" spans="17:59" ht="399.95" customHeight="1">
      <c r="AH254" s="230"/>
      <c r="AL254" s="581"/>
    </row>
    <row r="255" spans="17:59" ht="399.95" customHeight="1">
      <c r="AH255" s="230"/>
      <c r="AL255" s="581"/>
    </row>
    <row r="256" spans="17:59" ht="399.95" customHeight="1">
      <c r="AH256" s="230"/>
      <c r="AL256" s="581"/>
    </row>
    <row r="257" spans="34:38" ht="399.95" customHeight="1">
      <c r="AH257" s="230"/>
      <c r="AL257" s="581"/>
    </row>
    <row r="258" spans="34:38" ht="399.95" customHeight="1">
      <c r="AH258" s="230"/>
      <c r="AL258" s="581"/>
    </row>
    <row r="259" spans="34:38" ht="399.95" customHeight="1">
      <c r="AH259" s="230"/>
      <c r="AL259" s="581"/>
    </row>
    <row r="260" spans="34:38" ht="399.95" customHeight="1">
      <c r="AH260" s="230"/>
      <c r="AL260" s="581"/>
    </row>
    <row r="261" spans="34:38" ht="399.95" customHeight="1">
      <c r="AH261" s="230"/>
      <c r="AL261" s="581"/>
    </row>
    <row r="262" spans="34:38" ht="399.95" customHeight="1">
      <c r="AH262" s="230"/>
      <c r="AL262" s="581"/>
    </row>
    <row r="263" spans="34:38" ht="399.95" customHeight="1">
      <c r="AH263" s="230"/>
      <c r="AL263" s="581"/>
    </row>
    <row r="264" spans="34:38" ht="399.95" customHeight="1">
      <c r="AH264" s="230"/>
      <c r="AL264" s="581"/>
    </row>
    <row r="265" spans="34:38" ht="399.95" customHeight="1">
      <c r="AH265" s="230"/>
      <c r="AL265" s="581"/>
    </row>
    <row r="266" spans="34:38" ht="399.95" customHeight="1">
      <c r="AH266" s="230"/>
      <c r="AL266" s="581"/>
    </row>
    <row r="267" spans="34:38" ht="399.95" customHeight="1">
      <c r="AH267" s="230"/>
      <c r="AL267" s="581"/>
    </row>
    <row r="268" spans="34:38" ht="399.95" customHeight="1">
      <c r="AH268" s="230"/>
      <c r="AL268" s="581"/>
    </row>
    <row r="269" spans="34:38" ht="399.95" customHeight="1">
      <c r="AH269" s="230"/>
      <c r="AL269" s="581"/>
    </row>
    <row r="270" spans="34:38" ht="399.95" customHeight="1">
      <c r="AH270" s="230"/>
      <c r="AL270" s="581"/>
    </row>
    <row r="271" spans="34:38" ht="399.95" customHeight="1">
      <c r="AH271" s="230"/>
      <c r="AL271" s="581"/>
    </row>
    <row r="272" spans="34:38" ht="399.95" customHeight="1">
      <c r="AH272" s="230"/>
      <c r="AL272" s="581"/>
    </row>
    <row r="273" spans="34:38" ht="399.95" customHeight="1">
      <c r="AH273" s="230"/>
      <c r="AL273" s="581"/>
    </row>
    <row r="274" spans="34:38" ht="399.95" customHeight="1">
      <c r="AH274" s="230"/>
      <c r="AL274" s="581"/>
    </row>
    <row r="275" spans="34:38" ht="399.95" customHeight="1">
      <c r="AH275" s="230"/>
      <c r="AL275" s="581"/>
    </row>
  </sheetData>
  <mergeCells count="2132">
    <mergeCell ref="BG206:BG210"/>
    <mergeCell ref="BG211:BG216"/>
    <mergeCell ref="BG217:BG222"/>
    <mergeCell ref="BG120:BG122"/>
    <mergeCell ref="BG123:BG125"/>
    <mergeCell ref="BG126:BG128"/>
    <mergeCell ref="BG129:BG131"/>
    <mergeCell ref="BG132:BG137"/>
    <mergeCell ref="BG138:BG142"/>
    <mergeCell ref="BG143:BG148"/>
    <mergeCell ref="BG149:BG154"/>
    <mergeCell ref="BG155:BG158"/>
    <mergeCell ref="BG159:BG160"/>
    <mergeCell ref="BG161:BG166"/>
    <mergeCell ref="BG167:BG172"/>
    <mergeCell ref="BG173:BG177"/>
    <mergeCell ref="BG178:BG181"/>
    <mergeCell ref="BG182:BG187"/>
    <mergeCell ref="BG188:BG193"/>
    <mergeCell ref="BG194:BG199"/>
    <mergeCell ref="BG39:BG40"/>
    <mergeCell ref="BG69:BG71"/>
    <mergeCell ref="BG72:BG74"/>
    <mergeCell ref="BG75:BG77"/>
    <mergeCell ref="BG78:BG80"/>
    <mergeCell ref="BG81:BG83"/>
    <mergeCell ref="BG84:BG86"/>
    <mergeCell ref="BG87:BG89"/>
    <mergeCell ref="BG90:BG92"/>
    <mergeCell ref="BG93:BG95"/>
    <mergeCell ref="BG96:BG99"/>
    <mergeCell ref="BE49:BE55"/>
    <mergeCell ref="BE56:BE57"/>
    <mergeCell ref="BE58:BE59"/>
    <mergeCell ref="BE60:BE62"/>
    <mergeCell ref="BE63:BE65"/>
    <mergeCell ref="BG200:BG205"/>
    <mergeCell ref="BG100:BG101"/>
    <mergeCell ref="BG102:BG104"/>
    <mergeCell ref="BG105:BG107"/>
    <mergeCell ref="BG108:BG110"/>
    <mergeCell ref="BG111:BG113"/>
    <mergeCell ref="BG114:BG116"/>
    <mergeCell ref="BG117:BG119"/>
    <mergeCell ref="BE143:BE148"/>
    <mergeCell ref="BE149:BE154"/>
    <mergeCell ref="BE155:BE158"/>
    <mergeCell ref="BE159:BE160"/>
    <mergeCell ref="BE161:BE166"/>
    <mergeCell ref="BE167:BE172"/>
    <mergeCell ref="BE173:BE177"/>
    <mergeCell ref="BE178:BE181"/>
    <mergeCell ref="BE182:BE187"/>
    <mergeCell ref="BE188:BE193"/>
    <mergeCell ref="BC49:BC55"/>
    <mergeCell ref="BE194:BE199"/>
    <mergeCell ref="BE200:BE205"/>
    <mergeCell ref="BE206:BE210"/>
    <mergeCell ref="BE211:BE216"/>
    <mergeCell ref="BE217:BE222"/>
    <mergeCell ref="BG7:BG9"/>
    <mergeCell ref="BG12:BG15"/>
    <mergeCell ref="BG17:BG21"/>
    <mergeCell ref="BG22:BG23"/>
    <mergeCell ref="BG24:BG27"/>
    <mergeCell ref="BG29:BG31"/>
    <mergeCell ref="BG32:BG33"/>
    <mergeCell ref="BG34:BG35"/>
    <mergeCell ref="BG43:BG44"/>
    <mergeCell ref="BG45:BG46"/>
    <mergeCell ref="BG47:BG48"/>
    <mergeCell ref="BG49:BG55"/>
    <mergeCell ref="BG56:BG57"/>
    <mergeCell ref="BG58:BG59"/>
    <mergeCell ref="BG60:BG62"/>
    <mergeCell ref="BG63:BG65"/>
    <mergeCell ref="BG66:BG68"/>
    <mergeCell ref="BE120:BE122"/>
    <mergeCell ref="BE123:BE125"/>
    <mergeCell ref="BE126:BE128"/>
    <mergeCell ref="BE129:BE131"/>
    <mergeCell ref="BE132:BE137"/>
    <mergeCell ref="BE138:BE142"/>
    <mergeCell ref="BE43:BE44"/>
    <mergeCell ref="BE45:BE46"/>
    <mergeCell ref="BE47:BE48"/>
    <mergeCell ref="AZ63:AZ65"/>
    <mergeCell ref="BE66:BE68"/>
    <mergeCell ref="BE69:BE71"/>
    <mergeCell ref="BE72:BE74"/>
    <mergeCell ref="BE75:BE77"/>
    <mergeCell ref="BE78:BE80"/>
    <mergeCell ref="BE81:BE83"/>
    <mergeCell ref="BE84:BE86"/>
    <mergeCell ref="AS39:AS40"/>
    <mergeCell ref="AX12:AX15"/>
    <mergeCell ref="AX39:AX40"/>
    <mergeCell ref="AY17:AY23"/>
    <mergeCell ref="AT24:AT28"/>
    <mergeCell ref="AY24:AY28"/>
    <mergeCell ref="AT29:AT31"/>
    <mergeCell ref="AY29:AY31"/>
    <mergeCell ref="AS43:AS44"/>
    <mergeCell ref="AS45:AS46"/>
    <mergeCell ref="AS47:AS48"/>
    <mergeCell ref="AS49:AS55"/>
    <mergeCell ref="AS56:AS57"/>
    <mergeCell ref="AS58:AS59"/>
    <mergeCell ref="AX45:AX46"/>
    <mergeCell ref="AX43:AX44"/>
    <mergeCell ref="AT37:AT40"/>
    <mergeCell ref="AT41:AT42"/>
    <mergeCell ref="AT43:AT62"/>
    <mergeCell ref="AT63:AT131"/>
    <mergeCell ref="AW49:AW55"/>
    <mergeCell ref="AZ49:AZ55"/>
    <mergeCell ref="BA49:BA55"/>
    <mergeCell ref="BB49:BB55"/>
    <mergeCell ref="BG10:BG11"/>
    <mergeCell ref="BE90:BE92"/>
    <mergeCell ref="BE93:BE95"/>
    <mergeCell ref="BE96:BE99"/>
    <mergeCell ref="BE100:BE101"/>
    <mergeCell ref="BE102:BE104"/>
    <mergeCell ref="BE105:BE107"/>
    <mergeCell ref="BE108:BE110"/>
    <mergeCell ref="BE111:BE113"/>
    <mergeCell ref="BE114:BE116"/>
    <mergeCell ref="BE117:BE119"/>
    <mergeCell ref="AK87:AK89"/>
    <mergeCell ref="AM90:AM92"/>
    <mergeCell ref="AI63:AI65"/>
    <mergeCell ref="AJ63:AJ65"/>
    <mergeCell ref="AX100:AX101"/>
    <mergeCell ref="AX102:AX104"/>
    <mergeCell ref="AX105:AX107"/>
    <mergeCell ref="BE87:BE89"/>
    <mergeCell ref="AJ90:AJ92"/>
    <mergeCell ref="AK90:AK92"/>
    <mergeCell ref="AL81:AL83"/>
    <mergeCell ref="AM81:AM83"/>
    <mergeCell ref="AK84:AK86"/>
    <mergeCell ref="AL84:AL86"/>
    <mergeCell ref="AM84:AM86"/>
    <mergeCell ref="AP63:AP65"/>
    <mergeCell ref="AQ63:AQ65"/>
    <mergeCell ref="AR63:AR65"/>
    <mergeCell ref="AU63:AU65"/>
    <mergeCell ref="AV63:AV65"/>
    <mergeCell ref="AW63:AW65"/>
    <mergeCell ref="AS217:AS222"/>
    <mergeCell ref="AX49:AX55"/>
    <mergeCell ref="AX56:AX57"/>
    <mergeCell ref="AX58:AX59"/>
    <mergeCell ref="AX60:AX62"/>
    <mergeCell ref="AX63:AX65"/>
    <mergeCell ref="AX66:AX68"/>
    <mergeCell ref="AX69:AX71"/>
    <mergeCell ref="AX72:AX74"/>
    <mergeCell ref="AX75:AX77"/>
    <mergeCell ref="AK100:AK101"/>
    <mergeCell ref="AL100:AL101"/>
    <mergeCell ref="AM100:AM101"/>
    <mergeCell ref="BE3:BG3"/>
    <mergeCell ref="BG5:BG6"/>
    <mergeCell ref="BE12:BE15"/>
    <mergeCell ref="AX7:AX9"/>
    <mergeCell ref="AX10:AX11"/>
    <mergeCell ref="AX17:AX21"/>
    <mergeCell ref="AX22:AX23"/>
    <mergeCell ref="AX24:AX27"/>
    <mergeCell ref="AX29:AX31"/>
    <mergeCell ref="AS12:AS15"/>
    <mergeCell ref="AT17:AT23"/>
    <mergeCell ref="AV12:AV15"/>
    <mergeCell ref="AW12:AW15"/>
    <mergeCell ref="AZ12:AZ15"/>
    <mergeCell ref="BA12:BA15"/>
    <mergeCell ref="BB12:BB15"/>
    <mergeCell ref="BC12:BC15"/>
    <mergeCell ref="AK63:AK65"/>
    <mergeCell ref="AL63:AL65"/>
    <mergeCell ref="AM63:AM65"/>
    <mergeCell ref="AI43:AI44"/>
    <mergeCell ref="AJ43:AJ44"/>
    <mergeCell ref="AK43:AK44"/>
    <mergeCell ref="AL43:AL44"/>
    <mergeCell ref="AM43:AM44"/>
    <mergeCell ref="AL217:AL222"/>
    <mergeCell ref="AM217:AM222"/>
    <mergeCell ref="AM200:AM205"/>
    <mergeCell ref="AK167:AK172"/>
    <mergeCell ref="AL167:AL172"/>
    <mergeCell ref="AM167:AM172"/>
    <mergeCell ref="AK149:AK154"/>
    <mergeCell ref="AL149:AL154"/>
    <mergeCell ref="AN108:AN110"/>
    <mergeCell ref="AN111:AN113"/>
    <mergeCell ref="AL173:AL177"/>
    <mergeCell ref="AM173:AM177"/>
    <mergeCell ref="AM78:AM80"/>
    <mergeCell ref="AM149:AM154"/>
    <mergeCell ref="AM132:AM137"/>
    <mergeCell ref="AK111:AK113"/>
    <mergeCell ref="AL111:AL113"/>
    <mergeCell ref="AM111:AM113"/>
    <mergeCell ref="AL87:AL89"/>
    <mergeCell ref="AM87:AM89"/>
    <mergeCell ref="AL90:AL92"/>
    <mergeCell ref="AK217:AK222"/>
    <mergeCell ref="AN132:AN137"/>
    <mergeCell ref="AN167:AN172"/>
    <mergeCell ref="AN173:AN177"/>
    <mergeCell ref="AN178:AN181"/>
    <mergeCell ref="AL200:AL205"/>
    <mergeCell ref="AK188:AK193"/>
    <mergeCell ref="AL188:AL193"/>
    <mergeCell ref="AM188:AM193"/>
    <mergeCell ref="AN188:AN193"/>
    <mergeCell ref="AN194:AN199"/>
    <mergeCell ref="AH182:AH187"/>
    <mergeCell ref="AI182:AI187"/>
    <mergeCell ref="AJ182:AJ187"/>
    <mergeCell ref="AK182:AK187"/>
    <mergeCell ref="AL182:AL187"/>
    <mergeCell ref="AM182:AM187"/>
    <mergeCell ref="AX138:AX142"/>
    <mergeCell ref="AX143:AX148"/>
    <mergeCell ref="AX149:AX154"/>
    <mergeCell ref="AH161:AH166"/>
    <mergeCell ref="AI161:AI166"/>
    <mergeCell ref="AJ161:AJ166"/>
    <mergeCell ref="AK161:AK166"/>
    <mergeCell ref="AL161:AL166"/>
    <mergeCell ref="AM161:AM166"/>
    <mergeCell ref="AL155:AL158"/>
    <mergeCell ref="AM155:AM158"/>
    <mergeCell ref="AN138:AN142"/>
    <mergeCell ref="AN143:AN148"/>
    <mergeCell ref="AN149:AN154"/>
    <mergeCell ref="AN155:AN158"/>
    <mergeCell ref="AN159:AN160"/>
    <mergeCell ref="AN161:AN166"/>
    <mergeCell ref="AN182:AN187"/>
    <mergeCell ref="AU149:AU154"/>
    <mergeCell ref="AP173:AP177"/>
    <mergeCell ref="AQ173:AQ177"/>
    <mergeCell ref="AR173:AR177"/>
    <mergeCell ref="AU173:AU177"/>
    <mergeCell ref="AV173:AV177"/>
    <mergeCell ref="AW173:AW177"/>
    <mergeCell ref="AT132:AT222"/>
    <mergeCell ref="AI39:AI40"/>
    <mergeCell ref="AJ39:AJ40"/>
    <mergeCell ref="AK39:AK40"/>
    <mergeCell ref="AL39:AL40"/>
    <mergeCell ref="AM39:AM40"/>
    <mergeCell ref="L217:L222"/>
    <mergeCell ref="M217:M222"/>
    <mergeCell ref="N217:N222"/>
    <mergeCell ref="O217:O222"/>
    <mergeCell ref="U217:U222"/>
    <mergeCell ref="V217:V222"/>
    <mergeCell ref="AK211:AK216"/>
    <mergeCell ref="AL211:AL216"/>
    <mergeCell ref="AM211:AM216"/>
    <mergeCell ref="AH206:AH210"/>
    <mergeCell ref="AI206:AI210"/>
    <mergeCell ref="AJ206:AJ210"/>
    <mergeCell ref="AK206:AK210"/>
    <mergeCell ref="AL206:AL210"/>
    <mergeCell ref="AM206:AM210"/>
    <mergeCell ref="N206:N210"/>
    <mergeCell ref="O206:O210"/>
    <mergeCell ref="U206:U210"/>
    <mergeCell ref="V206:V210"/>
    <mergeCell ref="W206:W210"/>
    <mergeCell ref="X206:X210"/>
    <mergeCell ref="M194:M199"/>
    <mergeCell ref="X200:X205"/>
    <mergeCell ref="AH200:AH205"/>
    <mergeCell ref="AI200:AI205"/>
    <mergeCell ref="AJ200:AJ205"/>
    <mergeCell ref="AK200:AK205"/>
    <mergeCell ref="C217:C222"/>
    <mergeCell ref="D217:D222"/>
    <mergeCell ref="E217:E222"/>
    <mergeCell ref="F217:F222"/>
    <mergeCell ref="G217:G222"/>
    <mergeCell ref="H217:H222"/>
    <mergeCell ref="I217:I222"/>
    <mergeCell ref="V211:V216"/>
    <mergeCell ref="W211:W216"/>
    <mergeCell ref="X211:X216"/>
    <mergeCell ref="AH211:AH216"/>
    <mergeCell ref="AI211:AI216"/>
    <mergeCell ref="AJ211:AJ216"/>
    <mergeCell ref="I211:I216"/>
    <mergeCell ref="L211:L216"/>
    <mergeCell ref="M211:M216"/>
    <mergeCell ref="N211:N216"/>
    <mergeCell ref="O211:O216"/>
    <mergeCell ref="U211:U216"/>
    <mergeCell ref="C211:C216"/>
    <mergeCell ref="D211:D216"/>
    <mergeCell ref="E211:E216"/>
    <mergeCell ref="F211:F216"/>
    <mergeCell ref="G211:G216"/>
    <mergeCell ref="H211:H216"/>
    <mergeCell ref="W217:W222"/>
    <mergeCell ref="X217:X222"/>
    <mergeCell ref="AH217:AH222"/>
    <mergeCell ref="AI217:AI222"/>
    <mergeCell ref="AJ217:AJ222"/>
    <mergeCell ref="C206:C210"/>
    <mergeCell ref="D206:D210"/>
    <mergeCell ref="E206:E210"/>
    <mergeCell ref="F206:F210"/>
    <mergeCell ref="G206:G210"/>
    <mergeCell ref="H206:H210"/>
    <mergeCell ref="I206:I210"/>
    <mergeCell ref="L206:L210"/>
    <mergeCell ref="M206:M210"/>
    <mergeCell ref="M200:M205"/>
    <mergeCell ref="N200:N205"/>
    <mergeCell ref="O200:O205"/>
    <mergeCell ref="U200:U205"/>
    <mergeCell ref="V200:V205"/>
    <mergeCell ref="W200:W205"/>
    <mergeCell ref="AL194:AL199"/>
    <mergeCell ref="AM194:AM199"/>
    <mergeCell ref="C200:C205"/>
    <mergeCell ref="D200:D205"/>
    <mergeCell ref="E200:E205"/>
    <mergeCell ref="F200:F205"/>
    <mergeCell ref="G200:G205"/>
    <mergeCell ref="H200:H205"/>
    <mergeCell ref="I200:I205"/>
    <mergeCell ref="L200:L205"/>
    <mergeCell ref="W194:W199"/>
    <mergeCell ref="X194:X199"/>
    <mergeCell ref="AH194:AH199"/>
    <mergeCell ref="AI194:AI199"/>
    <mergeCell ref="AJ194:AJ199"/>
    <mergeCell ref="AK194:AK199"/>
    <mergeCell ref="L194:L199"/>
    <mergeCell ref="U194:U199"/>
    <mergeCell ref="V194:V199"/>
    <mergeCell ref="C194:C199"/>
    <mergeCell ref="D194:D199"/>
    <mergeCell ref="E194:E199"/>
    <mergeCell ref="F194:F199"/>
    <mergeCell ref="G194:G199"/>
    <mergeCell ref="H194:H199"/>
    <mergeCell ref="I194:I199"/>
    <mergeCell ref="V188:V193"/>
    <mergeCell ref="W188:W193"/>
    <mergeCell ref="X188:X193"/>
    <mergeCell ref="AH188:AH193"/>
    <mergeCell ref="AI188:AI193"/>
    <mergeCell ref="AJ188:AJ193"/>
    <mergeCell ref="I188:I193"/>
    <mergeCell ref="L188:L193"/>
    <mergeCell ref="M188:M193"/>
    <mergeCell ref="N188:N193"/>
    <mergeCell ref="O188:O193"/>
    <mergeCell ref="U188:U193"/>
    <mergeCell ref="C188:C193"/>
    <mergeCell ref="D188:D193"/>
    <mergeCell ref="E188:E193"/>
    <mergeCell ref="F188:F193"/>
    <mergeCell ref="G188:G193"/>
    <mergeCell ref="H188:H193"/>
    <mergeCell ref="N194:N199"/>
    <mergeCell ref="O194:O199"/>
    <mergeCell ref="N182:N187"/>
    <mergeCell ref="O182:O187"/>
    <mergeCell ref="U182:U187"/>
    <mergeCell ref="V182:V187"/>
    <mergeCell ref="W182:W187"/>
    <mergeCell ref="X182:X187"/>
    <mergeCell ref="AM178:AM181"/>
    <mergeCell ref="C182:C187"/>
    <mergeCell ref="D182:D187"/>
    <mergeCell ref="E182:E187"/>
    <mergeCell ref="F182:F187"/>
    <mergeCell ref="G182:G187"/>
    <mergeCell ref="H182:H187"/>
    <mergeCell ref="I182:I187"/>
    <mergeCell ref="L182:L187"/>
    <mergeCell ref="M182:M187"/>
    <mergeCell ref="X178:X181"/>
    <mergeCell ref="AH178:AH181"/>
    <mergeCell ref="AI178:AI181"/>
    <mergeCell ref="AJ178:AJ181"/>
    <mergeCell ref="AK178:AK181"/>
    <mergeCell ref="AL178:AL181"/>
    <mergeCell ref="M178:M181"/>
    <mergeCell ref="N178:N181"/>
    <mergeCell ref="O178:O181"/>
    <mergeCell ref="U178:U181"/>
    <mergeCell ref="V178:V181"/>
    <mergeCell ref="W178:W181"/>
    <mergeCell ref="C178:C181"/>
    <mergeCell ref="D178:D181"/>
    <mergeCell ref="E178:E181"/>
    <mergeCell ref="F178:F181"/>
    <mergeCell ref="G178:G181"/>
    <mergeCell ref="H178:H181"/>
    <mergeCell ref="I178:I181"/>
    <mergeCell ref="L178:L181"/>
    <mergeCell ref="W173:W177"/>
    <mergeCell ref="X173:X177"/>
    <mergeCell ref="AH173:AH177"/>
    <mergeCell ref="AI173:AI177"/>
    <mergeCell ref="AJ173:AJ177"/>
    <mergeCell ref="AK173:AK177"/>
    <mergeCell ref="L173:L177"/>
    <mergeCell ref="M173:M177"/>
    <mergeCell ref="N173:N177"/>
    <mergeCell ref="O173:O177"/>
    <mergeCell ref="U173:U177"/>
    <mergeCell ref="V173:V177"/>
    <mergeCell ref="C173:C177"/>
    <mergeCell ref="D173:D177"/>
    <mergeCell ref="E173:E177"/>
    <mergeCell ref="F173:F177"/>
    <mergeCell ref="G173:G177"/>
    <mergeCell ref="H173:H177"/>
    <mergeCell ref="I173:I177"/>
    <mergeCell ref="V167:V172"/>
    <mergeCell ref="W167:W172"/>
    <mergeCell ref="X167:X172"/>
    <mergeCell ref="AH167:AH172"/>
    <mergeCell ref="AI167:AI172"/>
    <mergeCell ref="AJ167:AJ172"/>
    <mergeCell ref="I167:I172"/>
    <mergeCell ref="L167:L172"/>
    <mergeCell ref="M167:M172"/>
    <mergeCell ref="N167:N172"/>
    <mergeCell ref="O167:O172"/>
    <mergeCell ref="U167:U172"/>
    <mergeCell ref="C167:C172"/>
    <mergeCell ref="D167:D172"/>
    <mergeCell ref="E167:E172"/>
    <mergeCell ref="F167:F172"/>
    <mergeCell ref="G167:G172"/>
    <mergeCell ref="H167:H172"/>
    <mergeCell ref="N161:N166"/>
    <mergeCell ref="O161:O166"/>
    <mergeCell ref="U161:U166"/>
    <mergeCell ref="V161:V166"/>
    <mergeCell ref="W161:W166"/>
    <mergeCell ref="X161:X166"/>
    <mergeCell ref="AM159:AM160"/>
    <mergeCell ref="C161:C166"/>
    <mergeCell ref="D161:D166"/>
    <mergeCell ref="E161:E166"/>
    <mergeCell ref="F161:F166"/>
    <mergeCell ref="G161:G166"/>
    <mergeCell ref="H161:H166"/>
    <mergeCell ref="I161:I166"/>
    <mergeCell ref="L161:L166"/>
    <mergeCell ref="M161:M166"/>
    <mergeCell ref="X159:X160"/>
    <mergeCell ref="AH159:AH160"/>
    <mergeCell ref="AI159:AI160"/>
    <mergeCell ref="AJ159:AJ160"/>
    <mergeCell ref="AK159:AK160"/>
    <mergeCell ref="AL159:AL160"/>
    <mergeCell ref="M159:M160"/>
    <mergeCell ref="N159:N160"/>
    <mergeCell ref="O159:O160"/>
    <mergeCell ref="U159:U160"/>
    <mergeCell ref="V159:V160"/>
    <mergeCell ref="W159:W160"/>
    <mergeCell ref="C159:C160"/>
    <mergeCell ref="D159:D160"/>
    <mergeCell ref="E159:E160"/>
    <mergeCell ref="F159:F160"/>
    <mergeCell ref="G159:G160"/>
    <mergeCell ref="H159:H160"/>
    <mergeCell ref="I159:I160"/>
    <mergeCell ref="L159:L160"/>
    <mergeCell ref="W155:W158"/>
    <mergeCell ref="X155:X158"/>
    <mergeCell ref="AH155:AH158"/>
    <mergeCell ref="AI155:AI158"/>
    <mergeCell ref="AJ155:AJ158"/>
    <mergeCell ref="AK155:AK158"/>
    <mergeCell ref="L155:L158"/>
    <mergeCell ref="M155:M158"/>
    <mergeCell ref="N155:N158"/>
    <mergeCell ref="O155:O158"/>
    <mergeCell ref="U155:U158"/>
    <mergeCell ref="V155:V158"/>
    <mergeCell ref="C155:C158"/>
    <mergeCell ref="D155:D158"/>
    <mergeCell ref="E155:E158"/>
    <mergeCell ref="F155:F158"/>
    <mergeCell ref="G155:G158"/>
    <mergeCell ref="H155:H158"/>
    <mergeCell ref="I155:I158"/>
    <mergeCell ref="V149:V154"/>
    <mergeCell ref="W149:W154"/>
    <mergeCell ref="X149:X154"/>
    <mergeCell ref="AH149:AH154"/>
    <mergeCell ref="AI149:AI154"/>
    <mergeCell ref="AJ149:AJ154"/>
    <mergeCell ref="I149:I154"/>
    <mergeCell ref="L149:L154"/>
    <mergeCell ref="M149:M154"/>
    <mergeCell ref="N149:N154"/>
    <mergeCell ref="O149:O154"/>
    <mergeCell ref="U149:U154"/>
    <mergeCell ref="C149:C154"/>
    <mergeCell ref="D149:D154"/>
    <mergeCell ref="E149:E154"/>
    <mergeCell ref="F149:F154"/>
    <mergeCell ref="G149:G154"/>
    <mergeCell ref="H149:H154"/>
    <mergeCell ref="I143:I148"/>
    <mergeCell ref="L143:L148"/>
    <mergeCell ref="M143:M148"/>
    <mergeCell ref="N143:N148"/>
    <mergeCell ref="O143:O148"/>
    <mergeCell ref="AM138:AM142"/>
    <mergeCell ref="C143:C148"/>
    <mergeCell ref="D143:D148"/>
    <mergeCell ref="E143:E148"/>
    <mergeCell ref="F143:F148"/>
    <mergeCell ref="G143:G148"/>
    <mergeCell ref="N138:N142"/>
    <mergeCell ref="O138:O142"/>
    <mergeCell ref="U138:U142"/>
    <mergeCell ref="V138:V142"/>
    <mergeCell ref="W138:W142"/>
    <mergeCell ref="X138:X142"/>
    <mergeCell ref="C138:C142"/>
    <mergeCell ref="D138:D142"/>
    <mergeCell ref="E138:E142"/>
    <mergeCell ref="F138:F142"/>
    <mergeCell ref="G138:G142"/>
    <mergeCell ref="H138:H142"/>
    <mergeCell ref="I138:I142"/>
    <mergeCell ref="L138:L142"/>
    <mergeCell ref="M138:M142"/>
    <mergeCell ref="X132:X137"/>
    <mergeCell ref="AH132:AH137"/>
    <mergeCell ref="AI132:AI137"/>
    <mergeCell ref="AJ132:AJ137"/>
    <mergeCell ref="AK132:AK137"/>
    <mergeCell ref="AL132:AL137"/>
    <mergeCell ref="AJ143:AJ148"/>
    <mergeCell ref="AK143:AK148"/>
    <mergeCell ref="AL143:AL148"/>
    <mergeCell ref="AM143:AM148"/>
    <mergeCell ref="M132:M137"/>
    <mergeCell ref="N132:N137"/>
    <mergeCell ref="O132:O137"/>
    <mergeCell ref="U132:U137"/>
    <mergeCell ref="V132:V137"/>
    <mergeCell ref="W132:W137"/>
    <mergeCell ref="U143:U148"/>
    <mergeCell ref="V143:V148"/>
    <mergeCell ref="W143:W148"/>
    <mergeCell ref="X143:X148"/>
    <mergeCell ref="AH143:AH148"/>
    <mergeCell ref="AI143:AI148"/>
    <mergeCell ref="B132:B222"/>
    <mergeCell ref="C132:C137"/>
    <mergeCell ref="D132:D137"/>
    <mergeCell ref="E132:E137"/>
    <mergeCell ref="F132:F137"/>
    <mergeCell ref="G132:G137"/>
    <mergeCell ref="H132:H137"/>
    <mergeCell ref="I132:I137"/>
    <mergeCell ref="L132:L137"/>
    <mergeCell ref="X129:X131"/>
    <mergeCell ref="AH129:AH131"/>
    <mergeCell ref="AI129:AI131"/>
    <mergeCell ref="AJ129:AJ131"/>
    <mergeCell ref="AK129:AK131"/>
    <mergeCell ref="AL129:AL131"/>
    <mergeCell ref="M129:M131"/>
    <mergeCell ref="N129:N131"/>
    <mergeCell ref="O129:O131"/>
    <mergeCell ref="U129:U131"/>
    <mergeCell ref="V129:V131"/>
    <mergeCell ref="W129:W131"/>
    <mergeCell ref="AH138:AH142"/>
    <mergeCell ref="AI138:AI142"/>
    <mergeCell ref="AJ138:AJ142"/>
    <mergeCell ref="AL138:AL142"/>
    <mergeCell ref="C129:C131"/>
    <mergeCell ref="D129:D131"/>
    <mergeCell ref="F129:F131"/>
    <mergeCell ref="G129:G131"/>
    <mergeCell ref="H129:H131"/>
    <mergeCell ref="I129:I131"/>
    <mergeCell ref="H143:H148"/>
    <mergeCell ref="J129:J131"/>
    <mergeCell ref="L129:L131"/>
    <mergeCell ref="W126:W128"/>
    <mergeCell ref="X126:X128"/>
    <mergeCell ref="AH126:AH128"/>
    <mergeCell ref="AI126:AI128"/>
    <mergeCell ref="AJ126:AJ128"/>
    <mergeCell ref="AK126:AK128"/>
    <mergeCell ref="L126:L128"/>
    <mergeCell ref="M126:M128"/>
    <mergeCell ref="N126:N128"/>
    <mergeCell ref="O126:O128"/>
    <mergeCell ref="U126:U128"/>
    <mergeCell ref="V126:V128"/>
    <mergeCell ref="AK123:AK125"/>
    <mergeCell ref="AL123:AL125"/>
    <mergeCell ref="AM123:AM125"/>
    <mergeCell ref="AL126:AL128"/>
    <mergeCell ref="AM126:AM128"/>
    <mergeCell ref="AM129:AM131"/>
    <mergeCell ref="C126:C128"/>
    <mergeCell ref="D126:D128"/>
    <mergeCell ref="F126:F128"/>
    <mergeCell ref="G126:G128"/>
    <mergeCell ref="H126:H128"/>
    <mergeCell ref="I126:I128"/>
    <mergeCell ref="J126:J128"/>
    <mergeCell ref="V123:V125"/>
    <mergeCell ref="W123:W125"/>
    <mergeCell ref="X123:X125"/>
    <mergeCell ref="AH123:AH125"/>
    <mergeCell ref="AI123:AI125"/>
    <mergeCell ref="AJ123:AJ125"/>
    <mergeCell ref="J123:J125"/>
    <mergeCell ref="L123:L125"/>
    <mergeCell ref="M123:M125"/>
    <mergeCell ref="N123:N125"/>
    <mergeCell ref="O123:O125"/>
    <mergeCell ref="U123:U125"/>
    <mergeCell ref="C123:C125"/>
    <mergeCell ref="D123:D125"/>
    <mergeCell ref="F123:F125"/>
    <mergeCell ref="G123:G125"/>
    <mergeCell ref="H123:H125"/>
    <mergeCell ref="I123:I125"/>
    <mergeCell ref="AH120:AH122"/>
    <mergeCell ref="AI120:AI122"/>
    <mergeCell ref="AJ120:AJ122"/>
    <mergeCell ref="AK120:AK122"/>
    <mergeCell ref="AL120:AL122"/>
    <mergeCell ref="AM120:AM122"/>
    <mergeCell ref="N120:N122"/>
    <mergeCell ref="O120:O122"/>
    <mergeCell ref="U120:U122"/>
    <mergeCell ref="V120:V122"/>
    <mergeCell ref="W120:W122"/>
    <mergeCell ref="X120:X122"/>
    <mergeCell ref="AM117:AM119"/>
    <mergeCell ref="C120:C122"/>
    <mergeCell ref="D120:D122"/>
    <mergeCell ref="F120:F122"/>
    <mergeCell ref="G120:G122"/>
    <mergeCell ref="H120:H122"/>
    <mergeCell ref="I120:I122"/>
    <mergeCell ref="J120:J122"/>
    <mergeCell ref="L120:L122"/>
    <mergeCell ref="M120:M122"/>
    <mergeCell ref="X117:X119"/>
    <mergeCell ref="AH117:AH119"/>
    <mergeCell ref="AI117:AI119"/>
    <mergeCell ref="AJ117:AJ119"/>
    <mergeCell ref="AK117:AK119"/>
    <mergeCell ref="AL117:AL119"/>
    <mergeCell ref="M117:M119"/>
    <mergeCell ref="N117:N119"/>
    <mergeCell ref="O117:O119"/>
    <mergeCell ref="U117:U119"/>
    <mergeCell ref="V117:V119"/>
    <mergeCell ref="W117:W119"/>
    <mergeCell ref="AL114:AL116"/>
    <mergeCell ref="AM114:AM116"/>
    <mergeCell ref="C117:C119"/>
    <mergeCell ref="D117:D119"/>
    <mergeCell ref="F117:F119"/>
    <mergeCell ref="G117:G119"/>
    <mergeCell ref="H117:H119"/>
    <mergeCell ref="I117:I119"/>
    <mergeCell ref="J117:J119"/>
    <mergeCell ref="L117:L119"/>
    <mergeCell ref="W114:W116"/>
    <mergeCell ref="X114:X116"/>
    <mergeCell ref="AH114:AH116"/>
    <mergeCell ref="AI114:AI116"/>
    <mergeCell ref="AJ114:AJ116"/>
    <mergeCell ref="AK114:AK116"/>
    <mergeCell ref="L114:L116"/>
    <mergeCell ref="M114:M116"/>
    <mergeCell ref="N114:N116"/>
    <mergeCell ref="O114:O116"/>
    <mergeCell ref="U114:U116"/>
    <mergeCell ref="V114:V116"/>
    <mergeCell ref="C114:C116"/>
    <mergeCell ref="D114:D116"/>
    <mergeCell ref="F114:F116"/>
    <mergeCell ref="G114:G116"/>
    <mergeCell ref="H114:H116"/>
    <mergeCell ref="I114:I116"/>
    <mergeCell ref="J114:J116"/>
    <mergeCell ref="V111:V113"/>
    <mergeCell ref="W111:W113"/>
    <mergeCell ref="X111:X113"/>
    <mergeCell ref="AH111:AH113"/>
    <mergeCell ref="AI111:AI113"/>
    <mergeCell ref="AJ111:AJ113"/>
    <mergeCell ref="J111:J113"/>
    <mergeCell ref="L111:L113"/>
    <mergeCell ref="M111:M113"/>
    <mergeCell ref="N111:N113"/>
    <mergeCell ref="O111:O113"/>
    <mergeCell ref="U111:U113"/>
    <mergeCell ref="C111:C113"/>
    <mergeCell ref="D111:D113"/>
    <mergeCell ref="F111:F113"/>
    <mergeCell ref="G111:G113"/>
    <mergeCell ref="H111:H113"/>
    <mergeCell ref="I111:I113"/>
    <mergeCell ref="AH108:AH110"/>
    <mergeCell ref="AI108:AI110"/>
    <mergeCell ref="AJ108:AJ110"/>
    <mergeCell ref="AK108:AK110"/>
    <mergeCell ref="AL108:AL110"/>
    <mergeCell ref="AM108:AM110"/>
    <mergeCell ref="N108:N110"/>
    <mergeCell ref="O108:O110"/>
    <mergeCell ref="U108:U110"/>
    <mergeCell ref="V108:V110"/>
    <mergeCell ref="W108:W110"/>
    <mergeCell ref="X108:X110"/>
    <mergeCell ref="AM105:AM107"/>
    <mergeCell ref="C108:C110"/>
    <mergeCell ref="D108:D110"/>
    <mergeCell ref="F108:F110"/>
    <mergeCell ref="G108:G110"/>
    <mergeCell ref="H108:H110"/>
    <mergeCell ref="I108:I110"/>
    <mergeCell ref="J108:J110"/>
    <mergeCell ref="L108:L110"/>
    <mergeCell ref="M108:M110"/>
    <mergeCell ref="X105:X107"/>
    <mergeCell ref="AH105:AH107"/>
    <mergeCell ref="AI105:AI107"/>
    <mergeCell ref="AJ105:AJ107"/>
    <mergeCell ref="AK105:AK107"/>
    <mergeCell ref="AL105:AL107"/>
    <mergeCell ref="M105:M107"/>
    <mergeCell ref="N105:N107"/>
    <mergeCell ref="O105:O107"/>
    <mergeCell ref="U105:U107"/>
    <mergeCell ref="V105:V107"/>
    <mergeCell ref="W105:W107"/>
    <mergeCell ref="AL102:AL104"/>
    <mergeCell ref="AM102:AM104"/>
    <mergeCell ref="C105:C107"/>
    <mergeCell ref="D105:D107"/>
    <mergeCell ref="F105:F107"/>
    <mergeCell ref="G105:G107"/>
    <mergeCell ref="H105:H107"/>
    <mergeCell ref="I105:I107"/>
    <mergeCell ref="J105:J107"/>
    <mergeCell ref="L105:L107"/>
    <mergeCell ref="W102:W104"/>
    <mergeCell ref="X102:X104"/>
    <mergeCell ref="AH102:AH104"/>
    <mergeCell ref="AI102:AI104"/>
    <mergeCell ref="AJ102:AJ104"/>
    <mergeCell ref="AK102:AK104"/>
    <mergeCell ref="L102:L104"/>
    <mergeCell ref="M102:M104"/>
    <mergeCell ref="N102:N104"/>
    <mergeCell ref="O102:O104"/>
    <mergeCell ref="U102:U104"/>
    <mergeCell ref="V102:V104"/>
    <mergeCell ref="C102:C104"/>
    <mergeCell ref="D102:D104"/>
    <mergeCell ref="F102:F104"/>
    <mergeCell ref="G102:G104"/>
    <mergeCell ref="H102:H104"/>
    <mergeCell ref="I102:I104"/>
    <mergeCell ref="J102:J104"/>
    <mergeCell ref="V100:V101"/>
    <mergeCell ref="W100:W101"/>
    <mergeCell ref="X100:X101"/>
    <mergeCell ref="AH100:AH101"/>
    <mergeCell ref="AI100:AI101"/>
    <mergeCell ref="AJ100:AJ101"/>
    <mergeCell ref="J100:J101"/>
    <mergeCell ref="L100:L101"/>
    <mergeCell ref="M100:M101"/>
    <mergeCell ref="N100:N101"/>
    <mergeCell ref="O100:O101"/>
    <mergeCell ref="U100:U101"/>
    <mergeCell ref="C100:C101"/>
    <mergeCell ref="D100:D101"/>
    <mergeCell ref="F100:F101"/>
    <mergeCell ref="G100:G101"/>
    <mergeCell ref="H100:H101"/>
    <mergeCell ref="I100:I101"/>
    <mergeCell ref="C96:C99"/>
    <mergeCell ref="D96:D99"/>
    <mergeCell ref="F96:F99"/>
    <mergeCell ref="G96:G99"/>
    <mergeCell ref="H96:H99"/>
    <mergeCell ref="I96:I99"/>
    <mergeCell ref="J96:J99"/>
    <mergeCell ref="L96:L99"/>
    <mergeCell ref="M96:M99"/>
    <mergeCell ref="X93:X95"/>
    <mergeCell ref="AH93:AH95"/>
    <mergeCell ref="AI93:AI95"/>
    <mergeCell ref="AJ93:AJ95"/>
    <mergeCell ref="AK93:AK95"/>
    <mergeCell ref="AL93:AL95"/>
    <mergeCell ref="M93:M95"/>
    <mergeCell ref="N93:N95"/>
    <mergeCell ref="O93:O95"/>
    <mergeCell ref="U93:U95"/>
    <mergeCell ref="H90:H92"/>
    <mergeCell ref="I90:I92"/>
    <mergeCell ref="J90:J92"/>
    <mergeCell ref="V93:V95"/>
    <mergeCell ref="W93:W95"/>
    <mergeCell ref="D87:D89"/>
    <mergeCell ref="F87:F89"/>
    <mergeCell ref="G87:G89"/>
    <mergeCell ref="H87:H89"/>
    <mergeCell ref="I87:I89"/>
    <mergeCell ref="AH96:AH99"/>
    <mergeCell ref="AI96:AI99"/>
    <mergeCell ref="AJ96:AJ99"/>
    <mergeCell ref="AK96:AK99"/>
    <mergeCell ref="AL96:AL99"/>
    <mergeCell ref="AM96:AM99"/>
    <mergeCell ref="N96:N99"/>
    <mergeCell ref="O96:O99"/>
    <mergeCell ref="U96:U99"/>
    <mergeCell ref="V96:V99"/>
    <mergeCell ref="W96:W99"/>
    <mergeCell ref="X96:X99"/>
    <mergeCell ref="AM93:AM95"/>
    <mergeCell ref="I84:I86"/>
    <mergeCell ref="J84:J86"/>
    <mergeCell ref="L84:L86"/>
    <mergeCell ref="M84:M86"/>
    <mergeCell ref="C93:C95"/>
    <mergeCell ref="D93:D95"/>
    <mergeCell ref="F93:F95"/>
    <mergeCell ref="G93:G95"/>
    <mergeCell ref="H93:H95"/>
    <mergeCell ref="I93:I95"/>
    <mergeCell ref="J93:J95"/>
    <mergeCell ref="L93:L95"/>
    <mergeCell ref="W90:W92"/>
    <mergeCell ref="X90:X92"/>
    <mergeCell ref="AH90:AH92"/>
    <mergeCell ref="AI90:AI92"/>
    <mergeCell ref="C84:C86"/>
    <mergeCell ref="D84:D86"/>
    <mergeCell ref="F84:F86"/>
    <mergeCell ref="G84:G86"/>
    <mergeCell ref="H84:H86"/>
    <mergeCell ref="C87:C89"/>
    <mergeCell ref="L90:L92"/>
    <mergeCell ref="M90:M92"/>
    <mergeCell ref="N90:N92"/>
    <mergeCell ref="O90:O92"/>
    <mergeCell ref="U90:U92"/>
    <mergeCell ref="V90:V92"/>
    <mergeCell ref="C90:C92"/>
    <mergeCell ref="D90:D92"/>
    <mergeCell ref="F90:F92"/>
    <mergeCell ref="G90:G92"/>
    <mergeCell ref="N81:N83"/>
    <mergeCell ref="O81:O83"/>
    <mergeCell ref="U81:U83"/>
    <mergeCell ref="V81:V83"/>
    <mergeCell ref="W81:W83"/>
    <mergeCell ref="X81:X83"/>
    <mergeCell ref="N84:N86"/>
    <mergeCell ref="O84:O86"/>
    <mergeCell ref="V87:V89"/>
    <mergeCell ref="W87:W89"/>
    <mergeCell ref="X87:X89"/>
    <mergeCell ref="AH87:AH89"/>
    <mergeCell ref="AI87:AI89"/>
    <mergeCell ref="AJ87:AJ89"/>
    <mergeCell ref="J87:J89"/>
    <mergeCell ref="L87:L89"/>
    <mergeCell ref="M87:M89"/>
    <mergeCell ref="N87:N89"/>
    <mergeCell ref="O87:O89"/>
    <mergeCell ref="U87:U89"/>
    <mergeCell ref="AJ84:AJ86"/>
    <mergeCell ref="U84:U86"/>
    <mergeCell ref="V84:V86"/>
    <mergeCell ref="W84:W86"/>
    <mergeCell ref="X84:X86"/>
    <mergeCell ref="AH84:AH86"/>
    <mergeCell ref="AI84:AI86"/>
    <mergeCell ref="C81:C83"/>
    <mergeCell ref="D81:D83"/>
    <mergeCell ref="F81:F83"/>
    <mergeCell ref="G81:G83"/>
    <mergeCell ref="H81:H83"/>
    <mergeCell ref="I81:I83"/>
    <mergeCell ref="J81:J83"/>
    <mergeCell ref="L81:L83"/>
    <mergeCell ref="M81:M83"/>
    <mergeCell ref="X78:X80"/>
    <mergeCell ref="AH78:AH80"/>
    <mergeCell ref="AI78:AI80"/>
    <mergeCell ref="AJ78:AJ80"/>
    <mergeCell ref="AK78:AK80"/>
    <mergeCell ref="AL78:AL80"/>
    <mergeCell ref="M78:M80"/>
    <mergeCell ref="N78:N80"/>
    <mergeCell ref="O78:O80"/>
    <mergeCell ref="U78:U80"/>
    <mergeCell ref="V78:V80"/>
    <mergeCell ref="W78:W80"/>
    <mergeCell ref="C78:C80"/>
    <mergeCell ref="D78:D80"/>
    <mergeCell ref="F78:F80"/>
    <mergeCell ref="G78:G80"/>
    <mergeCell ref="H78:H80"/>
    <mergeCell ref="I78:I80"/>
    <mergeCell ref="J78:J80"/>
    <mergeCell ref="L78:L80"/>
    <mergeCell ref="AH81:AH83"/>
    <mergeCell ref="AI81:AI83"/>
    <mergeCell ref="AJ81:AJ83"/>
    <mergeCell ref="C75:C77"/>
    <mergeCell ref="D75:D77"/>
    <mergeCell ref="F75:F77"/>
    <mergeCell ref="G75:G77"/>
    <mergeCell ref="H75:H77"/>
    <mergeCell ref="I75:I77"/>
    <mergeCell ref="J75:J77"/>
    <mergeCell ref="V72:V74"/>
    <mergeCell ref="W72:W74"/>
    <mergeCell ref="X72:X74"/>
    <mergeCell ref="AH72:AH74"/>
    <mergeCell ref="AI72:AI74"/>
    <mergeCell ref="AJ72:AJ74"/>
    <mergeCell ref="J72:J74"/>
    <mergeCell ref="L72:L74"/>
    <mergeCell ref="M72:M74"/>
    <mergeCell ref="N72:N74"/>
    <mergeCell ref="O72:O74"/>
    <mergeCell ref="U72:U74"/>
    <mergeCell ref="C72:C74"/>
    <mergeCell ref="D72:D74"/>
    <mergeCell ref="F72:F74"/>
    <mergeCell ref="G72:G74"/>
    <mergeCell ref="H72:H74"/>
    <mergeCell ref="I72:I74"/>
    <mergeCell ref="N69:N71"/>
    <mergeCell ref="O69:O71"/>
    <mergeCell ref="U69:U71"/>
    <mergeCell ref="V69:V71"/>
    <mergeCell ref="W69:W71"/>
    <mergeCell ref="X69:X71"/>
    <mergeCell ref="W75:W77"/>
    <mergeCell ref="X75:X77"/>
    <mergeCell ref="AH75:AH77"/>
    <mergeCell ref="AI75:AI77"/>
    <mergeCell ref="AJ75:AJ77"/>
    <mergeCell ref="AK75:AK77"/>
    <mergeCell ref="U75:U77"/>
    <mergeCell ref="V75:V77"/>
    <mergeCell ref="AK72:AK74"/>
    <mergeCell ref="AL72:AL74"/>
    <mergeCell ref="AM72:AM74"/>
    <mergeCell ref="AL75:AL77"/>
    <mergeCell ref="AM75:AM77"/>
    <mergeCell ref="AK69:AK71"/>
    <mergeCell ref="AL69:AL71"/>
    <mergeCell ref="AM69:AM71"/>
    <mergeCell ref="AI60:AI62"/>
    <mergeCell ref="AJ60:AJ62"/>
    <mergeCell ref="AK60:AK62"/>
    <mergeCell ref="AL60:AL62"/>
    <mergeCell ref="AM60:AM62"/>
    <mergeCell ref="L75:L77"/>
    <mergeCell ref="M75:M77"/>
    <mergeCell ref="N75:N77"/>
    <mergeCell ref="O75:O77"/>
    <mergeCell ref="AL66:AL68"/>
    <mergeCell ref="AM66:AM68"/>
    <mergeCell ref="C69:C71"/>
    <mergeCell ref="D69:D71"/>
    <mergeCell ref="F69:F71"/>
    <mergeCell ref="G69:G71"/>
    <mergeCell ref="H69:H71"/>
    <mergeCell ref="I69:I71"/>
    <mergeCell ref="L69:L71"/>
    <mergeCell ref="M69:M71"/>
    <mergeCell ref="W66:W68"/>
    <mergeCell ref="X66:X68"/>
    <mergeCell ref="AH66:AH68"/>
    <mergeCell ref="AI66:AI68"/>
    <mergeCell ref="AJ66:AJ68"/>
    <mergeCell ref="AK66:AK68"/>
    <mergeCell ref="L66:L68"/>
    <mergeCell ref="M66:M68"/>
    <mergeCell ref="N66:N68"/>
    <mergeCell ref="O66:O68"/>
    <mergeCell ref="AH69:AH71"/>
    <mergeCell ref="AI69:AI71"/>
    <mergeCell ref="AJ69:AJ71"/>
    <mergeCell ref="F66:F68"/>
    <mergeCell ref="G66:G68"/>
    <mergeCell ref="H66:H68"/>
    <mergeCell ref="I66:I68"/>
    <mergeCell ref="AH63:AH65"/>
    <mergeCell ref="C60:C62"/>
    <mergeCell ref="D60:D62"/>
    <mergeCell ref="E60:E62"/>
    <mergeCell ref="F60:F62"/>
    <mergeCell ref="G60:G62"/>
    <mergeCell ref="N63:N65"/>
    <mergeCell ref="O63:O65"/>
    <mergeCell ref="U63:U65"/>
    <mergeCell ref="V63:V65"/>
    <mergeCell ref="W63:W65"/>
    <mergeCell ref="X63:X65"/>
    <mergeCell ref="G63:G65"/>
    <mergeCell ref="H63:H65"/>
    <mergeCell ref="I63:I65"/>
    <mergeCell ref="J63:J65"/>
    <mergeCell ref="L63:L65"/>
    <mergeCell ref="M63:M65"/>
    <mergeCell ref="AI56:AI57"/>
    <mergeCell ref="AJ56:AJ57"/>
    <mergeCell ref="AK56:AK57"/>
    <mergeCell ref="AL56:AL57"/>
    <mergeCell ref="AM56:AM57"/>
    <mergeCell ref="AI58:AI59"/>
    <mergeCell ref="AJ58:AJ59"/>
    <mergeCell ref="AK58:AK59"/>
    <mergeCell ref="AL58:AL59"/>
    <mergeCell ref="AM58:AM59"/>
    <mergeCell ref="B63:B131"/>
    <mergeCell ref="C63:C65"/>
    <mergeCell ref="D63:D65"/>
    <mergeCell ref="E63:E65"/>
    <mergeCell ref="F63:F65"/>
    <mergeCell ref="O60:O62"/>
    <mergeCell ref="U60:U62"/>
    <mergeCell ref="V60:V62"/>
    <mergeCell ref="W60:W62"/>
    <mergeCell ref="X60:X62"/>
    <mergeCell ref="AH60:AH62"/>
    <mergeCell ref="H60:H62"/>
    <mergeCell ref="I60:I62"/>
    <mergeCell ref="J60:J62"/>
    <mergeCell ref="L60:L62"/>
    <mergeCell ref="M60:M62"/>
    <mergeCell ref="N60:N62"/>
    <mergeCell ref="B43:B62"/>
    <mergeCell ref="U66:U68"/>
    <mergeCell ref="V66:V68"/>
    <mergeCell ref="C66:C68"/>
    <mergeCell ref="D66:D68"/>
    <mergeCell ref="C58:C59"/>
    <mergeCell ref="D58:D59"/>
    <mergeCell ref="E58:E59"/>
    <mergeCell ref="F58:F59"/>
    <mergeCell ref="G58:G59"/>
    <mergeCell ref="O56:O57"/>
    <mergeCell ref="U56:U57"/>
    <mergeCell ref="V56:V57"/>
    <mergeCell ref="W56:W57"/>
    <mergeCell ref="X56:X57"/>
    <mergeCell ref="AH56:AH57"/>
    <mergeCell ref="H56:H57"/>
    <mergeCell ref="I56:I57"/>
    <mergeCell ref="J56:J57"/>
    <mergeCell ref="L56:L57"/>
    <mergeCell ref="M56:M57"/>
    <mergeCell ref="N56:N57"/>
    <mergeCell ref="O58:O59"/>
    <mergeCell ref="U58:U59"/>
    <mergeCell ref="V58:V59"/>
    <mergeCell ref="W58:W59"/>
    <mergeCell ref="X58:X59"/>
    <mergeCell ref="AH58:AH59"/>
    <mergeCell ref="H58:H59"/>
    <mergeCell ref="I58:I59"/>
    <mergeCell ref="J58:J59"/>
    <mergeCell ref="L58:L59"/>
    <mergeCell ref="M58:M59"/>
    <mergeCell ref="N58:N59"/>
    <mergeCell ref="AH49:AH55"/>
    <mergeCell ref="AI49:AI55"/>
    <mergeCell ref="AJ49:AJ55"/>
    <mergeCell ref="AM49:AM55"/>
    <mergeCell ref="F50:F55"/>
    <mergeCell ref="C56:C57"/>
    <mergeCell ref="D56:D57"/>
    <mergeCell ref="E56:E57"/>
    <mergeCell ref="F56:F57"/>
    <mergeCell ref="G56:G57"/>
    <mergeCell ref="N49:N55"/>
    <mergeCell ref="O49:O55"/>
    <mergeCell ref="U49:U55"/>
    <mergeCell ref="V49:V55"/>
    <mergeCell ref="W49:W55"/>
    <mergeCell ref="X49:X55"/>
    <mergeCell ref="AM47:AM48"/>
    <mergeCell ref="C49:C55"/>
    <mergeCell ref="D49:D55"/>
    <mergeCell ref="E49:E55"/>
    <mergeCell ref="G49:G55"/>
    <mergeCell ref="H49:H55"/>
    <mergeCell ref="I49:I55"/>
    <mergeCell ref="J49:J55"/>
    <mergeCell ref="L49:L55"/>
    <mergeCell ref="M49:M55"/>
    <mergeCell ref="V47:V48"/>
    <mergeCell ref="W47:W48"/>
    <mergeCell ref="X47:X48"/>
    <mergeCell ref="AH47:AH48"/>
    <mergeCell ref="AI47:AI48"/>
    <mergeCell ref="AJ47:AJ48"/>
    <mergeCell ref="J47:J48"/>
    <mergeCell ref="L47:L48"/>
    <mergeCell ref="M47:M48"/>
    <mergeCell ref="N47:N48"/>
    <mergeCell ref="O47:O48"/>
    <mergeCell ref="U47:U48"/>
    <mergeCell ref="AI45:AI46"/>
    <mergeCell ref="AJ45:AJ46"/>
    <mergeCell ref="AM45:AM46"/>
    <mergeCell ref="C47:C48"/>
    <mergeCell ref="D47:D48"/>
    <mergeCell ref="E47:E48"/>
    <mergeCell ref="F47:F48"/>
    <mergeCell ref="G47:G48"/>
    <mergeCell ref="H47:H48"/>
    <mergeCell ref="I47:I48"/>
    <mergeCell ref="O45:O46"/>
    <mergeCell ref="U45:U46"/>
    <mergeCell ref="V45:V46"/>
    <mergeCell ref="W45:W46"/>
    <mergeCell ref="X45:X46"/>
    <mergeCell ref="AH45:AH46"/>
    <mergeCell ref="H45:H46"/>
    <mergeCell ref="I45:I46"/>
    <mergeCell ref="J45:J46"/>
    <mergeCell ref="L45:L46"/>
    <mergeCell ref="M45:M46"/>
    <mergeCell ref="N45:N46"/>
    <mergeCell ref="C45:C46"/>
    <mergeCell ref="D45:D46"/>
    <mergeCell ref="E45:E46"/>
    <mergeCell ref="F45:F46"/>
    <mergeCell ref="G45:G46"/>
    <mergeCell ref="O43:O44"/>
    <mergeCell ref="U43:U44"/>
    <mergeCell ref="V43:V44"/>
    <mergeCell ref="W43:W44"/>
    <mergeCell ref="X43:X44"/>
    <mergeCell ref="AH43:AH44"/>
    <mergeCell ref="H43:H44"/>
    <mergeCell ref="I43:I44"/>
    <mergeCell ref="J43:J44"/>
    <mergeCell ref="L43:L44"/>
    <mergeCell ref="M43:M44"/>
    <mergeCell ref="N43:N44"/>
    <mergeCell ref="C43:C44"/>
    <mergeCell ref="D43:D44"/>
    <mergeCell ref="E43:E44"/>
    <mergeCell ref="F43:F44"/>
    <mergeCell ref="G43:G44"/>
    <mergeCell ref="B41:B42"/>
    <mergeCell ref="N39:N40"/>
    <mergeCell ref="O39:O40"/>
    <mergeCell ref="U39:U40"/>
    <mergeCell ref="V39:V40"/>
    <mergeCell ref="W39:W40"/>
    <mergeCell ref="X39:X40"/>
    <mergeCell ref="G39:G40"/>
    <mergeCell ref="H39:H40"/>
    <mergeCell ref="I39:I40"/>
    <mergeCell ref="J39:J40"/>
    <mergeCell ref="L39:L40"/>
    <mergeCell ref="M39:M40"/>
    <mergeCell ref="B37:B40"/>
    <mergeCell ref="C39:C40"/>
    <mergeCell ref="D39:D40"/>
    <mergeCell ref="E39:E40"/>
    <mergeCell ref="F39:F40"/>
    <mergeCell ref="AJ32:AJ33"/>
    <mergeCell ref="AK32:AK33"/>
    <mergeCell ref="AL32:AL33"/>
    <mergeCell ref="AM32:AM33"/>
    <mergeCell ref="C34:C35"/>
    <mergeCell ref="D34:D35"/>
    <mergeCell ref="E34:E35"/>
    <mergeCell ref="F34:F35"/>
    <mergeCell ref="G34:G35"/>
    <mergeCell ref="O32:O33"/>
    <mergeCell ref="U32:U33"/>
    <mergeCell ref="V32:V33"/>
    <mergeCell ref="W32:W33"/>
    <mergeCell ref="X32:X33"/>
    <mergeCell ref="AH32:AH33"/>
    <mergeCell ref="H32:H33"/>
    <mergeCell ref="I32:I33"/>
    <mergeCell ref="J32:J33"/>
    <mergeCell ref="L32:L33"/>
    <mergeCell ref="M32:M33"/>
    <mergeCell ref="N32:N33"/>
    <mergeCell ref="AI34:AI35"/>
    <mergeCell ref="AJ34:AJ35"/>
    <mergeCell ref="AK34:AK35"/>
    <mergeCell ref="AL34:AL35"/>
    <mergeCell ref="AM34:AM35"/>
    <mergeCell ref="B32:B36"/>
    <mergeCell ref="C32:C33"/>
    <mergeCell ref="D32:D33"/>
    <mergeCell ref="E32:E33"/>
    <mergeCell ref="F32:F33"/>
    <mergeCell ref="G32:G33"/>
    <mergeCell ref="U29:U31"/>
    <mergeCell ref="V29:V31"/>
    <mergeCell ref="W29:W31"/>
    <mergeCell ref="X29:X31"/>
    <mergeCell ref="AH29:AH31"/>
    <mergeCell ref="AI29:AI31"/>
    <mergeCell ref="I29:I31"/>
    <mergeCell ref="J29:J31"/>
    <mergeCell ref="L29:L31"/>
    <mergeCell ref="M29:M31"/>
    <mergeCell ref="N29:N31"/>
    <mergeCell ref="O29:O31"/>
    <mergeCell ref="AI32:AI33"/>
    <mergeCell ref="O34:O35"/>
    <mergeCell ref="U34:U35"/>
    <mergeCell ref="V34:V35"/>
    <mergeCell ref="W34:W35"/>
    <mergeCell ref="X34:X35"/>
    <mergeCell ref="AH34:AH35"/>
    <mergeCell ref="H34:H35"/>
    <mergeCell ref="I34:I35"/>
    <mergeCell ref="J34:J35"/>
    <mergeCell ref="L34:L35"/>
    <mergeCell ref="M34:M35"/>
    <mergeCell ref="N34:N35"/>
    <mergeCell ref="AJ24:AJ27"/>
    <mergeCell ref="AK24:AK27"/>
    <mergeCell ref="AL24:AL27"/>
    <mergeCell ref="AM24:AM27"/>
    <mergeCell ref="C29:C31"/>
    <mergeCell ref="D29:D31"/>
    <mergeCell ref="E29:E31"/>
    <mergeCell ref="F29:F31"/>
    <mergeCell ref="G29:G31"/>
    <mergeCell ref="H29:H31"/>
    <mergeCell ref="U24:U27"/>
    <mergeCell ref="V24:V27"/>
    <mergeCell ref="W24:W27"/>
    <mergeCell ref="X24:X27"/>
    <mergeCell ref="AH24:AH27"/>
    <mergeCell ref="AI24:AI27"/>
    <mergeCell ref="I24:I27"/>
    <mergeCell ref="J24:J27"/>
    <mergeCell ref="L24:L27"/>
    <mergeCell ref="M24:M27"/>
    <mergeCell ref="N24:N27"/>
    <mergeCell ref="O24:O27"/>
    <mergeCell ref="AJ29:AJ31"/>
    <mergeCell ref="AK29:AK31"/>
    <mergeCell ref="AL29:AL31"/>
    <mergeCell ref="AM29:AM31"/>
    <mergeCell ref="C24:C27"/>
    <mergeCell ref="D24:D27"/>
    <mergeCell ref="E24:E27"/>
    <mergeCell ref="F24:F27"/>
    <mergeCell ref="G24:G27"/>
    <mergeCell ref="H24:H27"/>
    <mergeCell ref="AJ22:AJ23"/>
    <mergeCell ref="AK22:AK23"/>
    <mergeCell ref="AL22:AL23"/>
    <mergeCell ref="AM22:AM23"/>
    <mergeCell ref="U22:U23"/>
    <mergeCell ref="V22:V23"/>
    <mergeCell ref="W22:W23"/>
    <mergeCell ref="X22:X23"/>
    <mergeCell ref="AH22:AH23"/>
    <mergeCell ref="AI22:AI23"/>
    <mergeCell ref="I22:I23"/>
    <mergeCell ref="J22:J23"/>
    <mergeCell ref="L22:L23"/>
    <mergeCell ref="M22:M23"/>
    <mergeCell ref="N22:N23"/>
    <mergeCell ref="O22:O23"/>
    <mergeCell ref="C22:C23"/>
    <mergeCell ref="D22:D23"/>
    <mergeCell ref="E22:E23"/>
    <mergeCell ref="F22:F23"/>
    <mergeCell ref="G22:G23"/>
    <mergeCell ref="H22:H23"/>
    <mergeCell ref="F12:F15"/>
    <mergeCell ref="G12:G15"/>
    <mergeCell ref="AH17:AH21"/>
    <mergeCell ref="AI17:AI21"/>
    <mergeCell ref="AJ17:AJ21"/>
    <mergeCell ref="AK17:AK21"/>
    <mergeCell ref="AL17:AL21"/>
    <mergeCell ref="AM17:AM21"/>
    <mergeCell ref="N17:N21"/>
    <mergeCell ref="O17:O21"/>
    <mergeCell ref="U17:U21"/>
    <mergeCell ref="V17:V21"/>
    <mergeCell ref="W17:W21"/>
    <mergeCell ref="X17:X21"/>
    <mergeCell ref="G17:G21"/>
    <mergeCell ref="H17:H21"/>
    <mergeCell ref="I17:I21"/>
    <mergeCell ref="J17:J21"/>
    <mergeCell ref="L17:L21"/>
    <mergeCell ref="M17:M21"/>
    <mergeCell ref="AH7:AH9"/>
    <mergeCell ref="AI7:AI9"/>
    <mergeCell ref="AJ7:AJ9"/>
    <mergeCell ref="AM7:AM9"/>
    <mergeCell ref="O7:O9"/>
    <mergeCell ref="P7:P9"/>
    <mergeCell ref="AI12:AI15"/>
    <mergeCell ref="AJ12:AJ15"/>
    <mergeCell ref="AK12:AK15"/>
    <mergeCell ref="AL12:AL15"/>
    <mergeCell ref="AM12:AM15"/>
    <mergeCell ref="B17:B31"/>
    <mergeCell ref="C17:C21"/>
    <mergeCell ref="D17:D21"/>
    <mergeCell ref="E17:E21"/>
    <mergeCell ref="F17:F21"/>
    <mergeCell ref="O12:O15"/>
    <mergeCell ref="U12:U15"/>
    <mergeCell ref="V12:V15"/>
    <mergeCell ref="W12:W15"/>
    <mergeCell ref="X12:X15"/>
    <mergeCell ref="AH12:AH15"/>
    <mergeCell ref="H12:H15"/>
    <mergeCell ref="I12:I15"/>
    <mergeCell ref="J12:J15"/>
    <mergeCell ref="L12:L15"/>
    <mergeCell ref="M12:M15"/>
    <mergeCell ref="N12:N15"/>
    <mergeCell ref="B12:B16"/>
    <mergeCell ref="C12:C15"/>
    <mergeCell ref="D12:D15"/>
    <mergeCell ref="E12:E15"/>
    <mergeCell ref="AH10:AH11"/>
    <mergeCell ref="AI10:AI11"/>
    <mergeCell ref="AJ10:AJ11"/>
    <mergeCell ref="AK10:AK11"/>
    <mergeCell ref="AL10:AL11"/>
    <mergeCell ref="AM10:AM11"/>
    <mergeCell ref="N10:N11"/>
    <mergeCell ref="O10:O11"/>
    <mergeCell ref="U10:U11"/>
    <mergeCell ref="V10:V11"/>
    <mergeCell ref="W10:W11"/>
    <mergeCell ref="X10:X11"/>
    <mergeCell ref="H10:H11"/>
    <mergeCell ref="I10:I11"/>
    <mergeCell ref="J10:J11"/>
    <mergeCell ref="L10:L11"/>
    <mergeCell ref="M10:M11"/>
    <mergeCell ref="W7:W9"/>
    <mergeCell ref="X7:X9"/>
    <mergeCell ref="H7:H9"/>
    <mergeCell ref="I7:I9"/>
    <mergeCell ref="J7:J9"/>
    <mergeCell ref="L7:L9"/>
    <mergeCell ref="D1:I1"/>
    <mergeCell ref="D2:D3"/>
    <mergeCell ref="B5:B11"/>
    <mergeCell ref="C5:C6"/>
    <mergeCell ref="D5:D6"/>
    <mergeCell ref="E5:E6"/>
    <mergeCell ref="F5:F6"/>
    <mergeCell ref="G5:G6"/>
    <mergeCell ref="C10:C11"/>
    <mergeCell ref="D10:D11"/>
    <mergeCell ref="E10:E11"/>
    <mergeCell ref="F10:F11"/>
    <mergeCell ref="C7:C9"/>
    <mergeCell ref="D7:D9"/>
    <mergeCell ref="E7:E9"/>
    <mergeCell ref="F7:F9"/>
    <mergeCell ref="G7:G9"/>
    <mergeCell ref="O5:O6"/>
    <mergeCell ref="U5:U6"/>
    <mergeCell ref="M7:M9"/>
    <mergeCell ref="N7:N9"/>
    <mergeCell ref="AK7:AK9"/>
    <mergeCell ref="AL7:AL9"/>
    <mergeCell ref="G10:G11"/>
    <mergeCell ref="Z3:AA3"/>
    <mergeCell ref="AB3:AC3"/>
    <mergeCell ref="AD3:AE3"/>
    <mergeCell ref="B2:C3"/>
    <mergeCell ref="E2:E3"/>
    <mergeCell ref="F2:F3"/>
    <mergeCell ref="G2:J3"/>
    <mergeCell ref="L2:X3"/>
    <mergeCell ref="B4:C4"/>
    <mergeCell ref="AM5:AM6"/>
    <mergeCell ref="V5:V6"/>
    <mergeCell ref="W5:W6"/>
    <mergeCell ref="X5:X6"/>
    <mergeCell ref="AH5:AH6"/>
    <mergeCell ref="H5:H6"/>
    <mergeCell ref="I5:I6"/>
    <mergeCell ref="J5:J6"/>
    <mergeCell ref="L5:L6"/>
    <mergeCell ref="M5:M6"/>
    <mergeCell ref="N5:N6"/>
    <mergeCell ref="AF3:AG3"/>
    <mergeCell ref="AH3:AH4"/>
    <mergeCell ref="AI3:AL3"/>
    <mergeCell ref="AI5:AI6"/>
    <mergeCell ref="AJ5:AJ6"/>
    <mergeCell ref="AK5:AK6"/>
    <mergeCell ref="AL5:AL6"/>
    <mergeCell ref="U7:U9"/>
    <mergeCell ref="V7:V9"/>
    <mergeCell ref="AN3:AN4"/>
    <mergeCell ref="AM3:AM4"/>
    <mergeCell ref="Z2:AN2"/>
    <mergeCell ref="AP3:BC3"/>
    <mergeCell ref="AN5:AN6"/>
    <mergeCell ref="AN7:AN9"/>
    <mergeCell ref="AN10:AN11"/>
    <mergeCell ref="AN63:AN65"/>
    <mergeCell ref="AN66:AN68"/>
    <mergeCell ref="AN69:AN71"/>
    <mergeCell ref="AN72:AN74"/>
    <mergeCell ref="AN75:AN77"/>
    <mergeCell ref="AN78:AN80"/>
    <mergeCell ref="AN81:AN83"/>
    <mergeCell ref="AN84:AN86"/>
    <mergeCell ref="AN87:AN89"/>
    <mergeCell ref="AN90:AN92"/>
    <mergeCell ref="AP5:AP6"/>
    <mergeCell ref="AQ5:AQ6"/>
    <mergeCell ref="AZ5:AZ6"/>
    <mergeCell ref="AR10:AR11"/>
    <mergeCell ref="AU10:AU11"/>
    <mergeCell ref="AV10:AV11"/>
    <mergeCell ref="AW10:AW11"/>
    <mergeCell ref="AZ10:AZ11"/>
    <mergeCell ref="BA10:BA11"/>
    <mergeCell ref="BB10:BB11"/>
    <mergeCell ref="BC10:BC11"/>
    <mergeCell ref="AP12:AP15"/>
    <mergeCell ref="AQ12:AQ15"/>
    <mergeCell ref="AR12:AR15"/>
    <mergeCell ref="AU12:AU15"/>
    <mergeCell ref="AN200:AN205"/>
    <mergeCell ref="AN206:AN210"/>
    <mergeCell ref="AN211:AN216"/>
    <mergeCell ref="AN217:AN222"/>
    <mergeCell ref="AN12:AN15"/>
    <mergeCell ref="AN17:AN21"/>
    <mergeCell ref="AN22:AN23"/>
    <mergeCell ref="AN24:AN27"/>
    <mergeCell ref="AN29:AN31"/>
    <mergeCell ref="AN32:AN33"/>
    <mergeCell ref="AN34:AN35"/>
    <mergeCell ref="AN39:AN40"/>
    <mergeCell ref="AN43:AN44"/>
    <mergeCell ref="AN45:AN46"/>
    <mergeCell ref="AN49:AN55"/>
    <mergeCell ref="AN56:AN57"/>
    <mergeCell ref="AN58:AN59"/>
    <mergeCell ref="AN60:AN62"/>
    <mergeCell ref="AN93:AN95"/>
    <mergeCell ref="AN96:AN99"/>
    <mergeCell ref="AN100:AN101"/>
    <mergeCell ref="AN102:AN104"/>
    <mergeCell ref="AN105:AN107"/>
    <mergeCell ref="AN47:AN48"/>
    <mergeCell ref="AN114:AN116"/>
    <mergeCell ref="AN117:AN119"/>
    <mergeCell ref="AN120:AN122"/>
    <mergeCell ref="AN123:AN125"/>
    <mergeCell ref="AN126:AN128"/>
    <mergeCell ref="AN129:AN131"/>
    <mergeCell ref="AP7:AP9"/>
    <mergeCell ref="AQ7:AQ9"/>
    <mergeCell ref="AR7:AR9"/>
    <mergeCell ref="AU7:AU9"/>
    <mergeCell ref="AV7:AV9"/>
    <mergeCell ref="AW7:AW9"/>
    <mergeCell ref="AZ7:AZ9"/>
    <mergeCell ref="BA7:BA9"/>
    <mergeCell ref="BB7:BB9"/>
    <mergeCell ref="BC7:BC9"/>
    <mergeCell ref="AP10:AP11"/>
    <mergeCell ref="AQ10:AQ11"/>
    <mergeCell ref="AT5:AT11"/>
    <mergeCell ref="AT12:AT16"/>
    <mergeCell ref="AS7:AS9"/>
    <mergeCell ref="AS10:AS11"/>
    <mergeCell ref="AP17:AP21"/>
    <mergeCell ref="AQ17:AQ21"/>
    <mergeCell ref="AR17:AR21"/>
    <mergeCell ref="AU17:AU21"/>
    <mergeCell ref="AV17:AV21"/>
    <mergeCell ref="AW17:AW21"/>
    <mergeCell ref="AZ17:AZ21"/>
    <mergeCell ref="BA17:BA21"/>
    <mergeCell ref="BB17:BB21"/>
    <mergeCell ref="BC17:BC21"/>
    <mergeCell ref="AY5:AY11"/>
    <mergeCell ref="AY12:AY16"/>
    <mergeCell ref="AP22:AP23"/>
    <mergeCell ref="AQ22:AQ23"/>
    <mergeCell ref="AR22:AR23"/>
    <mergeCell ref="AU22:AU23"/>
    <mergeCell ref="AV22:AV23"/>
    <mergeCell ref="AW22:AW23"/>
    <mergeCell ref="AZ22:AZ23"/>
    <mergeCell ref="BA22:BA23"/>
    <mergeCell ref="BB22:BB23"/>
    <mergeCell ref="BC22:BC23"/>
    <mergeCell ref="AS17:AS21"/>
    <mergeCell ref="AS22:AS23"/>
    <mergeCell ref="AP24:AP27"/>
    <mergeCell ref="AQ24:AQ27"/>
    <mergeCell ref="AR24:AR27"/>
    <mergeCell ref="AU24:AU27"/>
    <mergeCell ref="AV24:AV27"/>
    <mergeCell ref="AW24:AW27"/>
    <mergeCell ref="AZ24:AZ27"/>
    <mergeCell ref="BA24:BA27"/>
    <mergeCell ref="BB24:BB27"/>
    <mergeCell ref="BC24:BC27"/>
    <mergeCell ref="AP29:AP31"/>
    <mergeCell ref="AQ29:AQ31"/>
    <mergeCell ref="AR29:AR31"/>
    <mergeCell ref="AU29:AU31"/>
    <mergeCell ref="AV29:AV31"/>
    <mergeCell ref="AW29:AW31"/>
    <mergeCell ref="AZ29:AZ31"/>
    <mergeCell ref="BA29:BA31"/>
    <mergeCell ref="BB29:BB31"/>
    <mergeCell ref="BC29:BC31"/>
    <mergeCell ref="AS24:AS27"/>
    <mergeCell ref="AS29:AS31"/>
    <mergeCell ref="AP32:AP33"/>
    <mergeCell ref="AQ32:AQ33"/>
    <mergeCell ref="AR32:AR33"/>
    <mergeCell ref="AU32:AU33"/>
    <mergeCell ref="AV32:AV33"/>
    <mergeCell ref="AW32:AW33"/>
    <mergeCell ref="AZ32:AZ33"/>
    <mergeCell ref="BA32:BA33"/>
    <mergeCell ref="BB32:BB33"/>
    <mergeCell ref="BC32:BC33"/>
    <mergeCell ref="AP34:AP35"/>
    <mergeCell ref="AQ34:AQ35"/>
    <mergeCell ref="AR34:AR35"/>
    <mergeCell ref="AU34:AU35"/>
    <mergeCell ref="AV34:AV35"/>
    <mergeCell ref="AW34:AW35"/>
    <mergeCell ref="AZ34:AZ35"/>
    <mergeCell ref="BA34:BA35"/>
    <mergeCell ref="BB34:BB35"/>
    <mergeCell ref="BC34:BC35"/>
    <mergeCell ref="AY32:AY36"/>
    <mergeCell ref="AT32:AT36"/>
    <mergeCell ref="AX32:AX33"/>
    <mergeCell ref="AX34:AX35"/>
    <mergeCell ref="AS32:AS33"/>
    <mergeCell ref="AS34:AS35"/>
    <mergeCell ref="AP39:AP40"/>
    <mergeCell ref="AQ39:AQ40"/>
    <mergeCell ref="AR39:AR40"/>
    <mergeCell ref="AU39:AU40"/>
    <mergeCell ref="AV39:AV40"/>
    <mergeCell ref="AW39:AW40"/>
    <mergeCell ref="AZ39:AZ40"/>
    <mergeCell ref="BA39:BA40"/>
    <mergeCell ref="BB39:BB40"/>
    <mergeCell ref="BC39:BC40"/>
    <mergeCell ref="AP43:AP44"/>
    <mergeCell ref="AQ43:AQ44"/>
    <mergeCell ref="AR43:AR44"/>
    <mergeCell ref="AU43:AU44"/>
    <mergeCell ref="AV43:AV44"/>
    <mergeCell ref="AW43:AW44"/>
    <mergeCell ref="AZ43:AZ44"/>
    <mergeCell ref="BA43:BA44"/>
    <mergeCell ref="BB43:BB44"/>
    <mergeCell ref="AY37:AY40"/>
    <mergeCell ref="AY41:AY42"/>
    <mergeCell ref="AY43:AY62"/>
    <mergeCell ref="AS60:AS62"/>
    <mergeCell ref="AP45:AP46"/>
    <mergeCell ref="AQ45:AQ46"/>
    <mergeCell ref="AR45:AR46"/>
    <mergeCell ref="AU45:AU46"/>
    <mergeCell ref="AV45:AV46"/>
    <mergeCell ref="AW45:AW46"/>
    <mergeCell ref="AZ45:AZ46"/>
    <mergeCell ref="BA45:BA46"/>
    <mergeCell ref="BB45:BB46"/>
    <mergeCell ref="AP47:AP48"/>
    <mergeCell ref="AQ47:AQ48"/>
    <mergeCell ref="AR47:AR48"/>
    <mergeCell ref="AZ47:AZ48"/>
    <mergeCell ref="BA47:BA48"/>
    <mergeCell ref="AP49:AP55"/>
    <mergeCell ref="AQ49:AQ55"/>
    <mergeCell ref="AR49:AR55"/>
    <mergeCell ref="AU49:AU55"/>
    <mergeCell ref="AV49:AV55"/>
    <mergeCell ref="AP56:AP57"/>
    <mergeCell ref="AQ56:AQ57"/>
    <mergeCell ref="AR56:AR57"/>
    <mergeCell ref="AU56:AU57"/>
    <mergeCell ref="AV56:AV57"/>
    <mergeCell ref="AW56:AW57"/>
    <mergeCell ref="AZ56:AZ57"/>
    <mergeCell ref="BA56:BA57"/>
    <mergeCell ref="BB56:BB57"/>
    <mergeCell ref="BC56:BC57"/>
    <mergeCell ref="AP58:AP59"/>
    <mergeCell ref="AQ58:AQ59"/>
    <mergeCell ref="AR58:AR59"/>
    <mergeCell ref="AU58:AU59"/>
    <mergeCell ref="AV58:AV59"/>
    <mergeCell ref="AW58:AW59"/>
    <mergeCell ref="AZ58:AZ59"/>
    <mergeCell ref="BA58:BA59"/>
    <mergeCell ref="BB58:BB59"/>
    <mergeCell ref="BC58:BC59"/>
    <mergeCell ref="AP60:AP62"/>
    <mergeCell ref="AQ60:AQ62"/>
    <mergeCell ref="AR60:AR62"/>
    <mergeCell ref="AU60:AU62"/>
    <mergeCell ref="AV60:AV62"/>
    <mergeCell ref="AW60:AW62"/>
    <mergeCell ref="AZ60:AZ62"/>
    <mergeCell ref="BA60:BA62"/>
    <mergeCell ref="BB60:BB62"/>
    <mergeCell ref="BC60:BC62"/>
    <mergeCell ref="BA63:BA65"/>
    <mergeCell ref="BB63:BB65"/>
    <mergeCell ref="BC63:BC65"/>
    <mergeCell ref="AY63:AY131"/>
    <mergeCell ref="AS63:AS65"/>
    <mergeCell ref="AS66:AS68"/>
    <mergeCell ref="AS69:AS71"/>
    <mergeCell ref="AS72:AS74"/>
    <mergeCell ref="AS75:AS77"/>
    <mergeCell ref="AS78:AS80"/>
    <mergeCell ref="AS81:AS83"/>
    <mergeCell ref="AS84:AS86"/>
    <mergeCell ref="AS87:AS89"/>
    <mergeCell ref="AS90:AS92"/>
    <mergeCell ref="AS93:AS95"/>
    <mergeCell ref="AP66:AP68"/>
    <mergeCell ref="AQ66:AQ68"/>
    <mergeCell ref="AR66:AR68"/>
    <mergeCell ref="AU66:AU68"/>
    <mergeCell ref="AV66:AV68"/>
    <mergeCell ref="AW66:AW68"/>
    <mergeCell ref="AZ66:AZ68"/>
    <mergeCell ref="BA66:BA68"/>
    <mergeCell ref="BB66:BB68"/>
    <mergeCell ref="BC66:BC68"/>
    <mergeCell ref="AP69:AP71"/>
    <mergeCell ref="AQ69:AQ71"/>
    <mergeCell ref="AR69:AR71"/>
    <mergeCell ref="AU69:AU71"/>
    <mergeCell ref="AV69:AV71"/>
    <mergeCell ref="AW69:AW71"/>
    <mergeCell ref="AZ69:AZ71"/>
    <mergeCell ref="BA69:BA71"/>
    <mergeCell ref="BB69:BB71"/>
    <mergeCell ref="BC69:BC71"/>
    <mergeCell ref="AP72:AP74"/>
    <mergeCell ref="AQ72:AQ74"/>
    <mergeCell ref="AR72:AR74"/>
    <mergeCell ref="AU72:AU74"/>
    <mergeCell ref="AV72:AV74"/>
    <mergeCell ref="AW72:AW74"/>
    <mergeCell ref="AZ72:AZ74"/>
    <mergeCell ref="BA72:BA74"/>
    <mergeCell ref="BB72:BB74"/>
    <mergeCell ref="BC72:BC74"/>
    <mergeCell ref="AP75:AP77"/>
    <mergeCell ref="AQ75:AQ77"/>
    <mergeCell ref="AR75:AR77"/>
    <mergeCell ref="AU75:AU77"/>
    <mergeCell ref="AV75:AV77"/>
    <mergeCell ref="AW75:AW77"/>
    <mergeCell ref="AZ75:AZ77"/>
    <mergeCell ref="BA75:BA77"/>
    <mergeCell ref="BB75:BB77"/>
    <mergeCell ref="BC75:BC77"/>
    <mergeCell ref="AP78:AP80"/>
    <mergeCell ref="AQ78:AQ80"/>
    <mergeCell ref="AR78:AR80"/>
    <mergeCell ref="AU78:AU80"/>
    <mergeCell ref="AV78:AV80"/>
    <mergeCell ref="AW78:AW80"/>
    <mergeCell ref="AZ78:AZ80"/>
    <mergeCell ref="BA78:BA80"/>
    <mergeCell ref="BB78:BB80"/>
    <mergeCell ref="BC78:BC80"/>
    <mergeCell ref="AX78:AX80"/>
    <mergeCell ref="AP81:AP83"/>
    <mergeCell ref="AQ81:AQ83"/>
    <mergeCell ref="AR81:AR83"/>
    <mergeCell ref="AU81:AU83"/>
    <mergeCell ref="AV81:AV83"/>
    <mergeCell ref="AW81:AW83"/>
    <mergeCell ref="AZ81:AZ83"/>
    <mergeCell ref="BA81:BA83"/>
    <mergeCell ref="BB81:BB83"/>
    <mergeCell ref="BC81:BC83"/>
    <mergeCell ref="AP84:AP86"/>
    <mergeCell ref="AQ84:AQ86"/>
    <mergeCell ref="AR84:AR86"/>
    <mergeCell ref="AU84:AU86"/>
    <mergeCell ref="AV84:AV86"/>
    <mergeCell ref="AW84:AW86"/>
    <mergeCell ref="AZ84:AZ86"/>
    <mergeCell ref="BA84:BA86"/>
    <mergeCell ref="BB84:BB86"/>
    <mergeCell ref="BC84:BC86"/>
    <mergeCell ref="AX81:AX83"/>
    <mergeCell ref="AX84:AX86"/>
    <mergeCell ref="AP87:AP89"/>
    <mergeCell ref="AQ87:AQ89"/>
    <mergeCell ref="AR87:AR89"/>
    <mergeCell ref="AU87:AU89"/>
    <mergeCell ref="AV87:AV89"/>
    <mergeCell ref="AW87:AW89"/>
    <mergeCell ref="AZ87:AZ89"/>
    <mergeCell ref="BA87:BA89"/>
    <mergeCell ref="BB87:BB89"/>
    <mergeCell ref="BC87:BC89"/>
    <mergeCell ref="AP90:AP92"/>
    <mergeCell ref="AQ90:AQ92"/>
    <mergeCell ref="AR90:AR92"/>
    <mergeCell ref="AU90:AU92"/>
    <mergeCell ref="AV90:AV92"/>
    <mergeCell ref="AW90:AW92"/>
    <mergeCell ref="AZ90:AZ92"/>
    <mergeCell ref="BA90:BA92"/>
    <mergeCell ref="BB90:BB92"/>
    <mergeCell ref="BC90:BC92"/>
    <mergeCell ref="AX87:AX89"/>
    <mergeCell ref="AX90:AX92"/>
    <mergeCell ref="AP93:AP95"/>
    <mergeCell ref="AQ93:AQ95"/>
    <mergeCell ref="AR93:AR95"/>
    <mergeCell ref="AU93:AU95"/>
    <mergeCell ref="AV93:AV95"/>
    <mergeCell ref="AW93:AW95"/>
    <mergeCell ref="AZ93:AZ95"/>
    <mergeCell ref="BA93:BA95"/>
    <mergeCell ref="BB93:BB95"/>
    <mergeCell ref="BC93:BC95"/>
    <mergeCell ref="AP96:AP99"/>
    <mergeCell ref="AQ96:AQ99"/>
    <mergeCell ref="AR96:AR99"/>
    <mergeCell ref="AU96:AU99"/>
    <mergeCell ref="AV96:AV99"/>
    <mergeCell ref="AW96:AW99"/>
    <mergeCell ref="AZ96:AZ99"/>
    <mergeCell ref="BA96:BA99"/>
    <mergeCell ref="BB96:BB99"/>
    <mergeCell ref="BC96:BC99"/>
    <mergeCell ref="AX93:AX95"/>
    <mergeCell ref="AX96:AX99"/>
    <mergeCell ref="AP100:AP101"/>
    <mergeCell ref="AQ100:AQ101"/>
    <mergeCell ref="AR100:AR101"/>
    <mergeCell ref="AU100:AU101"/>
    <mergeCell ref="AV100:AV101"/>
    <mergeCell ref="AW100:AW101"/>
    <mergeCell ref="AZ100:AZ101"/>
    <mergeCell ref="BA100:BA101"/>
    <mergeCell ref="BB100:BB101"/>
    <mergeCell ref="BC100:BC101"/>
    <mergeCell ref="AS96:AS99"/>
    <mergeCell ref="AS100:AS101"/>
    <mergeCell ref="AP102:AP104"/>
    <mergeCell ref="AQ102:AQ104"/>
    <mergeCell ref="AR102:AR104"/>
    <mergeCell ref="AU102:AU104"/>
    <mergeCell ref="AV102:AV104"/>
    <mergeCell ref="AW102:AW104"/>
    <mergeCell ref="AZ102:AZ104"/>
    <mergeCell ref="BA102:BA104"/>
    <mergeCell ref="BB102:BB104"/>
    <mergeCell ref="BC102:BC104"/>
    <mergeCell ref="AP105:AP107"/>
    <mergeCell ref="AQ105:AQ107"/>
    <mergeCell ref="AR105:AR107"/>
    <mergeCell ref="AU105:AU107"/>
    <mergeCell ref="AV105:AV107"/>
    <mergeCell ref="AW105:AW107"/>
    <mergeCell ref="AZ105:AZ107"/>
    <mergeCell ref="BA105:BA107"/>
    <mergeCell ref="BB105:BB107"/>
    <mergeCell ref="BC105:BC107"/>
    <mergeCell ref="AS102:AS104"/>
    <mergeCell ref="AS105:AS107"/>
    <mergeCell ref="AP108:AP110"/>
    <mergeCell ref="AQ108:AQ110"/>
    <mergeCell ref="AR108:AR110"/>
    <mergeCell ref="AU108:AU110"/>
    <mergeCell ref="AV108:AV110"/>
    <mergeCell ref="AW108:AW110"/>
    <mergeCell ref="AZ108:AZ110"/>
    <mergeCell ref="BA108:BA110"/>
    <mergeCell ref="BB108:BB110"/>
    <mergeCell ref="BC108:BC110"/>
    <mergeCell ref="AX108:AX110"/>
    <mergeCell ref="AP111:AP113"/>
    <mergeCell ref="AQ111:AQ113"/>
    <mergeCell ref="AR111:AR113"/>
    <mergeCell ref="AU111:AU113"/>
    <mergeCell ref="AV111:AV113"/>
    <mergeCell ref="AW111:AW113"/>
    <mergeCell ref="AZ111:AZ113"/>
    <mergeCell ref="BA111:BA113"/>
    <mergeCell ref="BB111:BB113"/>
    <mergeCell ref="BC111:BC113"/>
    <mergeCell ref="AS108:AS110"/>
    <mergeCell ref="AS111:AS113"/>
    <mergeCell ref="AP114:AP116"/>
    <mergeCell ref="AQ114:AQ116"/>
    <mergeCell ref="AR114:AR116"/>
    <mergeCell ref="AU114:AU116"/>
    <mergeCell ref="AV114:AV116"/>
    <mergeCell ref="AW114:AW116"/>
    <mergeCell ref="AZ114:AZ116"/>
    <mergeCell ref="BA114:BA116"/>
    <mergeCell ref="BB114:BB116"/>
    <mergeCell ref="BC114:BC116"/>
    <mergeCell ref="AX111:AX113"/>
    <mergeCell ref="AX114:AX116"/>
    <mergeCell ref="AP117:AP119"/>
    <mergeCell ref="AQ117:AQ119"/>
    <mergeCell ref="AR117:AR119"/>
    <mergeCell ref="AU117:AU119"/>
    <mergeCell ref="AV117:AV119"/>
    <mergeCell ref="AW117:AW119"/>
    <mergeCell ref="AZ117:AZ119"/>
    <mergeCell ref="BA117:BA119"/>
    <mergeCell ref="BB117:BB119"/>
    <mergeCell ref="BC117:BC119"/>
    <mergeCell ref="AS114:AS116"/>
    <mergeCell ref="AS117:AS119"/>
    <mergeCell ref="AP120:AP122"/>
    <mergeCell ref="AQ120:AQ122"/>
    <mergeCell ref="AR120:AR122"/>
    <mergeCell ref="AU120:AU122"/>
    <mergeCell ref="AV120:AV122"/>
    <mergeCell ref="AW120:AW122"/>
    <mergeCell ref="AZ120:AZ122"/>
    <mergeCell ref="BA120:BA122"/>
    <mergeCell ref="BB120:BB122"/>
    <mergeCell ref="BC120:BC122"/>
    <mergeCell ref="AX117:AX119"/>
    <mergeCell ref="AX120:AX122"/>
    <mergeCell ref="AP123:AP125"/>
    <mergeCell ref="AQ123:AQ125"/>
    <mergeCell ref="AR123:AR125"/>
    <mergeCell ref="AU123:AU125"/>
    <mergeCell ref="AV123:AV125"/>
    <mergeCell ref="AW123:AW125"/>
    <mergeCell ref="AZ123:AZ125"/>
    <mergeCell ref="BA123:BA125"/>
    <mergeCell ref="BB123:BB125"/>
    <mergeCell ref="BC123:BC125"/>
    <mergeCell ref="AS120:AS122"/>
    <mergeCell ref="AS123:AS125"/>
    <mergeCell ref="AP126:AP128"/>
    <mergeCell ref="AQ126:AQ128"/>
    <mergeCell ref="AR126:AR128"/>
    <mergeCell ref="AU126:AU128"/>
    <mergeCell ref="AV126:AV128"/>
    <mergeCell ref="AW126:AW128"/>
    <mergeCell ref="AZ126:AZ128"/>
    <mergeCell ref="BA126:BA128"/>
    <mergeCell ref="BB126:BB128"/>
    <mergeCell ref="BC126:BC128"/>
    <mergeCell ref="AX123:AX125"/>
    <mergeCell ref="AX126:AX128"/>
    <mergeCell ref="AS126:AS128"/>
    <mergeCell ref="AS129:AS131"/>
    <mergeCell ref="AX129:AX131"/>
    <mergeCell ref="AX132:AX137"/>
    <mergeCell ref="AP138:AP142"/>
    <mergeCell ref="AQ138:AQ142"/>
    <mergeCell ref="AR138:AR142"/>
    <mergeCell ref="AU138:AU142"/>
    <mergeCell ref="AV138:AV142"/>
    <mergeCell ref="AW138:AW142"/>
    <mergeCell ref="AZ140:AZ142"/>
    <mergeCell ref="BA140:BA142"/>
    <mergeCell ref="BB140:BB142"/>
    <mergeCell ref="BC140:BC142"/>
    <mergeCell ref="AY132:AY222"/>
    <mergeCell ref="AS132:AS137"/>
    <mergeCell ref="AS138:AS142"/>
    <mergeCell ref="AS143:AS148"/>
    <mergeCell ref="AS149:AS154"/>
    <mergeCell ref="AS155:AS158"/>
    <mergeCell ref="BC151:BC154"/>
    <mergeCell ref="AP155:AP158"/>
    <mergeCell ref="AX211:AX216"/>
    <mergeCell ref="AX217:AX222"/>
    <mergeCell ref="AQ132:AQ137"/>
    <mergeCell ref="AR132:AR137"/>
    <mergeCell ref="AU132:AU137"/>
    <mergeCell ref="AV132:AV137"/>
    <mergeCell ref="AW132:AW137"/>
    <mergeCell ref="AZ132:AZ133"/>
    <mergeCell ref="BA132:BA133"/>
    <mergeCell ref="BB132:BB133"/>
    <mergeCell ref="BC132:BC133"/>
    <mergeCell ref="AZ135:AZ137"/>
    <mergeCell ref="BA135:BA137"/>
    <mergeCell ref="BB135:BB137"/>
    <mergeCell ref="BC135:BC137"/>
    <mergeCell ref="AV149:AV154"/>
    <mergeCell ref="AW149:AW154"/>
    <mergeCell ref="AP129:AP131"/>
    <mergeCell ref="AQ129:AQ131"/>
    <mergeCell ref="AR129:AR131"/>
    <mergeCell ref="AU129:AU131"/>
    <mergeCell ref="AV129:AV131"/>
    <mergeCell ref="AW129:AW131"/>
    <mergeCell ref="AZ129:AZ131"/>
    <mergeCell ref="BA129:BA131"/>
    <mergeCell ref="BB129:BB131"/>
    <mergeCell ref="BC129:BC131"/>
    <mergeCell ref="BC163:BC166"/>
    <mergeCell ref="AS159:AS160"/>
    <mergeCell ref="AS161:AS166"/>
    <mergeCell ref="AP143:AP148"/>
    <mergeCell ref="AQ143:AQ148"/>
    <mergeCell ref="AR143:AR148"/>
    <mergeCell ref="AU143:AU148"/>
    <mergeCell ref="AV143:AV148"/>
    <mergeCell ref="AW143:AW148"/>
    <mergeCell ref="AZ144:AZ148"/>
    <mergeCell ref="BA144:BA148"/>
    <mergeCell ref="BB144:BB148"/>
    <mergeCell ref="BC144:BC148"/>
    <mergeCell ref="AP149:AP154"/>
    <mergeCell ref="AQ149:AQ154"/>
    <mergeCell ref="AR149:AR154"/>
    <mergeCell ref="AZ149:AZ150"/>
    <mergeCell ref="AZ151:AZ154"/>
    <mergeCell ref="BA151:BA154"/>
    <mergeCell ref="BB151:BB154"/>
    <mergeCell ref="AQ155:AQ158"/>
    <mergeCell ref="AR155:AR158"/>
    <mergeCell ref="AU155:AU158"/>
    <mergeCell ref="AV155:AV158"/>
    <mergeCell ref="AW155:AW158"/>
    <mergeCell ref="BC155:BC158"/>
    <mergeCell ref="AZ156:AZ158"/>
    <mergeCell ref="BA156:BA158"/>
    <mergeCell ref="BB156:BB158"/>
    <mergeCell ref="AP159:AP160"/>
    <mergeCell ref="BC169:BC172"/>
    <mergeCell ref="AS167:AS172"/>
    <mergeCell ref="AX161:AX166"/>
    <mergeCell ref="AX167:AX172"/>
    <mergeCell ref="AX155:AX158"/>
    <mergeCell ref="AQ159:AQ160"/>
    <mergeCell ref="AR159:AR160"/>
    <mergeCell ref="AU159:AU160"/>
    <mergeCell ref="AV159:AV160"/>
    <mergeCell ref="AW159:AW160"/>
    <mergeCell ref="AZ159:AZ160"/>
    <mergeCell ref="BA159:BA160"/>
    <mergeCell ref="BB159:BB160"/>
    <mergeCell ref="BC159:BC160"/>
    <mergeCell ref="AX159:AX160"/>
    <mergeCell ref="AP161:AP166"/>
    <mergeCell ref="AQ161:AQ166"/>
    <mergeCell ref="AR161:AR166"/>
    <mergeCell ref="AU161:AU166"/>
    <mergeCell ref="AV161:AV166"/>
    <mergeCell ref="AW161:AW166"/>
    <mergeCell ref="AZ163:AZ166"/>
    <mergeCell ref="BA163:BA166"/>
    <mergeCell ref="BB163:BB166"/>
    <mergeCell ref="AS178:AS181"/>
    <mergeCell ref="AX173:AX177"/>
    <mergeCell ref="AX178:AX181"/>
    <mergeCell ref="AP182:AP187"/>
    <mergeCell ref="AQ182:AQ187"/>
    <mergeCell ref="AR182:AR187"/>
    <mergeCell ref="AU182:AU187"/>
    <mergeCell ref="AV182:AV187"/>
    <mergeCell ref="AW182:AW187"/>
    <mergeCell ref="AZ182:AZ187"/>
    <mergeCell ref="BA182:BA187"/>
    <mergeCell ref="BB182:BB187"/>
    <mergeCell ref="AS182:AS187"/>
    <mergeCell ref="AX182:AX187"/>
    <mergeCell ref="AP167:AP172"/>
    <mergeCell ref="AQ167:AQ172"/>
    <mergeCell ref="AR167:AR172"/>
    <mergeCell ref="AU167:AU172"/>
    <mergeCell ref="AV167:AV172"/>
    <mergeCell ref="AW167:AW172"/>
    <mergeCell ref="AZ167:AZ168"/>
    <mergeCell ref="AZ169:AZ172"/>
    <mergeCell ref="BA169:BA172"/>
    <mergeCell ref="BB169:BB172"/>
    <mergeCell ref="AP178:AP181"/>
    <mergeCell ref="AQ178:AQ181"/>
    <mergeCell ref="BC182:BC187"/>
    <mergeCell ref="AS194:AS199"/>
    <mergeCell ref="AS200:AS205"/>
    <mergeCell ref="AX194:AX199"/>
    <mergeCell ref="AX200:AX205"/>
    <mergeCell ref="BA174:BA177"/>
    <mergeCell ref="BB174:BB177"/>
    <mergeCell ref="BC174:BC177"/>
    <mergeCell ref="BC217:BC219"/>
    <mergeCell ref="AZ220:AZ222"/>
    <mergeCell ref="BA220:BA222"/>
    <mergeCell ref="BB220:BB222"/>
    <mergeCell ref="BC220:BC222"/>
    <mergeCell ref="AP206:AP210"/>
    <mergeCell ref="AQ206:AQ210"/>
    <mergeCell ref="AR206:AR210"/>
    <mergeCell ref="AP188:AP193"/>
    <mergeCell ref="AQ188:AQ193"/>
    <mergeCell ref="AR188:AR193"/>
    <mergeCell ref="AU188:AU193"/>
    <mergeCell ref="AV188:AV193"/>
    <mergeCell ref="AW188:AW193"/>
    <mergeCell ref="AZ189:AZ193"/>
    <mergeCell ref="BA189:BA193"/>
    <mergeCell ref="BB189:BB193"/>
    <mergeCell ref="BC189:BC193"/>
    <mergeCell ref="AS188:AS193"/>
    <mergeCell ref="AX188:AX193"/>
    <mergeCell ref="AZ213:AZ216"/>
    <mergeCell ref="BA213:BA216"/>
    <mergeCell ref="BB213:BB216"/>
    <mergeCell ref="BC213:BC216"/>
    <mergeCell ref="BA179:BA181"/>
    <mergeCell ref="BB179:BB181"/>
    <mergeCell ref="AP194:AP199"/>
    <mergeCell ref="AQ194:AQ199"/>
    <mergeCell ref="AR194:AR199"/>
    <mergeCell ref="AU194:AU199"/>
    <mergeCell ref="AV194:AV199"/>
    <mergeCell ref="AW194:AW199"/>
    <mergeCell ref="AZ194:AZ195"/>
    <mergeCell ref="AZ196:AZ199"/>
    <mergeCell ref="AP217:AP222"/>
    <mergeCell ref="AQ217:AQ222"/>
    <mergeCell ref="AR217:AR222"/>
    <mergeCell ref="AU217:AU222"/>
    <mergeCell ref="AV217:AV222"/>
    <mergeCell ref="AW217:AW222"/>
    <mergeCell ref="AZ217:AZ219"/>
    <mergeCell ref="BA217:BA219"/>
    <mergeCell ref="BB217:BB219"/>
    <mergeCell ref="BA196:BA199"/>
    <mergeCell ref="BB196:BB199"/>
    <mergeCell ref="AU206:AU210"/>
    <mergeCell ref="AV206:AV210"/>
    <mergeCell ref="AP200:AP205"/>
    <mergeCell ref="AQ200:AQ205"/>
    <mergeCell ref="AR200:AR205"/>
    <mergeCell ref="BC179:BC181"/>
    <mergeCell ref="AS173:AS177"/>
    <mergeCell ref="AR178:AR181"/>
    <mergeCell ref="AU178:AU181"/>
    <mergeCell ref="AP132:AP137"/>
    <mergeCell ref="AW206:AW210"/>
    <mergeCell ref="AZ207:AZ210"/>
    <mergeCell ref="AZ174:AZ177"/>
    <mergeCell ref="BA207:BA210"/>
    <mergeCell ref="BB207:BB210"/>
    <mergeCell ref="BC207:BC210"/>
    <mergeCell ref="AP211:AP216"/>
    <mergeCell ref="AQ211:AQ216"/>
    <mergeCell ref="AR211:AR216"/>
    <mergeCell ref="AU211:AU216"/>
    <mergeCell ref="AV211:AV216"/>
    <mergeCell ref="AW211:AW216"/>
    <mergeCell ref="AZ211:AZ212"/>
    <mergeCell ref="AU200:AU205"/>
    <mergeCell ref="AV200:AV205"/>
    <mergeCell ref="AW200:AW205"/>
    <mergeCell ref="AZ201:AZ205"/>
    <mergeCell ref="BA201:BA205"/>
    <mergeCell ref="BB201:BB205"/>
    <mergeCell ref="BC201:BC205"/>
    <mergeCell ref="AS206:AS210"/>
    <mergeCell ref="AS211:AS216"/>
    <mergeCell ref="AX206:AX210"/>
    <mergeCell ref="BC196:BC199"/>
    <mergeCell ref="AV178:AV181"/>
    <mergeCell ref="AW178:AW181"/>
    <mergeCell ref="AZ179:AZ181"/>
  </mergeCells>
  <conditionalFormatting sqref="K5 K12 K16 K29">
    <cfRule type="cellIs" dxfId="176" priority="177" operator="equal">
      <formula>"Otro"</formula>
    </cfRule>
  </conditionalFormatting>
  <conditionalFormatting sqref="I5:J5">
    <cfRule type="cellIs" dxfId="175" priority="176" operator="equal">
      <formula>"Otro"</formula>
    </cfRule>
  </conditionalFormatting>
  <conditionalFormatting sqref="H12:I12">
    <cfRule type="cellIs" dxfId="174" priority="175" operator="equal">
      <formula>"Otro"</formula>
    </cfRule>
  </conditionalFormatting>
  <conditionalFormatting sqref="J12">
    <cfRule type="cellIs" dxfId="173" priority="174" operator="equal">
      <formula>"Otro"</formula>
    </cfRule>
  </conditionalFormatting>
  <conditionalFormatting sqref="J16">
    <cfRule type="cellIs" dxfId="172" priority="173" operator="equal">
      <formula>"Otro"</formula>
    </cfRule>
  </conditionalFormatting>
  <conditionalFormatting sqref="I41:J43 I45:J45 I47:J47 I49:J49 I56:J56 I58:J58 I60:J60">
    <cfRule type="cellIs" dxfId="171" priority="172" operator="equal">
      <formula>"Otro"</formula>
    </cfRule>
  </conditionalFormatting>
  <conditionalFormatting sqref="AM29">
    <cfRule type="beginsWith" dxfId="170" priority="169" operator="beginsWith" text="S">
      <formula>LEFT(AM29,LEN("S"))="S"</formula>
    </cfRule>
    <cfRule type="beginsWith" dxfId="169" priority="170" operator="beginsWith" text="E">
      <formula>LEFT(AM29,LEN("E"))="E"</formula>
    </cfRule>
    <cfRule type="beginsWith" dxfId="168" priority="171" operator="beginsWith" text="T">
      <formula>LEFT(AM29,LEN("T"))="T"</formula>
    </cfRule>
  </conditionalFormatting>
  <conditionalFormatting sqref="AF29:AF30">
    <cfRule type="beginsWith" dxfId="167" priority="166" operator="beginsWith" text="S">
      <formula>LEFT(AF29,LEN("S"))="S"</formula>
    </cfRule>
    <cfRule type="beginsWith" dxfId="166" priority="167" operator="beginsWith" text="E">
      <formula>LEFT(AF29,LEN("E"))="E"</formula>
    </cfRule>
    <cfRule type="beginsWith" dxfId="165" priority="168" operator="beginsWith" text="T">
      <formula>LEFT(AF29,LEN("T"))="T"</formula>
    </cfRule>
  </conditionalFormatting>
  <conditionalFormatting sqref="AF31:AF222">
    <cfRule type="beginsWith" dxfId="164" priority="163" operator="beginsWith" text="S">
      <formula>LEFT(AF31,LEN("S"))="S"</formula>
    </cfRule>
    <cfRule type="beginsWith" dxfId="163" priority="164" operator="beginsWith" text="E">
      <formula>LEFT(AF31,LEN("E"))="E"</formula>
    </cfRule>
    <cfRule type="beginsWith" dxfId="162" priority="165" operator="beginsWith" text="T">
      <formula>LEFT(AF31,LEN("T"))="T"</formula>
    </cfRule>
  </conditionalFormatting>
  <conditionalFormatting sqref="AF5:AF6">
    <cfRule type="beginsWith" dxfId="161" priority="160" operator="beginsWith" text="S">
      <formula>LEFT(AF5,LEN("S"))="S"</formula>
    </cfRule>
    <cfRule type="beginsWith" dxfId="160" priority="161" operator="beginsWith" text="T">
      <formula>LEFT(AF5,LEN("T"))="T"</formula>
    </cfRule>
    <cfRule type="beginsWith" dxfId="159" priority="162" operator="beginsWith" text="E">
      <formula>LEFT(AF5,LEN("E"))="E"</formula>
    </cfRule>
  </conditionalFormatting>
  <conditionalFormatting sqref="AF7:AF9">
    <cfRule type="beginsWith" dxfId="158" priority="157" operator="beginsWith" text="S">
      <formula>LEFT(AF7,LEN("S"))="S"</formula>
    </cfRule>
    <cfRule type="beginsWith" dxfId="157" priority="158" operator="beginsWith" text="T">
      <formula>LEFT(AF7,LEN("T"))="T"</formula>
    </cfRule>
    <cfRule type="beginsWith" dxfId="156" priority="159" operator="beginsWith" text="E">
      <formula>LEFT(AF7,LEN("E"))="E"</formula>
    </cfRule>
  </conditionalFormatting>
  <conditionalFormatting sqref="AM5">
    <cfRule type="beginsWith" dxfId="155" priority="154" operator="beginsWith" text="S">
      <formula>LEFT(AM5,LEN("S"))="S"</formula>
    </cfRule>
    <cfRule type="beginsWith" dxfId="154" priority="155" operator="beginsWith" text="E">
      <formula>LEFT(AM5,LEN("E"))="E"</formula>
    </cfRule>
    <cfRule type="beginsWith" dxfId="153" priority="156" operator="beginsWith" text="T">
      <formula>LEFT(AM5,LEN("T"))="T"</formula>
    </cfRule>
  </conditionalFormatting>
  <conditionalFormatting sqref="AM7">
    <cfRule type="beginsWith" dxfId="152" priority="151" operator="beginsWith" text="S">
      <formula>LEFT(AM7,LEN("S"))="S"</formula>
    </cfRule>
    <cfRule type="beginsWith" dxfId="151" priority="152" operator="beginsWith" text="E">
      <formula>LEFT(AM7,LEN("E"))="E"</formula>
    </cfRule>
    <cfRule type="beginsWith" dxfId="150" priority="153" operator="beginsWith" text="T">
      <formula>LEFT(AM7,LEN("T"))="T"</formula>
    </cfRule>
  </conditionalFormatting>
  <conditionalFormatting sqref="AM12">
    <cfRule type="beginsWith" dxfId="149" priority="148" operator="beginsWith" text="S">
      <formula>LEFT(AM12,LEN("S"))="S"</formula>
    </cfRule>
    <cfRule type="beginsWith" dxfId="148" priority="149" operator="beginsWith" text="E">
      <formula>LEFT(AM12,LEN("E"))="E"</formula>
    </cfRule>
    <cfRule type="beginsWith" dxfId="147" priority="150" operator="beginsWith" text="T">
      <formula>LEFT(AM12,LEN("T"))="T"</formula>
    </cfRule>
  </conditionalFormatting>
  <conditionalFormatting sqref="AM22:AM23 AM28">
    <cfRule type="beginsWith" dxfId="146" priority="145" operator="beginsWith" text="S">
      <formula>LEFT(AM22,LEN("S"))="S"</formula>
    </cfRule>
    <cfRule type="beginsWith" dxfId="145" priority="146" operator="beginsWith" text="E">
      <formula>LEFT(AM22,LEN("E"))="E"</formula>
    </cfRule>
    <cfRule type="beginsWith" dxfId="144" priority="147" operator="beginsWith" text="T">
      <formula>LEFT(AM22,LEN("T"))="T"</formula>
    </cfRule>
  </conditionalFormatting>
  <conditionalFormatting sqref="AM17">
    <cfRule type="beginsWith" dxfId="143" priority="142" operator="beginsWith" text="S">
      <formula>LEFT(AM17,LEN("S"))="S"</formula>
    </cfRule>
    <cfRule type="beginsWith" dxfId="142" priority="143" operator="beginsWith" text="E">
      <formula>LEFT(AM17,LEN("E"))="E"</formula>
    </cfRule>
    <cfRule type="beginsWith" dxfId="141" priority="144" operator="beginsWith" text="T">
      <formula>LEFT(AM17,LEN("T"))="T"</formula>
    </cfRule>
  </conditionalFormatting>
  <conditionalFormatting sqref="AM16">
    <cfRule type="beginsWith" dxfId="140" priority="139" operator="beginsWith" text="S">
      <formula>LEFT(AM16,LEN("S"))="S"</formula>
    </cfRule>
    <cfRule type="beginsWith" dxfId="139" priority="140" operator="beginsWith" text="E">
      <formula>LEFT(AM16,LEN("E"))="E"</formula>
    </cfRule>
    <cfRule type="beginsWith" dxfId="138" priority="141" operator="beginsWith" text="T">
      <formula>LEFT(AM16,LEN("T"))="T"</formula>
    </cfRule>
  </conditionalFormatting>
  <conditionalFormatting sqref="AF17 AF22">
    <cfRule type="beginsWith" dxfId="137" priority="136" operator="beginsWith" text="E">
      <formula>LEFT(AF17,LEN("E"))="E"</formula>
    </cfRule>
    <cfRule type="beginsWith" dxfId="136" priority="137" operator="beginsWith" text="T">
      <formula>LEFT(AF17,LEN("T"))="T"</formula>
    </cfRule>
    <cfRule type="beginsWith" dxfId="135" priority="138" operator="beginsWith" text="S">
      <formula>LEFT(AF17,LEN("S"))="S"</formula>
    </cfRule>
  </conditionalFormatting>
  <conditionalFormatting sqref="AG17">
    <cfRule type="beginsWith" dxfId="134" priority="133" operator="beginsWith" text="E">
      <formula>LEFT(AG17,LEN("E"))="E"</formula>
    </cfRule>
    <cfRule type="beginsWith" dxfId="133" priority="134" operator="beginsWith" text="T">
      <formula>LEFT(AG17,LEN("T"))="T"</formula>
    </cfRule>
    <cfRule type="beginsWith" dxfId="132" priority="135" operator="beginsWith" text="S">
      <formula>LEFT(AG17,LEN("S"))="S"</formula>
    </cfRule>
  </conditionalFormatting>
  <conditionalFormatting sqref="AF12">
    <cfRule type="beginsWith" dxfId="131" priority="130" operator="beginsWith" text="S">
      <formula>LEFT(AF12,LEN("S"))="S"</formula>
    </cfRule>
    <cfRule type="beginsWith" dxfId="130" priority="131" operator="beginsWith" text="E">
      <formula>LEFT(AF12,LEN("E"))="E"</formula>
    </cfRule>
    <cfRule type="beginsWith" dxfId="129" priority="132" operator="beginsWith" text="T">
      <formula>LEFT(AF12,LEN("T"))="T"</formula>
    </cfRule>
  </conditionalFormatting>
  <conditionalFormatting sqref="AF13:AF15">
    <cfRule type="beginsWith" dxfId="128" priority="127" operator="beginsWith" text="S">
      <formula>LEFT(AF13,LEN("S"))="S"</formula>
    </cfRule>
    <cfRule type="beginsWith" dxfId="127" priority="128" operator="beginsWith" text="E">
      <formula>LEFT(AF13,LEN("E"))="E"</formula>
    </cfRule>
    <cfRule type="beginsWith" dxfId="126" priority="129" operator="beginsWith" text="T">
      <formula>LEFT(AF13,LEN("T"))="T"</formula>
    </cfRule>
  </conditionalFormatting>
  <conditionalFormatting sqref="AF16">
    <cfRule type="beginsWith" dxfId="125" priority="124" operator="beginsWith" text="S">
      <formula>LEFT(AF16,LEN("S"))="S"</formula>
    </cfRule>
    <cfRule type="beginsWith" dxfId="124" priority="125" operator="beginsWith" text="E">
      <formula>LEFT(AF16,LEN("E"))="E"</formula>
    </cfRule>
    <cfRule type="beginsWith" dxfId="123" priority="126" operator="beginsWith" text="T">
      <formula>LEFT(AF16,LEN("T"))="T"</formula>
    </cfRule>
  </conditionalFormatting>
  <conditionalFormatting sqref="AM10">
    <cfRule type="beginsWith" dxfId="122" priority="121" operator="beginsWith" text="S">
      <formula>LEFT(AM10,LEN("S"))="S"</formula>
    </cfRule>
    <cfRule type="beginsWith" dxfId="121" priority="122" operator="beginsWith" text="E">
      <formula>LEFT(AM10,LEN("E"))="E"</formula>
    </cfRule>
    <cfRule type="beginsWith" dxfId="120" priority="123" operator="beginsWith" text="T">
      <formula>LEFT(AM10,LEN("T"))="T"</formula>
    </cfRule>
  </conditionalFormatting>
  <conditionalFormatting sqref="AM24">
    <cfRule type="beginsWith" dxfId="119" priority="118" operator="beginsWith" text="S">
      <formula>LEFT(AM24,LEN("S"))="S"</formula>
    </cfRule>
    <cfRule type="beginsWith" dxfId="118" priority="119" operator="beginsWith" text="E">
      <formula>LEFT(AM24,LEN("E"))="E"</formula>
    </cfRule>
    <cfRule type="beginsWith" dxfId="117" priority="120" operator="beginsWith" text="T">
      <formula>LEFT(AM24,LEN("T"))="T"</formula>
    </cfRule>
  </conditionalFormatting>
  <conditionalFormatting sqref="AM32">
    <cfRule type="beginsWith" dxfId="116" priority="115" operator="beginsWith" text="S">
      <formula>LEFT(AM32,LEN("S"))="S"</formula>
    </cfRule>
    <cfRule type="beginsWith" dxfId="115" priority="116" operator="beginsWith" text="E">
      <formula>LEFT(AM32,LEN("E"))="E"</formula>
    </cfRule>
    <cfRule type="beginsWith" dxfId="114" priority="117" operator="beginsWith" text="T">
      <formula>LEFT(AM32,LEN("T"))="T"</formula>
    </cfRule>
  </conditionalFormatting>
  <conditionalFormatting sqref="AM34">
    <cfRule type="beginsWith" dxfId="113" priority="112" operator="beginsWith" text="S">
      <formula>LEFT(AM34,LEN("S"))="S"</formula>
    </cfRule>
    <cfRule type="beginsWith" dxfId="112" priority="113" operator="beginsWith" text="E">
      <formula>LEFT(AM34,LEN("E"))="E"</formula>
    </cfRule>
    <cfRule type="beginsWith" dxfId="111" priority="114" operator="beginsWith" text="T">
      <formula>LEFT(AM34,LEN("T"))="T"</formula>
    </cfRule>
  </conditionalFormatting>
  <conditionalFormatting sqref="AM36">
    <cfRule type="beginsWith" dxfId="110" priority="109" operator="beginsWith" text="S">
      <formula>LEFT(AM36,LEN("S"))="S"</formula>
    </cfRule>
    <cfRule type="beginsWith" dxfId="109" priority="110" operator="beginsWith" text="E">
      <formula>LEFT(AM36,LEN("E"))="E"</formula>
    </cfRule>
    <cfRule type="beginsWith" dxfId="108" priority="111" operator="beginsWith" text="T">
      <formula>LEFT(AM36,LEN("T"))="T"</formula>
    </cfRule>
  </conditionalFormatting>
  <conditionalFormatting sqref="AM41:AM43">
    <cfRule type="beginsWith" dxfId="107" priority="106" operator="beginsWith" text="S">
      <formula>LEFT(AM41,LEN("S"))="S"</formula>
    </cfRule>
    <cfRule type="beginsWith" dxfId="106" priority="107" operator="beginsWith" text="E">
      <formula>LEFT(AM41,LEN("E"))="E"</formula>
    </cfRule>
    <cfRule type="beginsWith" dxfId="105" priority="108" operator="beginsWith" text="T">
      <formula>LEFT(AM41,LEN("T"))="T"</formula>
    </cfRule>
  </conditionalFormatting>
  <conditionalFormatting sqref="AM45">
    <cfRule type="beginsWith" dxfId="104" priority="103" operator="beginsWith" text="S">
      <formula>LEFT(AM45,LEN("S"))="S"</formula>
    </cfRule>
    <cfRule type="beginsWith" dxfId="103" priority="104" operator="beginsWith" text="E">
      <formula>LEFT(AM45,LEN("E"))="E"</formula>
    </cfRule>
    <cfRule type="beginsWith" dxfId="102" priority="105" operator="beginsWith" text="T">
      <formula>LEFT(AM45,LEN("T"))="T"</formula>
    </cfRule>
  </conditionalFormatting>
  <conditionalFormatting sqref="AM47">
    <cfRule type="beginsWith" dxfId="101" priority="100" operator="beginsWith" text="S">
      <formula>LEFT(AM47,LEN("S"))="S"</formula>
    </cfRule>
    <cfRule type="beginsWith" dxfId="100" priority="101" operator="beginsWith" text="E">
      <formula>LEFT(AM47,LEN("E"))="E"</formula>
    </cfRule>
    <cfRule type="beginsWith" dxfId="99" priority="102" operator="beginsWith" text="T">
      <formula>LEFT(AM47,LEN("T"))="T"</formula>
    </cfRule>
  </conditionalFormatting>
  <conditionalFormatting sqref="AM49">
    <cfRule type="beginsWith" dxfId="98" priority="97" operator="beginsWith" text="S">
      <formula>LEFT(AM49,LEN("S"))="S"</formula>
    </cfRule>
    <cfRule type="beginsWith" dxfId="97" priority="98" operator="beginsWith" text="E">
      <formula>LEFT(AM49,LEN("E"))="E"</formula>
    </cfRule>
    <cfRule type="beginsWith" dxfId="96" priority="99" operator="beginsWith" text="T">
      <formula>LEFT(AM49,LEN("T"))="T"</formula>
    </cfRule>
  </conditionalFormatting>
  <conditionalFormatting sqref="AM56">
    <cfRule type="beginsWith" dxfId="95" priority="94" operator="beginsWith" text="S">
      <formula>LEFT(AM56,LEN("S"))="S"</formula>
    </cfRule>
    <cfRule type="beginsWith" dxfId="94" priority="95" operator="beginsWith" text="E">
      <formula>LEFT(AM56,LEN("E"))="E"</formula>
    </cfRule>
    <cfRule type="beginsWith" dxfId="93" priority="96" operator="beginsWith" text="T">
      <formula>LEFT(AM56,LEN("T"))="T"</formula>
    </cfRule>
  </conditionalFormatting>
  <conditionalFormatting sqref="AM58">
    <cfRule type="beginsWith" dxfId="92" priority="91" operator="beginsWith" text="S">
      <formula>LEFT(AM58,LEN("S"))="S"</formula>
    </cfRule>
    <cfRule type="beginsWith" dxfId="91" priority="92" operator="beginsWith" text="E">
      <formula>LEFT(AM58,LEN("E"))="E"</formula>
    </cfRule>
    <cfRule type="beginsWith" dxfId="90" priority="93" operator="beginsWith" text="T">
      <formula>LEFT(AM58,LEN("T"))="T"</formula>
    </cfRule>
  </conditionalFormatting>
  <conditionalFormatting sqref="AM60">
    <cfRule type="beginsWith" dxfId="89" priority="88" operator="beginsWith" text="S">
      <formula>LEFT(AM60,LEN("S"))="S"</formula>
    </cfRule>
    <cfRule type="beginsWith" dxfId="88" priority="89" operator="beginsWith" text="E">
      <formula>LEFT(AM60,LEN("E"))="E"</formula>
    </cfRule>
    <cfRule type="beginsWith" dxfId="87" priority="90" operator="beginsWith" text="T">
      <formula>LEFT(AM60,LEN("T"))="T"</formula>
    </cfRule>
  </conditionalFormatting>
  <conditionalFormatting sqref="AM63">
    <cfRule type="beginsWith" dxfId="86" priority="85" operator="beginsWith" text="S">
      <formula>LEFT(AM63,LEN("S"))="S"</formula>
    </cfRule>
    <cfRule type="beginsWith" dxfId="85" priority="86" operator="beginsWith" text="E">
      <formula>LEFT(AM63,LEN("E"))="E"</formula>
    </cfRule>
    <cfRule type="beginsWith" dxfId="84" priority="87" operator="beginsWith" text="T">
      <formula>LEFT(AM63,LEN("T"))="T"</formula>
    </cfRule>
  </conditionalFormatting>
  <conditionalFormatting sqref="AM66">
    <cfRule type="beginsWith" dxfId="83" priority="82" operator="beginsWith" text="S">
      <formula>LEFT(AM66,LEN("S"))="S"</formula>
    </cfRule>
    <cfRule type="beginsWith" dxfId="82" priority="83" operator="beginsWith" text="E">
      <formula>LEFT(AM66,LEN("E"))="E"</formula>
    </cfRule>
    <cfRule type="beginsWith" dxfId="81" priority="84" operator="beginsWith" text="T">
      <formula>LEFT(AM66,LEN("T"))="T"</formula>
    </cfRule>
  </conditionalFormatting>
  <conditionalFormatting sqref="AM69">
    <cfRule type="beginsWith" dxfId="80" priority="79" operator="beginsWith" text="S">
      <formula>LEFT(AM69,LEN("S"))="S"</formula>
    </cfRule>
    <cfRule type="beginsWith" dxfId="79" priority="80" operator="beginsWith" text="E">
      <formula>LEFT(AM69,LEN("E"))="E"</formula>
    </cfRule>
    <cfRule type="beginsWith" dxfId="78" priority="81" operator="beginsWith" text="T">
      <formula>LEFT(AM69,LEN("T"))="T"</formula>
    </cfRule>
  </conditionalFormatting>
  <conditionalFormatting sqref="AM72">
    <cfRule type="beginsWith" dxfId="77" priority="76" operator="beginsWith" text="S">
      <formula>LEFT(AM72,LEN("S"))="S"</formula>
    </cfRule>
    <cfRule type="beginsWith" dxfId="76" priority="77" operator="beginsWith" text="E">
      <formula>LEFT(AM72,LEN("E"))="E"</formula>
    </cfRule>
    <cfRule type="beginsWith" dxfId="75" priority="78" operator="beginsWith" text="T">
      <formula>LEFT(AM72,LEN("T"))="T"</formula>
    </cfRule>
  </conditionalFormatting>
  <conditionalFormatting sqref="AM75">
    <cfRule type="beginsWith" dxfId="74" priority="73" operator="beginsWith" text="S">
      <formula>LEFT(AM75,LEN("S"))="S"</formula>
    </cfRule>
    <cfRule type="beginsWith" dxfId="73" priority="74" operator="beginsWith" text="E">
      <formula>LEFT(AM75,LEN("E"))="E"</formula>
    </cfRule>
    <cfRule type="beginsWith" dxfId="72" priority="75" operator="beginsWith" text="T">
      <formula>LEFT(AM75,LEN("T"))="T"</formula>
    </cfRule>
  </conditionalFormatting>
  <conditionalFormatting sqref="AM78">
    <cfRule type="beginsWith" dxfId="71" priority="70" operator="beginsWith" text="S">
      <formula>LEFT(AM78,LEN("S"))="S"</formula>
    </cfRule>
    <cfRule type="beginsWith" dxfId="70" priority="71" operator="beginsWith" text="E">
      <formula>LEFT(AM78,LEN("E"))="E"</formula>
    </cfRule>
    <cfRule type="beginsWith" dxfId="69" priority="72" operator="beginsWith" text="T">
      <formula>LEFT(AM78,LEN("T"))="T"</formula>
    </cfRule>
  </conditionalFormatting>
  <conditionalFormatting sqref="AM81">
    <cfRule type="beginsWith" dxfId="68" priority="67" operator="beginsWith" text="S">
      <formula>LEFT(AM81,LEN("S"))="S"</formula>
    </cfRule>
    <cfRule type="beginsWith" dxfId="67" priority="68" operator="beginsWith" text="E">
      <formula>LEFT(AM81,LEN("E"))="E"</formula>
    </cfRule>
    <cfRule type="beginsWith" dxfId="66" priority="69" operator="beginsWith" text="T">
      <formula>LEFT(AM81,LEN("T"))="T"</formula>
    </cfRule>
  </conditionalFormatting>
  <conditionalFormatting sqref="AM84">
    <cfRule type="beginsWith" dxfId="65" priority="64" operator="beginsWith" text="S">
      <formula>LEFT(AM84,LEN("S"))="S"</formula>
    </cfRule>
    <cfRule type="beginsWith" dxfId="64" priority="65" operator="beginsWith" text="E">
      <formula>LEFT(AM84,LEN("E"))="E"</formula>
    </cfRule>
    <cfRule type="beginsWith" dxfId="63" priority="66" operator="beginsWith" text="T">
      <formula>LEFT(AM84,LEN("T"))="T"</formula>
    </cfRule>
  </conditionalFormatting>
  <conditionalFormatting sqref="AM87">
    <cfRule type="beginsWith" dxfId="62" priority="61" operator="beginsWith" text="S">
      <formula>LEFT(AM87,LEN("S"))="S"</formula>
    </cfRule>
    <cfRule type="beginsWith" dxfId="61" priority="62" operator="beginsWith" text="E">
      <formula>LEFT(AM87,LEN("E"))="E"</formula>
    </cfRule>
    <cfRule type="beginsWith" dxfId="60" priority="63" operator="beginsWith" text="T">
      <formula>LEFT(AM87,LEN("T"))="T"</formula>
    </cfRule>
  </conditionalFormatting>
  <conditionalFormatting sqref="AM90">
    <cfRule type="beginsWith" dxfId="59" priority="58" operator="beginsWith" text="S">
      <formula>LEFT(AM90,LEN("S"))="S"</formula>
    </cfRule>
    <cfRule type="beginsWith" dxfId="58" priority="59" operator="beginsWith" text="E">
      <formula>LEFT(AM90,LEN("E"))="E"</formula>
    </cfRule>
    <cfRule type="beginsWith" dxfId="57" priority="60" operator="beginsWith" text="T">
      <formula>LEFT(AM90,LEN("T"))="T"</formula>
    </cfRule>
  </conditionalFormatting>
  <conditionalFormatting sqref="AM93">
    <cfRule type="beginsWith" dxfId="56" priority="55" operator="beginsWith" text="S">
      <formula>LEFT(AM93,LEN("S"))="S"</formula>
    </cfRule>
    <cfRule type="beginsWith" dxfId="55" priority="56" operator="beginsWith" text="E">
      <formula>LEFT(AM93,LEN("E"))="E"</formula>
    </cfRule>
    <cfRule type="beginsWith" dxfId="54" priority="57" operator="beginsWith" text="T">
      <formula>LEFT(AM93,LEN("T"))="T"</formula>
    </cfRule>
  </conditionalFormatting>
  <conditionalFormatting sqref="AM96">
    <cfRule type="beginsWith" dxfId="53" priority="52" operator="beginsWith" text="S">
      <formula>LEFT(AM96,LEN("S"))="S"</formula>
    </cfRule>
    <cfRule type="beginsWith" dxfId="52" priority="53" operator="beginsWith" text="E">
      <formula>LEFT(AM96,LEN("E"))="E"</formula>
    </cfRule>
    <cfRule type="beginsWith" dxfId="51" priority="54" operator="beginsWith" text="T">
      <formula>LEFT(AM96,LEN("T"))="T"</formula>
    </cfRule>
  </conditionalFormatting>
  <conditionalFormatting sqref="AM100">
    <cfRule type="beginsWith" dxfId="50" priority="49" operator="beginsWith" text="S">
      <formula>LEFT(AM100,LEN("S"))="S"</formula>
    </cfRule>
    <cfRule type="beginsWith" dxfId="49" priority="50" operator="beginsWith" text="E">
      <formula>LEFT(AM100,LEN("E"))="E"</formula>
    </cfRule>
    <cfRule type="beginsWith" dxfId="48" priority="51" operator="beginsWith" text="T">
      <formula>LEFT(AM100,LEN("T"))="T"</formula>
    </cfRule>
  </conditionalFormatting>
  <conditionalFormatting sqref="AM102">
    <cfRule type="beginsWith" dxfId="47" priority="46" operator="beginsWith" text="S">
      <formula>LEFT(AM102,LEN("S"))="S"</formula>
    </cfRule>
    <cfRule type="beginsWith" dxfId="46" priority="47" operator="beginsWith" text="E">
      <formula>LEFT(AM102,LEN("E"))="E"</formula>
    </cfRule>
    <cfRule type="beginsWith" dxfId="45" priority="48" operator="beginsWith" text="T">
      <formula>LEFT(AM102,LEN("T"))="T"</formula>
    </cfRule>
  </conditionalFormatting>
  <conditionalFormatting sqref="AM105">
    <cfRule type="beginsWith" dxfId="44" priority="43" operator="beginsWith" text="S">
      <formula>LEFT(AM105,LEN("S"))="S"</formula>
    </cfRule>
    <cfRule type="beginsWith" dxfId="43" priority="44" operator="beginsWith" text="E">
      <formula>LEFT(AM105,LEN("E"))="E"</formula>
    </cfRule>
    <cfRule type="beginsWith" dxfId="42" priority="45" operator="beginsWith" text="T">
      <formula>LEFT(AM105,LEN("T"))="T"</formula>
    </cfRule>
  </conditionalFormatting>
  <conditionalFormatting sqref="AM108">
    <cfRule type="beginsWith" dxfId="41" priority="40" operator="beginsWith" text="S">
      <formula>LEFT(AM108,LEN("S"))="S"</formula>
    </cfRule>
    <cfRule type="beginsWith" dxfId="40" priority="41" operator="beginsWith" text="E">
      <formula>LEFT(AM108,LEN("E"))="E"</formula>
    </cfRule>
    <cfRule type="beginsWith" dxfId="39" priority="42" operator="beginsWith" text="T">
      <formula>LEFT(AM108,LEN("T"))="T"</formula>
    </cfRule>
  </conditionalFormatting>
  <conditionalFormatting sqref="AM111">
    <cfRule type="beginsWith" dxfId="38" priority="37" operator="beginsWith" text="S">
      <formula>LEFT(AM111,LEN("S"))="S"</formula>
    </cfRule>
    <cfRule type="beginsWith" dxfId="37" priority="38" operator="beginsWith" text="E">
      <formula>LEFT(AM111,LEN("E"))="E"</formula>
    </cfRule>
    <cfRule type="beginsWith" dxfId="36" priority="39" operator="beginsWith" text="T">
      <formula>LEFT(AM111,LEN("T"))="T"</formula>
    </cfRule>
  </conditionalFormatting>
  <conditionalFormatting sqref="AM114">
    <cfRule type="beginsWith" dxfId="35" priority="34" operator="beginsWith" text="S">
      <formula>LEFT(AM114,LEN("S"))="S"</formula>
    </cfRule>
    <cfRule type="beginsWith" dxfId="34" priority="35" operator="beginsWith" text="E">
      <formula>LEFT(AM114,LEN("E"))="E"</formula>
    </cfRule>
    <cfRule type="beginsWith" dxfId="33" priority="36" operator="beginsWith" text="T">
      <formula>LEFT(AM114,LEN("T"))="T"</formula>
    </cfRule>
  </conditionalFormatting>
  <conditionalFormatting sqref="AM117">
    <cfRule type="beginsWith" dxfId="32" priority="31" operator="beginsWith" text="S">
      <formula>LEFT(AM117,LEN("S"))="S"</formula>
    </cfRule>
    <cfRule type="beginsWith" dxfId="31" priority="32" operator="beginsWith" text="E">
      <formula>LEFT(AM117,LEN("E"))="E"</formula>
    </cfRule>
    <cfRule type="beginsWith" dxfId="30" priority="33" operator="beginsWith" text="T">
      <formula>LEFT(AM117,LEN("T"))="T"</formula>
    </cfRule>
  </conditionalFormatting>
  <conditionalFormatting sqref="AM120">
    <cfRule type="beginsWith" dxfId="29" priority="28" operator="beginsWith" text="S">
      <formula>LEFT(AM120,LEN("S"))="S"</formula>
    </cfRule>
    <cfRule type="beginsWith" dxfId="28" priority="29" operator="beginsWith" text="E">
      <formula>LEFT(AM120,LEN("E"))="E"</formula>
    </cfRule>
    <cfRule type="beginsWith" dxfId="27" priority="30" operator="beginsWith" text="T">
      <formula>LEFT(AM120,LEN("T"))="T"</formula>
    </cfRule>
  </conditionalFormatting>
  <conditionalFormatting sqref="AM123">
    <cfRule type="beginsWith" dxfId="26" priority="25" operator="beginsWith" text="S">
      <formula>LEFT(AM123,LEN("S"))="S"</formula>
    </cfRule>
    <cfRule type="beginsWith" dxfId="25" priority="26" operator="beginsWith" text="E">
      <formula>LEFT(AM123,LEN("E"))="E"</formula>
    </cfRule>
    <cfRule type="beginsWith" dxfId="24" priority="27" operator="beginsWith" text="T">
      <formula>LEFT(AM123,LEN("T"))="T"</formula>
    </cfRule>
  </conditionalFormatting>
  <conditionalFormatting sqref="AM126">
    <cfRule type="beginsWith" dxfId="23" priority="22" operator="beginsWith" text="S">
      <formula>LEFT(AM126,LEN("S"))="S"</formula>
    </cfRule>
    <cfRule type="beginsWith" dxfId="22" priority="23" operator="beginsWith" text="E">
      <formula>LEFT(AM126,LEN("E"))="E"</formula>
    </cfRule>
    <cfRule type="beginsWith" dxfId="21" priority="24" operator="beginsWith" text="T">
      <formula>LEFT(AM126,LEN("T"))="T"</formula>
    </cfRule>
  </conditionalFormatting>
  <conditionalFormatting sqref="AM129">
    <cfRule type="beginsWith" dxfId="20" priority="19" operator="beginsWith" text="S">
      <formula>LEFT(AM129,LEN("S"))="S"</formula>
    </cfRule>
    <cfRule type="beginsWith" dxfId="19" priority="20" operator="beginsWith" text="E">
      <formula>LEFT(AM129,LEN("E"))="E"</formula>
    </cfRule>
    <cfRule type="beginsWith" dxfId="18" priority="21" operator="beginsWith" text="T">
      <formula>LEFT(AM129,LEN("T"))="T"</formula>
    </cfRule>
  </conditionalFormatting>
  <conditionalFormatting sqref="AM39">
    <cfRule type="beginsWith" dxfId="17" priority="13" operator="beginsWith" text="T">
      <formula>LEFT(AM39,LEN("T"))="T"</formula>
    </cfRule>
    <cfRule type="containsText" dxfId="16" priority="14" operator="containsText" text="Sin iniciar">
      <formula>NOT(ISERROR(SEARCH("Sin iniciar",AM39)))</formula>
    </cfRule>
    <cfRule type="containsText" dxfId="15" priority="15" operator="containsText" text="En gestión">
      <formula>NOT(ISERROR(SEARCH("En gestión",AM39)))</formula>
    </cfRule>
  </conditionalFormatting>
  <conditionalFormatting sqref="AM37:AM38">
    <cfRule type="beginsWith" dxfId="14" priority="16" operator="beginsWith" text="T">
      <formula>LEFT(AM37,LEN("T"))="T"</formula>
    </cfRule>
    <cfRule type="containsText" dxfId="13" priority="17" operator="containsText" text="Sin iniciar">
      <formula>NOT(ISERROR(SEARCH("Sin iniciar",AM37)))</formula>
    </cfRule>
    <cfRule type="containsText" dxfId="12" priority="18" operator="containsText" text="En gestión">
      <formula>NOT(ISERROR(SEARCH("En gestión",AM37)))</formula>
    </cfRule>
  </conditionalFormatting>
  <conditionalFormatting sqref="AM132 AM155 AM173 AM167 AM161 AM159 AM138">
    <cfRule type="beginsWith" dxfId="11" priority="10" operator="beginsWith" text="E">
      <formula>LEFT(AM132,LEN("E"))="E"</formula>
    </cfRule>
    <cfRule type="beginsWith" dxfId="10" priority="11" operator="beginsWith" text="T">
      <formula>LEFT(AM132,LEN("T"))="T"</formula>
    </cfRule>
    <cfRule type="beginsWith" dxfId="9" priority="12" operator="beginsWith" text="S">
      <formula>LEFT(AM132,LEN("S"))="S"</formula>
    </cfRule>
  </conditionalFormatting>
  <conditionalFormatting sqref="AM143 AM149 AM182 AM188 AM200 AM194 AM206 AM211 AM217">
    <cfRule type="beginsWith" dxfId="8" priority="7" operator="beginsWith" text="E">
      <formula>LEFT(AM143,LEN("E"))="E"</formula>
    </cfRule>
    <cfRule type="beginsWith" dxfId="7" priority="8" operator="beginsWith" text="T">
      <formula>LEFT(AM143,LEN("T"))="T"</formula>
    </cfRule>
    <cfRule type="beginsWith" dxfId="6" priority="9" operator="beginsWith" text="S">
      <formula>LEFT(AM143,LEN("S"))="S"</formula>
    </cfRule>
  </conditionalFormatting>
  <conditionalFormatting sqref="AM143">
    <cfRule type="beginsWith" dxfId="5" priority="4" operator="beginsWith" text="E">
      <formula>LEFT(AM143,LEN("E"))="E"</formula>
    </cfRule>
    <cfRule type="beginsWith" dxfId="4" priority="5" operator="beginsWith" text="T">
      <formula>LEFT(AM143,LEN("T"))="T"</formula>
    </cfRule>
    <cfRule type="beginsWith" dxfId="3" priority="6" operator="beginsWith" text="S">
      <formula>LEFT(AM143,LEN("S"))="S"</formula>
    </cfRule>
  </conditionalFormatting>
  <conditionalFormatting sqref="AM178">
    <cfRule type="beginsWith" dxfId="2" priority="1" operator="beginsWith" text="E">
      <formula>LEFT(AM178,LEN("E"))="E"</formula>
    </cfRule>
    <cfRule type="beginsWith" dxfId="1" priority="2" operator="beginsWith" text="T">
      <formula>LEFT(AM178,LEN("T"))="T"</formula>
    </cfRule>
    <cfRule type="beginsWith" dxfId="0" priority="3" operator="beginsWith" text="S">
      <formula>LEFT(AM178,LEN("S"))="S"</formula>
    </cfRule>
  </conditionalFormatting>
  <dataValidations count="2">
    <dataValidation type="list" allowBlank="1" showInputMessage="1" showErrorMessage="1" sqref="M138" xr:uid="{00000000-0002-0000-0100-000000000000}">
      <formula1>"Estratégica, Operativa"</formula1>
    </dataValidation>
    <dataValidation type="list" allowBlank="1" showInputMessage="1" showErrorMessage="1" sqref="BA37:BA39" xr:uid="{00000000-0002-0000-0100-000001000000}">
      <formula1>INDIRECT($E37)</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B10BDBAD2960D488497E0D834154582" ma:contentTypeVersion="14" ma:contentTypeDescription="Crear nuevo documento." ma:contentTypeScope="" ma:versionID="b59fed40fccc56db9e0c8157febb17d6">
  <xsd:schema xmlns:xsd="http://www.w3.org/2001/XMLSchema" xmlns:xs="http://www.w3.org/2001/XMLSchema" xmlns:p="http://schemas.microsoft.com/office/2006/metadata/properties" xmlns:ns2="cf118914-7366-4506-8e11-9e2cc2e38634" xmlns:ns3="a11d65f3-b22e-4d97-8f8c-7896380c3828" targetNamespace="http://schemas.microsoft.com/office/2006/metadata/properties" ma:root="true" ma:fieldsID="12ecf68b662f1df604027ec9ac8ae88b" ns2:_="" ns3:_="">
    <xsd:import namespace="cf118914-7366-4506-8e11-9e2cc2e38634"/>
    <xsd:import namespace="a11d65f3-b22e-4d97-8f8c-7896380c382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118914-7366-4506-8e11-9e2cc2e386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ea9b580d-3441-472b-b633-05114d4a3dc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1d65f3-b22e-4d97-8f8c-7896380c382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2dd0168b-7915-4ccf-a66b-4de497b2fa6d}" ma:internalName="TaxCatchAll" ma:showField="CatchAllData" ma:web="a11d65f3-b22e-4d97-8f8c-7896380c38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11d65f3-b22e-4d97-8f8c-7896380c3828" xsi:nil="true"/>
    <lcf76f155ced4ddcb4097134ff3c332f xmlns="cf118914-7366-4506-8e11-9e2cc2e3863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A834AB-7876-492B-9C47-2137199C0C29}">
  <ds:schemaRefs>
    <ds:schemaRef ds:uri="http://schemas.microsoft.com/sharepoint/v3/contenttype/forms"/>
  </ds:schemaRefs>
</ds:datastoreItem>
</file>

<file path=customXml/itemProps2.xml><?xml version="1.0" encoding="utf-8"?>
<ds:datastoreItem xmlns:ds="http://schemas.openxmlformats.org/officeDocument/2006/customXml" ds:itemID="{0679002F-5339-461D-BF05-FF1C6063BB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118914-7366-4506-8e11-9e2cc2e38634"/>
    <ds:schemaRef ds:uri="a11d65f3-b22e-4d97-8f8c-7896380c38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A619A2-2370-45F1-B986-3229D1C6083A}">
  <ds:schemaRefs>
    <ds:schemaRef ds:uri="http://schemas.microsoft.com/office/2006/metadata/properties"/>
    <ds:schemaRef ds:uri="http://schemas.microsoft.com/office/infopath/2007/PartnerControls"/>
    <ds:schemaRef ds:uri="a11d65f3-b22e-4d97-8f8c-7896380c3828"/>
    <ds:schemaRef ds:uri="cf118914-7366-4506-8e11-9e2cc2e3863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Institucional</vt:lpstr>
      <vt:lpstr>Plan Operativo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Maritza Nieto</cp:lastModifiedBy>
  <cp:revision/>
  <dcterms:created xsi:type="dcterms:W3CDTF">2021-07-28T23:10:24Z</dcterms:created>
  <dcterms:modified xsi:type="dcterms:W3CDTF">2022-04-08T22:35:52Z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0x010100AB10BDBAD2960D488497E0D834154582</vt:lpwstr>
  </property>
  <property fmtid="{D5CDD505-2E9C-101B-9397-08002B2CF9AE}" pid="3" name="MediaServiceImageTags">
    <vt:lpwstr/>
  </property>
</Properties>
</file>